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01 - Domov mládeže - sta..." sheetId="2" r:id="rId2"/>
    <sheet name="S02 - Elektroinstalace" sheetId="3" r:id="rId3"/>
    <sheet name="S03 - Hromosvod" sheetId="4" r:id="rId4"/>
    <sheet name="S04 - Domov mládeže- osta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'S01 - Domov mládeže - sta...'!$C$102:$K$1031</definedName>
    <definedName name="_xlnm.Print_Area" localSheetId="1">'S01 - Domov mládeže - sta...'!$C$4:$J$39,'S01 - Domov mládeže - sta...'!$C$45:$J$84,'S01 - Domov mládeže - sta...'!$C$90:$K$1031</definedName>
    <definedName name="_xlnm._FilterDatabase" localSheetId="2" hidden="1">'S02 - Elektroinstalace'!$C$88:$K$155</definedName>
    <definedName name="_xlnm.Print_Area" localSheetId="2">'S02 - Elektroinstalace'!$C$4:$J$39,'S02 - Elektroinstalace'!$C$45:$J$70,'S02 - Elektroinstalace'!$C$76:$K$155</definedName>
    <definedName name="_xlnm._FilterDatabase" localSheetId="3" hidden="1">'S03 - Hromosvod'!$C$81:$K$124</definedName>
    <definedName name="_xlnm.Print_Area" localSheetId="3">'S03 - Hromosvod'!$C$4:$J$39,'S03 - Hromosvod'!$C$45:$J$63,'S03 - Hromosvod'!$C$69:$K$124</definedName>
    <definedName name="_xlnm._FilterDatabase" localSheetId="4" hidden="1">'S04 - Domov mládeže- osta...'!$C$83:$K$111</definedName>
    <definedName name="_xlnm.Print_Area" localSheetId="4">'S04 - Domov mládeže- osta...'!$C$4:$J$39,'S04 - Domov mládeže- osta...'!$C$45:$J$65,'S04 - Domov mládeže- osta...'!$C$71:$K$111</definedName>
    <definedName name="_xlnm.Print_Area" localSheetId="5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'S01 - Domov mládeže - sta...'!$102:$102</definedName>
    <definedName name="_xlnm.Print_Titles" localSheetId="2">'S02 - Elektroinstalace'!$88:$88</definedName>
    <definedName name="_xlnm.Print_Titles" localSheetId="3">'S03 - Hromosvod'!$81:$81</definedName>
    <definedName name="_xlnm.Print_Titles" localSheetId="4">'S04 - Domov mládeže- osta...'!$83:$83</definedName>
  </definedNames>
  <calcPr fullCalcOnLoad="1"/>
</workbook>
</file>

<file path=xl/sharedStrings.xml><?xml version="1.0" encoding="utf-8"?>
<sst xmlns="http://schemas.openxmlformats.org/spreadsheetml/2006/main" count="10787" uniqueCount="1728">
  <si>
    <t>Export Komplet</t>
  </si>
  <si>
    <t>VZ</t>
  </si>
  <si>
    <t>2.0</t>
  </si>
  <si>
    <t>ZAMOK</t>
  </si>
  <si>
    <t>False</t>
  </si>
  <si>
    <t>{047be20a-4d1e-4c27-bf2d-b1acd976a35c}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</si>
  <si>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</si>
  <si>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</si>
  <si>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</si>
  <si>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</si>
  <si>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</si>
  <si>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</si>
  <si>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</si>
  <si>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</si>
  <si>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172510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</si>
  <si>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</si>
  <si>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</si>
  <si>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úspor energie - SŠ Obchodu, řemesel a služeb Žamberk</t>
  </si>
  <si>
    <t>0,1</t>
  </si>
  <si>
    <t>KSO:</t>
  </si>
  <si>
    <t/>
  </si>
  <si>
    <t>CC-CZ:</t>
  </si>
  <si>
    <t>1</t>
  </si>
  <si>
    <t>Místo:</t>
  </si>
  <si>
    <t>Žamberk, Zámecká 1</t>
  </si>
  <si>
    <t>Datum:</t>
  </si>
  <si>
    <t>10. 10. 2018</t>
  </si>
  <si>
    <t>10</t>
  </si>
  <si>
    <t>100</t>
  </si>
  <si>
    <t>Zadavatel:</t>
  </si>
  <si>
    <t>IČ:</t>
  </si>
  <si>
    <t>Střední škola obchodu, řemesel a služeb Žamberk</t>
  </si>
  <si>
    <t>DIČ:</t>
  </si>
  <si>
    <t>Uchazeč:</t>
  </si>
  <si>
    <t>Vyplň údaj</t>
  </si>
  <si>
    <t>Projektant:</t>
  </si>
  <si>
    <t>KIP spol. s r.o., Litomyšl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</si>
  <si>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</si>
  <si>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</si>
  <si>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</si>
  <si>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</si>
  <si>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</si>
  <si>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</si>
  <si>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</si>
  <si>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</si>
  <si>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</si>
  <si>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</si>
  <si>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</si>
  <si>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</si>
  <si>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</si>
  <si>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</si>
  <si>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</si>
  <si>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</si>
  <si>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</si>
  <si>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</si>
  <si>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</si>
  <si>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</si>
  <si>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</si>
  <si>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</si>
  <si>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</si>
  <si>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</si>
  <si>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</si>
  <si>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</si>
  <si>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</si>
  <si>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</si>
  <si>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</si>
  <si>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</si>
  <si>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</si>
  <si>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</si>
  <si>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</si>
  <si>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</si>
  <si>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</si>
  <si>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</si>
  <si>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</si>
  <si>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</si>
  <si>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</si>
  <si>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</si>
  <si>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</si>
  <si>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</si>
  <si>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</si>
  <si>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S01</t>
  </si>
  <si>
    <t>Domov mládeže - stavební úpravy</t>
  </si>
  <si>
    <t>STA</t>
  </si>
  <si>
    <t>{2e6bcd02-28c0-4397-aa62-7ba19627eb1d}</t>
  </si>
  <si>
    <t>2</t>
  </si>
  <si>
    <t>S02</t>
  </si>
  <si>
    <t>Elektroinstalace</t>
  </si>
  <si>
    <t>{4661e6fc-b9a9-41e9-b840-e505966e19d6}</t>
  </si>
  <si>
    <t>S03</t>
  </si>
  <si>
    <t>Hromosvod</t>
  </si>
  <si>
    <t>{63d29767-826a-4a34-a62e-007e8383c887}</t>
  </si>
  <si>
    <t>S04</t>
  </si>
  <si>
    <t>Domov mládeže- ostatní a vedlejší náklady</t>
  </si>
  <si>
    <t>{81e1ddcb-9bd0-4813-99ad-53dc67b15a09}</t>
  </si>
  <si>
    <t>KRYCÍ LIST SOUPISU PRACÍ</t>
  </si>
  <si>
    <t>Objekt:</t>
  </si>
  <si>
    <t>S01 - Domov mládeže - stavební úpravy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</si>
  <si>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</si>
  <si>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</si>
  <si>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</si>
  <si>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</si>
  <si>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</si>
  <si>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</si>
  <si>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</si>
  <si>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</si>
  <si>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</si>
  <si>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</si>
  <si>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</si>
  <si>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</si>
  <si>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</si>
  <si>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</si>
  <si>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</si>
  <si>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</si>
  <si>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</si>
  <si>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732 - Ústřední vytápění - strojovny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</si>
  <si>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</si>
  <si>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</si>
  <si>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</si>
  <si>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</si>
  <si>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</si>
  <si>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</si>
  <si>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</si>
  <si>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</si>
  <si>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</si>
  <si>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</si>
  <si>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</si>
  <si>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</si>
  <si>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</si>
  <si>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</si>
  <si>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</si>
  <si>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</si>
  <si>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</si>
  <si>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</si>
  <si>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</si>
  <si>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</si>
  <si>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</si>
  <si>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</si>
  <si>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</si>
  <si>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</si>
  <si>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</si>
  <si>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</si>
  <si>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</si>
  <si>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</si>
  <si>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113106011</t>
  </si>
  <si>
    <t>Rozebrání dlažeb při překopech komunikací pro pěší z mozaiky plochy do 15 m2</t>
  </si>
  <si>
    <t>m2</t>
  </si>
  <si>
    <t>CS ÚRS 2016 01</t>
  </si>
  <si>
    <t>4</t>
  </si>
  <si>
    <t>-1255074972</t>
  </si>
  <si>
    <t>PP</t>
  </si>
  <si>
    <t>Rozebrání dlažeb při překopech inženýrských sítí plochy do 15 m2 s přemístěním hmot na skládku na vzdálenost do 3 m nebo s naložením na dopravní prostředek komunikací pro pěší s ložem z kameniva nebo živice a s výplní spár z mozaiky</t>
  </si>
  <si>
    <t>VV</t>
  </si>
  <si>
    <t>"rozebrání dlažby okolo fasády u vstupu" (1+20,5+4+3,5)*0,4</t>
  </si>
  <si>
    <t>113106121</t>
  </si>
  <si>
    <t>Rozebrání dlažeb komunikací pro pěší z betonových nebo kamenných dlaždic</t>
  </si>
  <si>
    <t>2042270638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</si>
  <si>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</si>
  <si>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"SÚ12" 39*0,3</t>
  </si>
  <si>
    <t>"SÚ13" 19*0,3</t>
  </si>
  <si>
    <t>Součet</t>
  </si>
  <si>
    <t>3</t>
  </si>
  <si>
    <t>113107011</t>
  </si>
  <si>
    <t>Odstranění podkladu plochy do 15 m2 z kameniva těženého tl 100 mm při překopech inž sítí</t>
  </si>
  <si>
    <t>-57585576</t>
  </si>
  <si>
    <t>Odstranění podkladů nebo krytů při překopech inženýrských sítí v ploše jednotlivě do 15 m2 s přemístěním hmot na skládku ve vzdálenosti do 3 m nebo s naložením na dopravní prostředek z kameniva těženého, o tl. vrstvy do 100 mm</t>
  </si>
  <si>
    <t>113154113</t>
  </si>
  <si>
    <t>Frézování živičného krytu tl 50 mm pruh š 0,5 m pl do 500 m2 bez překážek v trase</t>
  </si>
  <si>
    <t>-255334381</t>
  </si>
  <si>
    <t>Frézování živičného podkladu nebo krytu s naložením na dopravní prostředek plochy do 500 m2 bez překážek v trase pruhu šířky do 0,5 m, tloušťky vrstvy 50 mm</t>
  </si>
  <si>
    <t>"SÚ13" 32</t>
  </si>
  <si>
    <t>5</t>
  </si>
  <si>
    <t>113311121</t>
  </si>
  <si>
    <t>Odstranění geotextilií v komunikacích</t>
  </si>
  <si>
    <t>-1838162132</t>
  </si>
  <si>
    <t>Odstranění geosyntetik s uložením na vzdálenost do 20 m nebo naložením na dopravní prostředek geomříže geotextilie</t>
  </si>
  <si>
    <t>"ochrana proti znečištění chodníku pod lešením - odstranění" 36*2</t>
  </si>
  <si>
    <t>Svislé a kompletní konstrukce</t>
  </si>
  <si>
    <t>6</t>
  </si>
  <si>
    <t>310235241</t>
  </si>
  <si>
    <t>Zazdívka otvorů pl do 0,0225 m2 ve zdivu nadzákladovém cihlami pálenými tl do 300 mm</t>
  </si>
  <si>
    <t>kus</t>
  </si>
  <si>
    <t>245196832</t>
  </si>
  <si>
    <t>Zazdívka otvorů ve zdivu nadzákladovém cihlami pálenými plochy do 0,0225 m2, ve zdi tl. do 300 mm</t>
  </si>
  <si>
    <t>"SS03 odhad" 30</t>
  </si>
  <si>
    <t>7</t>
  </si>
  <si>
    <t>311272411</t>
  </si>
  <si>
    <t>Zdivo nosné tl 375 mm z pórobetonových přesných hladkých tvárnic hmotnosti 400 kg/m3</t>
  </si>
  <si>
    <t>m3</t>
  </si>
  <si>
    <t>1475832311</t>
  </si>
  <si>
    <t>Zdivo z pórobetonových přesných tvárnic nosné z tvárnic hladkých jakékoli pevnosti na tenké maltové lože, tloušťka zdiva 375 mm, objemová hmotnost 400 kg/m3</t>
  </si>
  <si>
    <t>"dozdění parapetu k oknu O31" 0,375*2,1*0,5*3</t>
  </si>
  <si>
    <t>8</t>
  </si>
  <si>
    <t>317944323</t>
  </si>
  <si>
    <t>Válcované nosníky č.14 až 22 dodatečně osazované do připravených otvorů</t>
  </si>
  <si>
    <t>t</t>
  </si>
  <si>
    <t>566893776</t>
  </si>
  <si>
    <t>Válcované nosníky dodatečně osazované do připravených otvorů bez zazdění hlav č. 14 až 22</t>
  </si>
  <si>
    <t>"nové parapety u okna O31" 2,6*2*2*0,018</t>
  </si>
  <si>
    <t>Vodorovné konstrukce</t>
  </si>
  <si>
    <t>9</t>
  </si>
  <si>
    <t>411388531</t>
  </si>
  <si>
    <t>Zabetonování otvorů pl do 1 m2 ve stropech</t>
  </si>
  <si>
    <t>-1965095711</t>
  </si>
  <si>
    <t>Zabetonování otvorů ve stropech nebo v klenbách včetně lešení, bednění, odbednění a výztuže (materiál v ceně) ve stropech železobetonových tvárnicových a prefabrikovaných</t>
  </si>
  <si>
    <t>"dozdění parapetu k oknu O31" (0,375*2,1*0,2*2)</t>
  </si>
  <si>
    <t>451577877</t>
  </si>
  <si>
    <t>Podklad nebo lože pod dlažbu vodorovný nebo do sklonu 1:5 ze štěrkopísku tl do 100 mm</t>
  </si>
  <si>
    <t>-1287686972</t>
  </si>
  <si>
    <t>Podklad nebo lože pod dlažbu (přídlažbu) v ploše vodorovné nebo ve sklonu do 1:5, tloušťky od 30 do 100 mm ze štěrkopísku</t>
  </si>
  <si>
    <t>"zapravení dlažby okolo fasády u vstupu" (1+20,5+4+3,5)*0,4</t>
  </si>
  <si>
    <t>Komunikace pozemní</t>
  </si>
  <si>
    <t>11</t>
  </si>
  <si>
    <t>573231111</t>
  </si>
  <si>
    <t>Postřik živičný spojovací ze silniční emulze v množství do 0,7 kg/m2</t>
  </si>
  <si>
    <t>-1829774575</t>
  </si>
  <si>
    <t>Postřik živičný spojovací bez posypu kamenivem ze silniční emulze, v množství od 0,50 do 0,80 kg/m2</t>
  </si>
  <si>
    <t>12</t>
  </si>
  <si>
    <t>577143111</t>
  </si>
  <si>
    <t>Asfaltový beton vrstva obrusná ACO 8 (ABJ) tl 50 mm š do 3 m z nemodifikovaného asfaltu</t>
  </si>
  <si>
    <t>1317927342</t>
  </si>
  <si>
    <t>Asfaltový beton vrstva obrusná ACO 8 (ABJ) s rozprostřením a se zhutněním z nemodifikovaného asfaltu v pruhu šířky do 3 m, po zhutnění tl. 50 mm</t>
  </si>
  <si>
    <t>13</t>
  </si>
  <si>
    <t>591411111</t>
  </si>
  <si>
    <t>Kladení dlažby z mozaiky jednobarevné komunikací pro pěší lože z kameniva</t>
  </si>
  <si>
    <t>752314904</t>
  </si>
  <si>
    <t>Kladení dlažby z mozaiky komunikací pro pěší s vyplněním spár, s dvojím beraněním a se smetením přebytečného materiálu na vzdálenost do 3 m jednobarevné, s ložem tl. do 40 mm z kameniva</t>
  </si>
  <si>
    <t>"zapravení dlažby okolo fasády u vstupu s doplněním chybějících kostek" (1+20,5+4+3,5)*0,4</t>
  </si>
  <si>
    <t>14</t>
  </si>
  <si>
    <t>M</t>
  </si>
  <si>
    <t>583800100</t>
  </si>
  <si>
    <t>mozaika dlažební, žula 4/6 cm šedá</t>
  </si>
  <si>
    <t>-1216577180</t>
  </si>
  <si>
    <t>Výrobky lomařské a kamenické pro komunikace (kostky dlažební, krajníky a obrubníky) kostky dlažební štípané pro mozaikovou dlažbu mozaika dlažební žula (materiálová skupina I/2) vel. 4/6 cm   tř.I šedá  1t=8,5m2</t>
  </si>
  <si>
    <t>11,6*0,01 "Přepočtené koeficientem množství</t>
  </si>
  <si>
    <t>Úpravy povrchů, podlahy a osazování výplní</t>
  </si>
  <si>
    <t>612325302</t>
  </si>
  <si>
    <t>Vápenocementová štuková omítka ostění nebo nadpraží</t>
  </si>
  <si>
    <t>CS ÚRS 2014 01</t>
  </si>
  <si>
    <t>16</t>
  </si>
  <si>
    <t>170829826</t>
  </si>
  <si>
    <t>Vápenocementová nebo vápenná omítka ostění nebo nadpraží štuková</t>
  </si>
  <si>
    <t>"O22" (1,8+0,62*2)*0,35</t>
  </si>
  <si>
    <t>"O23" (0,9+0,6*2)*0,35*6</t>
  </si>
  <si>
    <t>"O24" (0,9+1,5*2)*0,35*67</t>
  </si>
  <si>
    <t>"O24a" (0,95+1,6*2)*0,35*24</t>
  </si>
  <si>
    <t>"O25" (0,9+2,4*2)*0,35</t>
  </si>
  <si>
    <t>"O26" (0,9+0,9*2)*0,35</t>
  </si>
  <si>
    <t>"O27" (0,6+1,5*2)*0,35*4</t>
  </si>
  <si>
    <t>"O28" (0,7+1,18*2)*0,35*3</t>
  </si>
  <si>
    <t>"O29" (1,6+2,75*2)*0,35*2</t>
  </si>
  <si>
    <t>"O30" (0,93+2,3*2)*0,35</t>
  </si>
  <si>
    <t>"O31" (2,1+6,9*2)*0,35</t>
  </si>
  <si>
    <t>"O32" (0,9+2,4*2)*0,35</t>
  </si>
  <si>
    <t>6212510x31</t>
  </si>
  <si>
    <t>Příplatek k cenám kontaktního zateplení vnějších podhledů za upevnění izolace tl do 120mm zvýšení počtu kotev</t>
  </si>
  <si>
    <t>CS ÚRS 2018 02</t>
  </si>
  <si>
    <t>1860337703</t>
  </si>
  <si>
    <t>Montáž kontaktního zateplení Příplatek k cenám za upevnění desek ve výšce přes 22,5 m na vnější podhledy, tloušťky desek přes 80 do zvýšení počtu kotev</t>
  </si>
  <si>
    <t>17</t>
  </si>
  <si>
    <t>622131121</t>
  </si>
  <si>
    <t>Penetrace akrylát-silikon vnějších stěn nanášená ručně</t>
  </si>
  <si>
    <t>963156466</t>
  </si>
  <si>
    <t>Podkladní a spojovací vrstva vnějších omítaných ploch penetrace akrylát-silikonová nanášená ručně stěn</t>
  </si>
  <si>
    <t>"JZ" 213,54-1,32*22-2,18*2-5,46*2</t>
  </si>
  <si>
    <t>"SZ" 85,41+10,45-4,36*2</t>
  </si>
  <si>
    <t>"SV" 287,63-1,33*19-5,62-6,1-4,29-4,3+6,34*6,6</t>
  </si>
  <si>
    <t>"JV" 5,3*6,55+8,8*6,55-4,7*3,5-0,81*1</t>
  </si>
  <si>
    <t>18</t>
  </si>
  <si>
    <t>622143003</t>
  </si>
  <si>
    <t>Montáž omítkových plastových nebo pozinkovaných rohových profilů s tkaninou</t>
  </si>
  <si>
    <t>m</t>
  </si>
  <si>
    <t>-628031552</t>
  </si>
  <si>
    <t>Montáž omítkových profilů plastových nebo pozinkovaných, upevněných vtlačením do podkladní vrstvy nebo přibitím rohových s tkaninou</t>
  </si>
  <si>
    <t>"JZ" (0,9*2+1,5*2)*22+(0,9*2+2*2,45)*2+(2,1*2+2,6*2)*2+6,6*2</t>
  </si>
  <si>
    <t>"SZ" (1,6*2+2,75*2)*2+6,6*2</t>
  </si>
  <si>
    <t>"SV" (0,9*2+1,5*2)*18+(3,09*2+1,82*2)+(2,68*2+2,3*2)+6,6*2</t>
  </si>
  <si>
    <t>"JV" 6,6*2</t>
  </si>
  <si>
    <t>19</t>
  </si>
  <si>
    <t>590514800</t>
  </si>
  <si>
    <t>lišta rohová Al 10/10 cm s tkaninou bal. 2,5 m</t>
  </si>
  <si>
    <t>1147038656</t>
  </si>
  <si>
    <t>Kontaktní zateplovací systémy příslušenství kontaktních zateplovacích systémů lišta rohová s tkaninou - rohovník  2,5m Al 10/10 cm</t>
  </si>
  <si>
    <t>314,18*1,05 "Přepočtené koeficientem množství</t>
  </si>
  <si>
    <t>20</t>
  </si>
  <si>
    <t>622143004</t>
  </si>
  <si>
    <t>Montáž omítkových samolepících začišťovacích profilů (APU lišt)</t>
  </si>
  <si>
    <t>1455603994</t>
  </si>
  <si>
    <t>Montáž omítkových profilů plastových nebo pozinkovaných, upevněných vtlačením do podkladní vrstvy nebo přibitím začišťovacích samolepících (APU lišty)</t>
  </si>
  <si>
    <t>"JZ" (0,9+1,5*2)*(22+12)+(0,9+2*2,45)*2+(2,1+2,6*2)*2+(0,9+1,6*2)*12+(0,57+1,5*2)+(2,2+6,85*2)</t>
  </si>
  <si>
    <t>"SZ" (1,6+2,75*2)*2+(0,9+1,5*2)*2+(0,9+1,6*2)*2+(0,57+1,5*2)*2+(0,6+1,2*2)*2</t>
  </si>
  <si>
    <t>"SV" (0,9+1,5*2)*(19+10)+(3,09+1,82*2)+(2,68+2,3*2)+(0,9+1,6*2)*10</t>
  </si>
  <si>
    <t>"JV" (0,57+1,5*2)</t>
  </si>
  <si>
    <t>590514760</t>
  </si>
  <si>
    <t>profil okenní začišťovací s tkaninou - 9 mm/2,4 m</t>
  </si>
  <si>
    <t>-1942346323</t>
  </si>
  <si>
    <t>Kontaktní zateplovací systémy příslušenství kontaktních zateplovacích systémů profil okenní začišťovací s tkaninou 9 mm/2,4 m</t>
  </si>
  <si>
    <t>442,49*1,05 "Přepočtené koeficientem množství</t>
  </si>
  <si>
    <t>22</t>
  </si>
  <si>
    <t>622211021</t>
  </si>
  <si>
    <t>Montáž kontaktního zateplení vnějších stěn z polystyrénových desek tl do 120 mm</t>
  </si>
  <si>
    <t>-1177241833</t>
  </si>
  <si>
    <t>Montáž kontaktního zateplení z polystyrenových desek nebo z kombinovaných desek na vnější stěny, tloušťky desek přes 80 do 120 mm</t>
  </si>
  <si>
    <t>"SS02 atiky" 0,5*15,17</t>
  </si>
  <si>
    <t>"SS01 atiky" 0,5*13,94</t>
  </si>
  <si>
    <t>"zateplení dutiny u kotelny" 3,15*12,8</t>
  </si>
  <si>
    <t>23</t>
  </si>
  <si>
    <t>283759390</t>
  </si>
  <si>
    <t>deska fasádní polystyrénová EPS 70 F 1000 x 500 x 120 mm</t>
  </si>
  <si>
    <t>-1805694493</t>
  </si>
  <si>
    <t>Desky z lehčených plastů desky polystyrénové fasádní typ EPS 70 F fasádní, stabilizovaný, samozhášivý objemová hmotnost 15 až 20 kg/m3 rozměr 1000 x 500 mm, lambda 0,039 W/m K 1000 x 500 x 120 mm</t>
  </si>
  <si>
    <t>670,224*1,02 "Přepočtené koeficientem množství</t>
  </si>
  <si>
    <t>24</t>
  </si>
  <si>
    <t>6222211x01</t>
  </si>
  <si>
    <t>Příplatek za broušení a tvarování vnějšího kontaktního zateplení do oblouku poloměru menšího než 1m2</t>
  </si>
  <si>
    <t>938793774</t>
  </si>
  <si>
    <t>1,34*8,8+1,34*7,6+1,34*7,1+1,34*7,7+(0,96*9,1)*3</t>
  </si>
  <si>
    <t>25</t>
  </si>
  <si>
    <t>62227320x</t>
  </si>
  <si>
    <t>Montáž odvětrávané fasády stěn z pískovcových desek na ocelové kotvy bez tepelné izolace + doplnění a výměna nevhodných desek</t>
  </si>
  <si>
    <t>Vlastní</t>
  </si>
  <si>
    <t>-679089696</t>
  </si>
  <si>
    <t>Montáž zavěšené odvětrávané fasády na nerezové distanční trny kotvené na cementovou maltu. Včetně obkladu oblých stěn.</t>
  </si>
  <si>
    <t>"JZ" 48,89-0,52*6+2,96*0,25*6</t>
  </si>
  <si>
    <t>"SZ" 41,57+0,25*(1,6+0,35*2)</t>
  </si>
  <si>
    <t>"SV" 36,51-8,69-2,49+(3,38+2,75*2)*0,25+(0,85*2)*0,25+6,34*3,6+3,2*0,45*2</t>
  </si>
  <si>
    <t>"JV" 5,7*0,8+4*0,55</t>
  </si>
  <si>
    <t>26</t>
  </si>
  <si>
    <t>58381913x</t>
  </si>
  <si>
    <t>deska obkladová pískovec smirkovaný tl 4 cm (předpoklad výměny 55%)</t>
  </si>
  <si>
    <t>1394496512</t>
  </si>
  <si>
    <t>Prvky stavební z přírodního kamene malé (desky dlažební, obkladové, soklové a podobně) desky pískovec (materiálová skupina III/2) povrch smirkovaný tl.  4 cm</t>
  </si>
  <si>
    <t>152,794*0,55 "Přepočtené koeficientem množství</t>
  </si>
  <si>
    <t>27</t>
  </si>
  <si>
    <t>62227320x1</t>
  </si>
  <si>
    <t>Dodávka a montáž odvětrávané fasády stěn z pískovcových desek na ocelové kotvy bez tepelné izolace - korunní kamenné římsy</t>
  </si>
  <si>
    <t>1813818837</t>
  </si>
  <si>
    <t>Ukončení kamenného obkadu kamennou římsou s vyspárováním proti zatékání, včetně kotvení přes tepelnou izolaci</t>
  </si>
  <si>
    <t>"římsa nad kamenným obkladem" 97,7-10,162-3,75-3,09</t>
  </si>
  <si>
    <t>28</t>
  </si>
  <si>
    <t>622321131</t>
  </si>
  <si>
    <t>Potažení vnějších stěn aktivovaným štukem tloušťky do 3 mm</t>
  </si>
  <si>
    <t>-1778861674</t>
  </si>
  <si>
    <t>Potažení vnějších ploch štukem aktivovaným, tloušťky do 3 mm stěn</t>
  </si>
  <si>
    <t>"barva dle ozn.2"</t>
  </si>
  <si>
    <t>"JZ" 12,73*4+12,23</t>
  </si>
  <si>
    <t>"SZ" 25,47*2</t>
  </si>
  <si>
    <t>"SV" 12,71*3+11,06+22,89</t>
  </si>
  <si>
    <t>"barva dle ozn.4"</t>
  </si>
  <si>
    <t>"JZ" 213,54-12,73*4-12,23-1,32*22-2,18*2-5,46*2+(0,9+1,5*2)*0,2*22+0,2*(0,9+2*2,45)*2+0,2*(2,1+2,6*2)*2</t>
  </si>
  <si>
    <t>"SZ" 85,41+10,45-25,47*2-4,36*2+(1,6+2,75*2)*0,2*2</t>
  </si>
  <si>
    <t>"SV" 287,63-12,71*3-11,06-22,89-1,33*19-5,62-6,1-4,29-4,3+6,34*6,6+0,2*(0,9+1,5*2)*19+0,2*(3,09+1,82*2)+0,2*(2,68+2,3*2)</t>
  </si>
  <si>
    <t>Mezisoučet</t>
  </si>
  <si>
    <t>29</t>
  </si>
  <si>
    <t>622325101</t>
  </si>
  <si>
    <t>Oprava vnější vápenné nebo vápenocementové hladké omítky složitosti 1 stěn v rozsahu do 10%</t>
  </si>
  <si>
    <t>-1999810738</t>
  </si>
  <si>
    <t>Oprava vápenné nebo vápenocementové omítky vnějších ploch stupně členitosti 1 hladké stěn, v rozsahu opravované plochy do 10%</t>
  </si>
  <si>
    <t>30</t>
  </si>
  <si>
    <t>6233213x</t>
  </si>
  <si>
    <t>Podkladní sjednocující nátěr jednosložkový s plnivem 0,5mm a armovacími vlákny</t>
  </si>
  <si>
    <t>-196326202</t>
  </si>
  <si>
    <t>31</t>
  </si>
  <si>
    <t>6233214x</t>
  </si>
  <si>
    <t>Jednosložkový minerální probarvený nátěr na bázi vodního skla, bez obsahu biocidů, vysoce odolný proti znečištění, určený do exteriéru, syté odstíny</t>
  </si>
  <si>
    <t>1382405271</t>
  </si>
  <si>
    <t>32</t>
  </si>
  <si>
    <t>629991011</t>
  </si>
  <si>
    <t>Zakrytí výplní otvorů a svislých ploch fólií přilepenou lepící páskou</t>
  </si>
  <si>
    <t>402338478</t>
  </si>
  <si>
    <t>Zakrytí vnějších ploch před znečištěním včetně pozdějšího odkrytí výplní otvorů a svislých ploch fólií přilepenou lepící páskou</t>
  </si>
  <si>
    <t>"O22" 1,8*0,62</t>
  </si>
  <si>
    <t>"O23" 0,9*0,6*6</t>
  </si>
  <si>
    <t>"O24" 0,9*1,5*67</t>
  </si>
  <si>
    <t>"O24a" 0,95*1,6*24</t>
  </si>
  <si>
    <t>"O25" 0,9*2,4</t>
  </si>
  <si>
    <t>"O26" 0,9*0,9</t>
  </si>
  <si>
    <t>"O27" 0,6*1,5*4</t>
  </si>
  <si>
    <t>"O28" 0,7*1,18*3</t>
  </si>
  <si>
    <t>"O29" 1,6*2,75*2</t>
  </si>
  <si>
    <t>"O30" 0,93*2,3</t>
  </si>
  <si>
    <t>"O31" 2,1*6,9</t>
  </si>
  <si>
    <t>"O32" 0,9*2,4</t>
  </si>
  <si>
    <t>"D15" 3,09*2,67</t>
  </si>
  <si>
    <t>33</t>
  </si>
  <si>
    <t>629995101</t>
  </si>
  <si>
    <t>Očištění vnějších ploch tlakovou vodou</t>
  </si>
  <si>
    <t>1920080450</t>
  </si>
  <si>
    <t>Očištění vnějších ploch tlakovou vodou omytím</t>
  </si>
  <si>
    <t>34</t>
  </si>
  <si>
    <t>637211x01</t>
  </si>
  <si>
    <t>Okapový chodník z betonových dlaždic v imitaci pískovce tl 40 mm na MC 10 tl. 100 mm</t>
  </si>
  <si>
    <t>-300749720</t>
  </si>
  <si>
    <t>Okapový chodník z dlaždic betonových se zalitím spár cementovou maltou do cementové malty MC-10, tl. dlaždic 60 mm</t>
  </si>
  <si>
    <t>35</t>
  </si>
  <si>
    <t>637211x02</t>
  </si>
  <si>
    <t>Okapový chodník z betonových dlaždic v imitaci pískovce tl 40 mm do podsypu fr. 4-8 mm tl. 100 mm</t>
  </si>
  <si>
    <t>-784351487</t>
  </si>
  <si>
    <t>Ostatní konstrukce a práce, bourání</t>
  </si>
  <si>
    <t>36</t>
  </si>
  <si>
    <t>919726122</t>
  </si>
  <si>
    <t>Geotextilie pro ochranu, separaci a filtraci netkaná měrná hmotnost do 300 g/m2</t>
  </si>
  <si>
    <t>57101982</t>
  </si>
  <si>
    <t>Geotextilie netkaná pro ochranu, separaci nebo filtraci měrná hmotnost přes 200 do 300 g/m2</t>
  </si>
  <si>
    <t>"ochrana proti znečištění chodníku pod lešením" 36*2</t>
  </si>
  <si>
    <t>37</t>
  </si>
  <si>
    <t>941311112</t>
  </si>
  <si>
    <t>Montáž lešení řadového modulového lehkého zatížení do 200 kg/m2 š do 0,9 m v do 25 m</t>
  </si>
  <si>
    <t>1177829959</t>
  </si>
  <si>
    <t>Montáž lešení řadového modulového lehkého pracovního s podlahami s provozním zatížením tř. 3 do 200 kg/m2 šířky tř. SW06 přes 0,6 do 0,9 m, výšky přes 10 do 25 m</t>
  </si>
  <si>
    <t>(31,5+3+14,5+8+6-3+51,8+3+20,9)*16</t>
  </si>
  <si>
    <t>38</t>
  </si>
  <si>
    <t>941311211</t>
  </si>
  <si>
    <t>Příplatek k lešení řadovému modulovému lehkému š 0,9 m v do 25 m za první a ZKD den použití</t>
  </si>
  <si>
    <t>30321251</t>
  </si>
  <si>
    <t>Montáž lešení řadového modulového lehkého pracovního s podlahami s provozním zatížením tř. 3 do 200 kg/m2 Příplatek za první a každý další den použití lešení k ceně -1111 nebo -1112</t>
  </si>
  <si>
    <t>2171,2*30 "Přepočtené koeficientem množství</t>
  </si>
  <si>
    <t>39</t>
  </si>
  <si>
    <t>941311812</t>
  </si>
  <si>
    <t>Demontáž lešení řadového modulového lehkého zatížení do 200 kg/m2 š do 0,9 m v do 25 m</t>
  </si>
  <si>
    <t>-324052045</t>
  </si>
  <si>
    <t>Demontáž lešení řadového modulového lehkého pracovního s podlahami s provozním zatížením tř. 3 do 200 kg/m2 šířky SW06 přes 0,6 do 0,9 m, výšky přes 10 do 25 m</t>
  </si>
  <si>
    <t>40</t>
  </si>
  <si>
    <t>944511111</t>
  </si>
  <si>
    <t>Montáž ochranné sítě z textilie z umělých vláken</t>
  </si>
  <si>
    <t>1982431580</t>
  </si>
  <si>
    <t>Montáž ochranné sítě zavěšené na konstrukci lešení z textilie z umělých vláken</t>
  </si>
  <si>
    <t>41</t>
  </si>
  <si>
    <t>944511211</t>
  </si>
  <si>
    <t>Příplatek k ochranné síti za první a ZKD den použití</t>
  </si>
  <si>
    <t>1348749415</t>
  </si>
  <si>
    <t>Montáž ochranné sítě Příplatek za první a každý další den použití sítě k ceně -1111</t>
  </si>
  <si>
    <t>42</t>
  </si>
  <si>
    <t>944511811</t>
  </si>
  <si>
    <t>Demontáž ochranné sítě z textilie z umělých vláken</t>
  </si>
  <si>
    <t>-2065320244</t>
  </si>
  <si>
    <t>Demontáž ochranné sítě zavěšené na konstrukci lešení z textilie z umělých vláken</t>
  </si>
  <si>
    <t>43</t>
  </si>
  <si>
    <t>952901x01</t>
  </si>
  <si>
    <t>Vyčištění větrací šachty u kotelny</t>
  </si>
  <si>
    <t>kpl</t>
  </si>
  <si>
    <t>-423516135</t>
  </si>
  <si>
    <t>44</t>
  </si>
  <si>
    <t>963012510</t>
  </si>
  <si>
    <t>Bourání stropů z ŽB desek š do 300 mm tl do 140 mm</t>
  </si>
  <si>
    <t>-1893654710</t>
  </si>
  <si>
    <t>Bourání stropů z desek nebo panelů železobetonových prefabrikovaných s dutinami z desek, š. do 300 mm tl. do 140 mm</t>
  </si>
  <si>
    <t>"SS02 plocha" 12,38*0,14</t>
  </si>
  <si>
    <t>45</t>
  </si>
  <si>
    <t>965042141</t>
  </si>
  <si>
    <t>Bourání podkladů pod dlažby nebo mazanin betonových nebo z litého asfaltu tl do 100 mm pl přes 4 m2</t>
  </si>
  <si>
    <t>-1500221962</t>
  </si>
  <si>
    <t>Bourání podkladů pod dlažby nebo litých celistvých podlah a mazanin betonových nebo z litého asfaltu tl. do 100 mm, plochy přes 4 m2</t>
  </si>
  <si>
    <t>"SS02 plocha" 12,38*0,1</t>
  </si>
  <si>
    <t>46</t>
  </si>
  <si>
    <t>96608201x</t>
  </si>
  <si>
    <t>Demontáž odvětrávané fasády stěn z pískovcových desek na ocelové kotvy, včetně uložení ke zpětnému použití, ozn. 7</t>
  </si>
  <si>
    <t>-1112064533</t>
  </si>
  <si>
    <t>Demontáž předvěšené odvětrávané fasády s nosnou konstrukcí jednosměrnou ocelovou stěn</t>
  </si>
  <si>
    <t>"SV" 36,51-8,69-2,49+(3,38+2,75*2)*0,25+(0,85*2)*0,25+6,34*3,6</t>
  </si>
  <si>
    <t>47</t>
  </si>
  <si>
    <t>968062244</t>
  </si>
  <si>
    <t>Vybourání dřevěných rámů oken jednoduchých včetně křídel pl do 1 m2</t>
  </si>
  <si>
    <t>-270504137</t>
  </si>
  <si>
    <t>Vybourání dřevěných rámů oken s křídly, dveřních zárubní, vrat, stěn, ostění nebo obkladů rámů oken s křídly jednoduchých, plochy do 1 m2</t>
  </si>
  <si>
    <t>48</t>
  </si>
  <si>
    <t>968062245</t>
  </si>
  <si>
    <t>Vybourání dřevěných rámů oken jednoduchých včetně křídel pl do 2 m2</t>
  </si>
  <si>
    <t>-137630228</t>
  </si>
  <si>
    <t>Vybourání dřevěných rámů oken s křídly, dveřních zárubní, vrat, stěn, ostění nebo obkladů rámů oken s křídly jednoduchých, plochy do 2 m2</t>
  </si>
  <si>
    <t>"O30" 2,8*2,3</t>
  </si>
  <si>
    <t>49</t>
  </si>
  <si>
    <t>968062246</t>
  </si>
  <si>
    <t>Vybourání dřevěných rámů oken jednoduchých včetně křídel pl do 4 m2</t>
  </si>
  <si>
    <t>-583105119</t>
  </si>
  <si>
    <t>Vybourání dřevěných rámů oken s křídly, dveřních zárubní, vrat, stěn, ostění nebo obkladů rámů oken s křídly jednoduchých, plochy do 4 m2</t>
  </si>
  <si>
    <t>50</t>
  </si>
  <si>
    <t>968062247</t>
  </si>
  <si>
    <t>Vybourání dřevěných rámů oken jednoduchých včetně křídel pl přes 4 m2</t>
  </si>
  <si>
    <t>1833479608</t>
  </si>
  <si>
    <t>Vybourání dřevěných rámů oken s křídly, dveřních zárubní, vrat, stěn, ostění nebo obkladů rámů oken s křídly jednoduchých, plochy přes 4 m2</t>
  </si>
  <si>
    <t>51</t>
  </si>
  <si>
    <t>978015321</t>
  </si>
  <si>
    <t>Otlučení vnější vápenné nebo vápenocementové vnější omítky stupně členitosti 1 a 2 rozsahu do 10%</t>
  </si>
  <si>
    <t>-1023596992</t>
  </si>
  <si>
    <t>Otlučení vápenných nebo vápenocementových omítek vnějších ploch s vyškrabáním spar a s očištěním zdiva stupně členitosti 1 a 2, v rozsahu do 10 %</t>
  </si>
  <si>
    <t>52</t>
  </si>
  <si>
    <t>985131111</t>
  </si>
  <si>
    <t>Očištění ploch stěn, rubu kleneb a podlah tlakovou vodou</t>
  </si>
  <si>
    <t>-917800320</t>
  </si>
  <si>
    <t>"úprava schodiště u kotelny"</t>
  </si>
  <si>
    <t>"podlaha" 3,65*1,3</t>
  </si>
  <si>
    <t>"schodiště" 3,5*0,9+14*0,9*0,2</t>
  </si>
  <si>
    <t>"opěrné zídky" (1,3+2,75)*0,9+3,6*0,3+(1,6+2,75)*0,3+3,6*0,3+(1,3+3,05+3,6)*0,3</t>
  </si>
  <si>
    <t>53</t>
  </si>
  <si>
    <t>985131311</t>
  </si>
  <si>
    <t>Ruční dočištění ploch stěn, rubu kleneb a podlah ocelových kartáči</t>
  </si>
  <si>
    <t>161668013</t>
  </si>
  <si>
    <t>Očištění ploch stěn, rubu kleneb a podlah ruční dočištění ocelovými kartáči</t>
  </si>
  <si>
    <t>54</t>
  </si>
  <si>
    <t>985139112</t>
  </si>
  <si>
    <t>Příplatek k očištění ploch za plochu do 10 m2 jednotlivě</t>
  </si>
  <si>
    <t>-1394187966</t>
  </si>
  <si>
    <t>Očištění ploch Příplatek k cenám za plochu do 10 m2 jednotlivě</t>
  </si>
  <si>
    <t>55</t>
  </si>
  <si>
    <t>985311312</t>
  </si>
  <si>
    <t>Reprofilace rubu kleneb a podlah cementovými sanačními maltami tl 20 mm</t>
  </si>
  <si>
    <t>474303600</t>
  </si>
  <si>
    <t>Reprofilace betonu sanačními maltami na cementové bázi ručně rubu kleneb a podlah, tloušťky přes 10 do 20 mm</t>
  </si>
  <si>
    <t>56</t>
  </si>
  <si>
    <t>985311912</t>
  </si>
  <si>
    <t>Příplatek při reprofilaci sanačními maltami za plochu do 10 m2 jednotlivě</t>
  </si>
  <si>
    <t>850270229</t>
  </si>
  <si>
    <t>Reprofilace betonu sanačními maltami na cementové bázi ručně Příplatek k cenám za plochu do 10 m2 jednotlivě</t>
  </si>
  <si>
    <t>57</t>
  </si>
  <si>
    <t>985324221</t>
  </si>
  <si>
    <t>Ochranný akrylátový nátěr betonu dvojnásobný se stěrkou (OS-C)</t>
  </si>
  <si>
    <t>1989710212</t>
  </si>
  <si>
    <t>Ochranný nátěr betonu akrylátový dvojnásobný se stěrkou (OS-C)</t>
  </si>
  <si>
    <t>997</t>
  </si>
  <si>
    <t>Přesun sutě</t>
  </si>
  <si>
    <t>58</t>
  </si>
  <si>
    <t>997013501</t>
  </si>
  <si>
    <t>Odvoz suti a vybouraných hmot na skládku nebo meziskládku do 1 km se složením</t>
  </si>
  <si>
    <t>795069058</t>
  </si>
  <si>
    <t>Odvoz suti a vybouraných hmot na skládku nebo meziskládku se složením, na vzdálenost do 1 km</t>
  </si>
  <si>
    <t>59</t>
  </si>
  <si>
    <t>997013509</t>
  </si>
  <si>
    <t>Příplatek k odvozu suti a vybouraných hmot na skládku ZKD 1 km přes 1 km</t>
  </si>
  <si>
    <t>-1044952962</t>
  </si>
  <si>
    <t>Odvoz suti a vybouraných hmot na skládku nebo meziskládku se složením, na vzdálenost Příplatek k ceně za každý další i započatý 1 km přes 1 km</t>
  </si>
  <si>
    <t>68,572*20 "Přepočtené koeficientem množství</t>
  </si>
  <si>
    <t>60</t>
  </si>
  <si>
    <t>997013801</t>
  </si>
  <si>
    <t>Poplatek za uložení stavebního betonového odpadu na skládce (skládkovné)</t>
  </si>
  <si>
    <t>-525768811</t>
  </si>
  <si>
    <t>Poplatek za uložení stavebního odpadu na skládce (skládkovné) betonového</t>
  </si>
  <si>
    <t>61</t>
  </si>
  <si>
    <t>997013803</t>
  </si>
  <si>
    <t>Poplatek za uložení stavebního odpadu z keramických materiálů na skládce (skládkovné)</t>
  </si>
  <si>
    <t>-919037359</t>
  </si>
  <si>
    <t>Poplatek za uložení stavebního odpadu na skládce (skládkovné) z keramických materiálů</t>
  </si>
  <si>
    <t>62</t>
  </si>
  <si>
    <t>997013804</t>
  </si>
  <si>
    <t>Poplatek za uložení stavebního odpadu ze skla na skládce (skládkovné)</t>
  </si>
  <si>
    <t>541745122</t>
  </si>
  <si>
    <t>Poplatek za uložení stavebního odpadu na skládce (skládkovné) ze skla</t>
  </si>
  <si>
    <t>63</t>
  </si>
  <si>
    <t>997013811</t>
  </si>
  <si>
    <t>Poplatek za uložení stavebního dřevěného odpadu na skládce (skládkovné)</t>
  </si>
  <si>
    <t>-1692601844</t>
  </si>
  <si>
    <t>Poplatek za uložení stavebního odpadu na skládce (skládkovné) dřevěného</t>
  </si>
  <si>
    <t>64</t>
  </si>
  <si>
    <t>997013814</t>
  </si>
  <si>
    <t>Poplatek za uložení stavebního odpadu z izolačních hmot na skládce (skládkovné)</t>
  </si>
  <si>
    <t>138287091</t>
  </si>
  <si>
    <t>Poplatek za uložení stavebního odpadu na skládce (skládkovné) z izolačních materiálů</t>
  </si>
  <si>
    <t>65</t>
  </si>
  <si>
    <t>997013831</t>
  </si>
  <si>
    <t>Poplatek za uložení stavebního směsného odpadu na skládce (skládkovné)</t>
  </si>
  <si>
    <t>86292269</t>
  </si>
  <si>
    <t>Poplatek za uložení stavebního odpadu na skládce (skládkovné) směsného</t>
  </si>
  <si>
    <t>998</t>
  </si>
  <si>
    <t>Přesun hmot</t>
  </si>
  <si>
    <t>66</t>
  </si>
  <si>
    <t>998011003</t>
  </si>
  <si>
    <t>Přesun hmot pro budovy zděné v do 24 m</t>
  </si>
  <si>
    <t>-278136514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</si>
  <si>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</si>
  <si>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</si>
  <si>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</si>
  <si>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712</t>
  </si>
  <si>
    <t>Povlakové krytiny</t>
  </si>
  <si>
    <t>67</t>
  </si>
  <si>
    <t>712300832</t>
  </si>
  <si>
    <t>Odstranění povlakové krytiny střech do 10° dvouvrstvé</t>
  </si>
  <si>
    <t>-854743288</t>
  </si>
  <si>
    <t>Odstranění ze střech plochých do 10 st. krytiny povlakové dvouvrstvé</t>
  </si>
  <si>
    <t>"SS03 - odstranění PUR nástřiku a hydroizolace z asfaltových pásů" 535,8</t>
  </si>
  <si>
    <t>"SS02- odstranění PVC folie a separační geotextilie" 12,38+0,8*15,17</t>
  </si>
  <si>
    <t>"SS01 - odstranění PVC folie a separační geotextílie" 11,11+0,8*13,94</t>
  </si>
  <si>
    <t>68</t>
  </si>
  <si>
    <t>712311101</t>
  </si>
  <si>
    <t>Provedení povlakové krytiny střech do 10° za studena lakem penetračním nebo asfaltovým</t>
  </si>
  <si>
    <t>-1337704639</t>
  </si>
  <si>
    <t>Provedení povlakové krytiny střech plochých do 10 st. natěradly a tmely za studena nátěrem lakem penetračním nebo asfaltovým</t>
  </si>
  <si>
    <t>"SS03 plocha" 535,8</t>
  </si>
  <si>
    <t>"SS03 atiky" 0,69*96,42</t>
  </si>
  <si>
    <t>"SS02 plocha" 12,38</t>
  </si>
  <si>
    <t>"SS02 atiky" 0,8*15,17</t>
  </si>
  <si>
    <t>"SS01 plocha" 11,11</t>
  </si>
  <si>
    <t>"SS01 atiky" 0,8*13,94</t>
  </si>
  <si>
    <t>69</t>
  </si>
  <si>
    <t>111631510</t>
  </si>
  <si>
    <t>lak asfaltový ALP/9 (kg) bal 9 kg</t>
  </si>
  <si>
    <t>kg</t>
  </si>
  <si>
    <t>-222423020</t>
  </si>
  <si>
    <t>Výrobky asfaltové izolační a zálivkové hmoty asfalty oxidované stavebně-izolační k penetraci suchých a očištěných podkladů pod asfaltové izolační krytiny a izolace ALP/9 bal 9 kg</t>
  </si>
  <si>
    <t>649,108*0,03 "Přepočtené koeficientem množství</t>
  </si>
  <si>
    <t>70</t>
  </si>
  <si>
    <t>712341559</t>
  </si>
  <si>
    <t>Provedení povlakové krytiny střech do 10° pásy NAIP přitavením v plné ploše</t>
  </si>
  <si>
    <t>1023323266</t>
  </si>
  <si>
    <t>Provedení povlakové krytiny střech plochých do 10 st. pásy přitavením NAIP v plné ploše</t>
  </si>
  <si>
    <t>71</t>
  </si>
  <si>
    <t>628361100</t>
  </si>
  <si>
    <t>pás těžký asfaltovaný Al S 40</t>
  </si>
  <si>
    <t>641539689</t>
  </si>
  <si>
    <t>Pásy asfaltované těžké vložka profilovaná kovová folie s Al folií nosnou vložkou Al S 40 role/7,5m2</t>
  </si>
  <si>
    <t>649,108*1,15 "Přepočtené koeficientem množství</t>
  </si>
  <si>
    <t>72</t>
  </si>
  <si>
    <t>712363312</t>
  </si>
  <si>
    <t>Povlakové krytiny střech do 10° fóliové plechy  délky 2 m koutová lišta vnitřní rš 100 mm</t>
  </si>
  <si>
    <t>-1696049129</t>
  </si>
  <si>
    <t>Povlakové krytiny střech plochých do 10 st. z fóliových plechů z měkčeného PVC, délka 2 m vnitřní koutová lišta rš 100 mm</t>
  </si>
  <si>
    <t>"SS03" 96+0,5*8+24</t>
  </si>
  <si>
    <t>"SS02" 15+4*0,4</t>
  </si>
  <si>
    <t>"SS01" 14+4*0,4</t>
  </si>
  <si>
    <t>73</t>
  </si>
  <si>
    <t>712363313</t>
  </si>
  <si>
    <t>Povlakové krytiny střech do 10° fóliové plechy délky 2 m koutová lišta vnější rš 100 mm</t>
  </si>
  <si>
    <t>1874570634</t>
  </si>
  <si>
    <t>Povlakové krytiny střech plochých do 10 st. z fóliových plechů z měkčeného PVC, délka 2 m vnější koutová lišta rš 100 mm</t>
  </si>
  <si>
    <t>"SS03" 96</t>
  </si>
  <si>
    <t>74</t>
  </si>
  <si>
    <t>712363314</t>
  </si>
  <si>
    <t>Povlakové krytiny střech do 10° fóliové plechy délky 2 m stěnová lišta vyhnutá rš 71 mm</t>
  </si>
  <si>
    <t>-1097336567</t>
  </si>
  <si>
    <t>Povlakové krytiny střech plochých do 10 st. z fóliových plechů z měkčeného PVC, délka 2 m stěnová lišta vyhnutá rš 71 mm</t>
  </si>
  <si>
    <t>"komíny" 24</t>
  </si>
  <si>
    <t>"SS02" 15</t>
  </si>
  <si>
    <t>"SS01" 14</t>
  </si>
  <si>
    <t>75</t>
  </si>
  <si>
    <t>712363501</t>
  </si>
  <si>
    <t>Provedení povlak krytiny mechanicky kotvenou do betonu TI tl do 200 mm vnitřní pole, budova v do 18m</t>
  </si>
  <si>
    <t>881935478</t>
  </si>
  <si>
    <t>Provedení povlakové krytiny střech plochých do 10 st. s mechanicky kotvenou izolací včetně položení fólie a horkovzdušného svaření tl. tepelné izolace přes 140 mm do 200 mm budovy výšky do 18 m, kotvené do betonu nebo pórobetonu vnitřní plocha</t>
  </si>
  <si>
    <t>"SS03 plocha" 525,8</t>
  </si>
  <si>
    <t>76</t>
  </si>
  <si>
    <t>283220120</t>
  </si>
  <si>
    <t>fólie hydroizolační střešní tl 1,5 mm š 1300 mm šedá</t>
  </si>
  <si>
    <t>-2119471633</t>
  </si>
  <si>
    <t>Fólie z měkčeného polyvinylchloridu a jednoduché výrobky z nich hydroizolační fólie mPVC střešní kotvená, vyztužená, šířka 1300 mm  tl 1,5 mm  šedá</t>
  </si>
  <si>
    <t>635,871*1,15 "Přepočtené koeficientem množství</t>
  </si>
  <si>
    <t>77</t>
  </si>
  <si>
    <t>712861702</t>
  </si>
  <si>
    <t>Provedení povlakové krytiny vytažením na konstrukce fólií přilepenou bodově</t>
  </si>
  <si>
    <t>1538539551</t>
  </si>
  <si>
    <t>Provedení povlakové krytiny střech samostatným vytažením izolačního povlaku fólií na konstrukce převyšující úroveň střechy, přilepenou bodově</t>
  </si>
  <si>
    <t>"SS03 atiky" 0,66*96,42</t>
  </si>
  <si>
    <t>"SS03 komíny" (6,2+5,6+3,6*3)*0,5</t>
  </si>
  <si>
    <t>"SS02 atiky" 0,4*15,17</t>
  </si>
  <si>
    <t>"SS01 atiky" 0,4*13,94</t>
  </si>
  <si>
    <t>78</t>
  </si>
  <si>
    <t>712391171</t>
  </si>
  <si>
    <t>Provedení povlakové krytiny střech do 10° podkladní textilní vrstvy</t>
  </si>
  <si>
    <t>915514676</t>
  </si>
  <si>
    <t>Provedení povlakové krytiny střech plochých do 10 st. -ostatní práce provedení vrstvy textilní podkladní</t>
  </si>
  <si>
    <t>"SS03 atiky" 0,6*96,42</t>
  </si>
  <si>
    <t>79</t>
  </si>
  <si>
    <t>693110620</t>
  </si>
  <si>
    <t>geotextilie netkaná, 300 g/m2, šíře 200 cm</t>
  </si>
  <si>
    <t>1713954137</t>
  </si>
  <si>
    <t>Geotextilie geotextilie netkané vzráběné technologií vpichování z polyesterových vláken 300 g/m2,  šíře 200 cm</t>
  </si>
  <si>
    <t>640,086*1,15 "Přepočtené koeficientem množství</t>
  </si>
  <si>
    <t>80</t>
  </si>
  <si>
    <t>712990813</t>
  </si>
  <si>
    <t>Odstranění povlakové krytiny střech do 10° násypu nebo nánosu tloušťky do 100 mm</t>
  </si>
  <si>
    <t>-843897624</t>
  </si>
  <si>
    <t>Odstranění ze střech - ostatní práce násypu nebo nánosu do 10 st., tl. přes 50 do 100 mm</t>
  </si>
  <si>
    <t>"SS01 - odstranění kameniva" 11,11</t>
  </si>
  <si>
    <t>81</t>
  </si>
  <si>
    <t>998712103</t>
  </si>
  <si>
    <t>Přesun hmot tonážní tonážní pro krytiny povlakové v objektech v do 24 m</t>
  </si>
  <si>
    <t>-135604810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</si>
  <si>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</si>
  <si>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</si>
  <si>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</si>
  <si>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82</t>
  </si>
  <si>
    <t>713131141</t>
  </si>
  <si>
    <t>Montáž izolace tepelné stěn a základů lepením celoplošně rohoží, pásů, dílců, desek</t>
  </si>
  <si>
    <t>756577026</t>
  </si>
  <si>
    <t>Montáž tepelné izolace stěn rohožemi, pásy, deskami, dílci, bloky (izolační materiál ve specifikaci) lepením celoplošně</t>
  </si>
  <si>
    <t>83</t>
  </si>
  <si>
    <t>283763540</t>
  </si>
  <si>
    <t>deska fasádní polystyrénová izolační Perimeter (EPS P) 1250 x 600 x 100 mm</t>
  </si>
  <si>
    <t>-1216611922</t>
  </si>
  <si>
    <t>Desky z lehčených plastů desky z expandovaného polystyrenu Perimeter izolační desky 1265 x 615 mm, lambda 0,034 W/m K, EPS PERIMETR  100 x 1250 x 600 mm</t>
  </si>
  <si>
    <t>"sokl"</t>
  </si>
  <si>
    <t>149,914*1,05 "Přepočtené koeficientem množství</t>
  </si>
  <si>
    <t>84</t>
  </si>
  <si>
    <t>631481570</t>
  </si>
  <si>
    <t>deska minerální izolační 600x1200 mm tl. 160 mm</t>
  </si>
  <si>
    <t>360607941</t>
  </si>
  <si>
    <t>Vlákno minerální a výrobky z něj (desky, skruže, pásy, rohože, vložkové pytle apod.) z minerální plsti - izolace pro suchou výstavbu deska pro provětrávané fasády, lehké obvodové zdivo rozměr 600x1200 tl.160 mm, la ≤ 0,041 W/mK</t>
  </si>
  <si>
    <t>"mansarda"</t>
  </si>
  <si>
    <t>"JZ" 278,64-1,84*12-1,44*12-0,855</t>
  </si>
  <si>
    <t>"SZ" 129,56-1,84*2-1,44*2-1,2*2-0,71*2</t>
  </si>
  <si>
    <t>"SV" 268,64+6,45*7,17-1,84*10-1,44*10+4,48</t>
  </si>
  <si>
    <t>"JV" 19,84*7,17-4,9*3,97</t>
  </si>
  <si>
    <t>Zateplení mezi okny mansardy"</t>
  </si>
  <si>
    <t>0,45*6+0,48*6+0,45+0,6+0,48*2+0,45*5+0,47*5</t>
  </si>
  <si>
    <t>779,162*1,05 "Přepočtené koeficientem množství</t>
  </si>
  <si>
    <t>85</t>
  </si>
  <si>
    <t>631481520</t>
  </si>
  <si>
    <t>deska minerální izolační 600x1200 mm tl. 60 mm</t>
  </si>
  <si>
    <t>-371469106</t>
  </si>
  <si>
    <t>Vlákno minerální a výrobky z něj (desky, skruže, pásy, rohože, vložkové pytle apod.) z minerální plsti - izolace pro suchou výstavbu deska pro provětrávané fasády, lehké obvodové zdivo rozměr 600x1200 tl. 60 mm, la ≤ 0,041 W/mK</t>
  </si>
  <si>
    <t>"zateplení atiky SO 04a"2,8*1,6</t>
  </si>
  <si>
    <t>4,48*1,02 "Přepočtené koeficientem množství</t>
  </si>
  <si>
    <t>86</t>
  </si>
  <si>
    <t>631481510</t>
  </si>
  <si>
    <t>deska minerální izolační 600x1200 mm tl. 50 mm</t>
  </si>
  <si>
    <t>-1099344543</t>
  </si>
  <si>
    <t>Vlákno minerální a výrobky z něj (desky, skruže, pásy, rohože, vložkové pytle apod.) z minerální plsti - izolace pro suchou výstavbu deska pro provětrávané fasády, lehké obvodové zdivo rozměr 600x1200 tl. 50 mm, la ≤ 0,041 W/mK</t>
  </si>
  <si>
    <t>87</t>
  </si>
  <si>
    <t>283723090</t>
  </si>
  <si>
    <t>deska z pěnového polystyrenu EPS 100 S 1000 x 500 x 100 mm</t>
  </si>
  <si>
    <t>-1570712182</t>
  </si>
  <si>
    <t>Desky z lehčených plastů desky z pěnového polystyrénu - samozhášivého typ EPS 100S stabil, objemová hmotnost 20 - 25 kg/m3 tepelně izolační desky pro izolace ploché střechy nebo podlahy rozměr 1000 x 500 mm, lambda 0,037 [W / m K] 100 mm</t>
  </si>
  <si>
    <t>"atiky" 0,75*96,42</t>
  </si>
  <si>
    <t>"SS02" 15,17</t>
  </si>
  <si>
    <t>"SS01" 13,94</t>
  </si>
  <si>
    <t>101,425*1,02 "Přepočtené koeficientem množství</t>
  </si>
  <si>
    <t>88</t>
  </si>
  <si>
    <t>713131145</t>
  </si>
  <si>
    <t>Montáž izolace tepelné stěn a základů lepením bodově rohoží, pásů, dílců, desek</t>
  </si>
  <si>
    <t>-1328171710</t>
  </si>
  <si>
    <t>Montáž tepelné izolace stěn rohožemi, pásy, deskami, dílci, bloky (izolační materiál ve specifikaci) lepením bodově</t>
  </si>
  <si>
    <t>"zatepleni atiky vrch SS03" 99,41*0,35</t>
  </si>
  <si>
    <t>"SS02" 2,5*0,4*2</t>
  </si>
  <si>
    <t>"SS01" 2,5*0,3</t>
  </si>
  <si>
    <t>89</t>
  </si>
  <si>
    <t>283763700</t>
  </si>
  <si>
    <t>polystyren extrudovaný XPS - 1250 x 600 x 60 mm</t>
  </si>
  <si>
    <t>1991603315</t>
  </si>
  <si>
    <t>Desky z lehčených plastů desky z extrudovaného polystyrenu, tepelně izolační s třídou hořlavosti "C1" - těžce hořlavý rovná hrana  - I  (G) polodrážka   - L (S) perodrážka  - FT (NF) povrch hladký nebo strukturovaný (PZ) základní rozměr desek 1250 x 600 mm, tl. 60 mm</t>
  </si>
  <si>
    <t>37,544*1,02 "Přepočtené koeficientem množství</t>
  </si>
  <si>
    <t>90</t>
  </si>
  <si>
    <t>713140821</t>
  </si>
  <si>
    <t>Odstranění tepelné izolace střech nadstřešní volně kladené z polystyrenu tl do 100 mm</t>
  </si>
  <si>
    <t>208327604</t>
  </si>
  <si>
    <t>Odstranění tepelné izolace běžných stavebních konstrukcí z rohoží, pásů, dílců, desek, bloků střech plochých nadstřešních izolací volně položených do 100 mm z polystyrenu, tloušťka izolace</t>
  </si>
  <si>
    <t>"SS01 - odstranění tepené izolace" 11,11</t>
  </si>
  <si>
    <t>91</t>
  </si>
  <si>
    <t>713141151</t>
  </si>
  <si>
    <t>Montáž izolace tepelné střech plochých kladené volně 1 vrstva rohoží, pásů, dílců, desek</t>
  </si>
  <si>
    <t>-2065961587</t>
  </si>
  <si>
    <t>Montáž tepelné izolace střech plochých rohožemi, pásy, deskami, dílci, bloky (izolační materiál ve specifikaci) kladenými volně jednovrstvá</t>
  </si>
  <si>
    <t>"SS03" 23,3+0,18+1+0,2</t>
  </si>
  <si>
    <t>92</t>
  </si>
  <si>
    <t>28375916x</t>
  </si>
  <si>
    <t>deska z pěnového polystyrenu EPS 150 S 1000 x 500 x 1000 mm spádové klíny</t>
  </si>
  <si>
    <t>1339641296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</si>
  <si>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formát 1000 x 500 (1000) mm</t>
  </si>
  <si>
    <t>"SS02 plocha" 12,38*0,05</t>
  </si>
  <si>
    <t>"SS03" (23,3+0,18+1+0,2)*0,05</t>
  </si>
  <si>
    <t>93</t>
  </si>
  <si>
    <t>713141181</t>
  </si>
  <si>
    <t>Montáž izolace tepelné střech plochých tl přes 170 mm šrouby vnitřní pole, budova v do 20 m</t>
  </si>
  <si>
    <t>-800366433</t>
  </si>
  <si>
    <t>Montáž tepelné izolace střech plochých rohožemi, pásy, deskami, dílci, bloky (izolační materiál ve specifikaci) přišroubovanými šrouby tl. izolace přes 170 mm budovy výšky do 20 m vnitřní pole</t>
  </si>
  <si>
    <t>94</t>
  </si>
  <si>
    <t>283759140</t>
  </si>
  <si>
    <t>deska z pěnového polystyrenu EPS 150 S 1000 x 500 x 100 mm</t>
  </si>
  <si>
    <t>-41679183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</si>
  <si>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100 mm</t>
  </si>
  <si>
    <t>"SS03 plocha" 525,8*2</t>
  </si>
  <si>
    <t>1062,71*1,02 "Přepočtené koeficientem množství</t>
  </si>
  <si>
    <t>95</t>
  </si>
  <si>
    <t>283759150</t>
  </si>
  <si>
    <t>deska z pěnového polystyrenu EPS 150 S 1000 x 500 x 120 mm</t>
  </si>
  <si>
    <t>-1550953608</t>
  </si>
  <si>
    <t>Desky z lehčených plastů desky z pěnového polystyrénu - samozhášivého typ EPS 150 S stabil , objemová hmotnost 25-30 kg/m3 tepelně izolační desky pro izolace s velmi vysokými nároky na pevnost v tlaku a ohybu (vysoce zatížené podlahy, střechy apod.) rozměr 1000 x 500 mm, lambda 0,035 W/mK 120 mm</t>
  </si>
  <si>
    <t>11,11*1,02 "Přepočtené koeficientem množství</t>
  </si>
  <si>
    <t>96</t>
  </si>
  <si>
    <t>998713103</t>
  </si>
  <si>
    <t>Přesun hmot tonážní pro izolace tepelné v objektech v do 24 m</t>
  </si>
  <si>
    <t>-340476630</t>
  </si>
  <si>
    <t>Přesun hmot pro izolace tepelné stanovený z hmotnosti přesunovaného materiálu vodorovná dopravní vzdálenost do 50 m v objektech výšky přes 12 m do 24 m</t>
  </si>
  <si>
    <t>721</t>
  </si>
  <si>
    <t>Zdravotechnika - vnitřní kanalizace</t>
  </si>
  <si>
    <t>97</t>
  </si>
  <si>
    <t>721173315</t>
  </si>
  <si>
    <t>Potrubí kanalizační plastové dešťové systém KG DN 110</t>
  </si>
  <si>
    <t>-1878191265</t>
  </si>
  <si>
    <t>Potrubí z plastových trub KG Systém (SN4) dešťové DN 110</t>
  </si>
  <si>
    <t>"SV 2,3 dopojení" 10</t>
  </si>
  <si>
    <t>98</t>
  </si>
  <si>
    <t>721210824</t>
  </si>
  <si>
    <t>Demontáž vpustí střešních DN 150</t>
  </si>
  <si>
    <t>-1309679678</t>
  </si>
  <si>
    <t>Demontáž kanalizačního příslušenství střešních vtoků DN 150</t>
  </si>
  <si>
    <t>"SV 1 až 5" 5</t>
  </si>
  <si>
    <t>99</t>
  </si>
  <si>
    <t>72123311x</t>
  </si>
  <si>
    <t>Střešní vtok polypropylen PP pro ploché střechy svislý odtok DN 160 vyhřívaný</t>
  </si>
  <si>
    <t>1930355350</t>
  </si>
  <si>
    <t>Střešní vtoky (vpusti) polypropylenové (PP) pro ploché střechy s odtokem svislým DN 160 vyhřívaný</t>
  </si>
  <si>
    <t>"SV 1,4, 5" 3</t>
  </si>
  <si>
    <t>72123312x</t>
  </si>
  <si>
    <t>Střešní vtok polypropylen PP pro ploché střechy vodorovný odtok DN 160, vyhřívaný</t>
  </si>
  <si>
    <t>-1805579175</t>
  </si>
  <si>
    <t>Střešní vtoky (vpusti) polypropylenové (PP) pro ploché střechy s odtokem vodorovným DN 160, vyhřívaný</t>
  </si>
  <si>
    <t>"SV 2,3" 2+2</t>
  </si>
  <si>
    <t>101</t>
  </si>
  <si>
    <t>998721103</t>
  </si>
  <si>
    <t>Přesun hmot tonážní pro vnitřní kanalizace v objektech v do 24 m</t>
  </si>
  <si>
    <t>855967806</t>
  </si>
  <si>
    <t>Přesun hmot pro vnitřní kanalizace stanovený z hmotnosti přesunovaného materiálu vodorovná dopravní vzdálenost do 50 m v objektech výšky přes 12 do 24 m</t>
  </si>
  <si>
    <t>732</t>
  </si>
  <si>
    <t>Ústřední vytápění - strojovny</t>
  </si>
  <si>
    <t>102</t>
  </si>
  <si>
    <t>732x</t>
  </si>
  <si>
    <t>Demontáž a zpětná montáž solárního systému a anténného stožáru ze střechy včetně nutných úprav a nátěru konstrukce</t>
  </si>
  <si>
    <t>soubor</t>
  </si>
  <si>
    <t>-1392096790</t>
  </si>
  <si>
    <t>"STÚ 9" 1</t>
  </si>
  <si>
    <t>103</t>
  </si>
  <si>
    <t>998732202</t>
  </si>
  <si>
    <t>Přesun hmot procentní pro strojovny v objektech v do 12 m</t>
  </si>
  <si>
    <t>%</t>
  </si>
  <si>
    <t>-300361813</t>
  </si>
  <si>
    <t>Přesun hmot pro strojovny stanovený procentní sazbou z ceny vodorovná dopravní vzdálenost do 50 m v objektech výšky přes 6 do 12 m</t>
  </si>
  <si>
    <t>751</t>
  </si>
  <si>
    <t>Vzduchotechnika</t>
  </si>
  <si>
    <t>104</t>
  </si>
  <si>
    <t>751x1</t>
  </si>
  <si>
    <t>Demontáž, přizvednutí a zpětná montáž VZT jednotek včetně úpravy připojovacího potrubí</t>
  </si>
  <si>
    <t>soub</t>
  </si>
  <si>
    <t>2086811646</t>
  </si>
  <si>
    <t>105</t>
  </si>
  <si>
    <t>998751201</t>
  </si>
  <si>
    <t>Přesun hmot procentní pro vzduchotechniku v objektech v do 12 m</t>
  </si>
  <si>
    <t>1150190025</t>
  </si>
  <si>
    <t>Přesun hmot pro vzduchotechniku stanovený procentní sazbou z ceny vodorovná dopravní vzdálenost do 50 m v objektech výšky do 12 m</t>
  </si>
  <si>
    <t>762</t>
  </si>
  <si>
    <t>Konstrukce tesařské</t>
  </si>
  <si>
    <t>106</t>
  </si>
  <si>
    <t>762131811</t>
  </si>
  <si>
    <t>Demontáž bednění svislých stěn z hrubých prken</t>
  </si>
  <si>
    <t>651383461</t>
  </si>
  <si>
    <t>Demontáž bednění svislých stěn a nadstřešních stěn z hrubých prken, latí nebo tyčoviny</t>
  </si>
  <si>
    <t>"JZ" 238,64-1,84*12-1,44*12-0,855</t>
  </si>
  <si>
    <t>"SV" 228,64+6,45*7,17-1,84*10-1,44*10+4,48+8,48</t>
  </si>
  <si>
    <t>"v oknech" 52,79</t>
  </si>
  <si>
    <t>107</t>
  </si>
  <si>
    <t>762332ÚR1</t>
  </si>
  <si>
    <t>Úprava tvaru ramenátu v nároží dle výkresu b.6.a ozn. ÚR1</t>
  </si>
  <si>
    <t>ks</t>
  </si>
  <si>
    <t>1724701581</t>
  </si>
  <si>
    <t>Vyřezání části dřevěné a ocelové konstrukce ramenátu, dodávka a montáž příložky z prkna tl. 28 mm včetně spojovacího materiálu</t>
  </si>
  <si>
    <t>108</t>
  </si>
  <si>
    <t>762332ÚR2</t>
  </si>
  <si>
    <t>Úprava tvaru ramenátu v nároží dle výkresu b.6.a ozn. ÚR2</t>
  </si>
  <si>
    <t>-1811154848</t>
  </si>
  <si>
    <t>109</t>
  </si>
  <si>
    <t>762332ÚR3</t>
  </si>
  <si>
    <t>Úprava tvaru ramenátu v nároží dle výkresu b.6.a ozn. ÚR3</t>
  </si>
  <si>
    <t>406837702</t>
  </si>
  <si>
    <t>110</t>
  </si>
  <si>
    <t>762341027</t>
  </si>
  <si>
    <t>Bednění střech rovných z desek OSB tl 25 mm na pero a drážku šroubovaných na krokve</t>
  </si>
  <si>
    <t>-827969924</t>
  </si>
  <si>
    <t>Bednění a laťování bednění střech rovných sklonu do 60 st. s vyřezáním otvorů z dřevoštěpkových desek OSB šroubovaných na krokve 25 mm na pero a drážku, tloušťky desky</t>
  </si>
  <si>
    <t>"obložení atik"42</t>
  </si>
  <si>
    <t>111</t>
  </si>
  <si>
    <t>762341210</t>
  </si>
  <si>
    <t>Montáž bednění střech rovných a šikmých sklonu do 60° z hrubých prken na sraz</t>
  </si>
  <si>
    <t>-1509063939</t>
  </si>
  <si>
    <t>Bednění a laťování montáž bednění střech rovných a šikmých sklonu do 60 st. s vyřezáním otvorů z prken hrubých na sraz tl. do 32 mm</t>
  </si>
  <si>
    <t>"JZ" 238,64-4,305*6-3,36*6-0,855</t>
  </si>
  <si>
    <t>"SZ" 129,56-4,305-3,36-3,2-1,89</t>
  </si>
  <si>
    <t>"SV" 228,64+6,45*7,17-4,305*5-3,36*5+4,48+8,48</t>
  </si>
  <si>
    <t>"JV" 19,84*7,17-4,9*3,97-0,855</t>
  </si>
  <si>
    <t>"podhled pod mansardou" 78,95</t>
  </si>
  <si>
    <t>"markýza" 3,4</t>
  </si>
  <si>
    <t>"obložení oken"</t>
  </si>
  <si>
    <t>"JZ" (0,16+0,56)*2,1*12+(1,75*2+2,1)*0,65*6+(1,85*2)*0,55*6+2,1*0,45*6+(0,16+0,56)*0,57+(1,72*2+0,57)*0,65</t>
  </si>
  <si>
    <t>"SZ" (0,16+0,56)*2,1*2+(1,75*2+2,1)*0,65+(1,85*2)*0,55+2,1*0,45+(0,16+0,56)*1,6*2+(1,75*2+1,6)*0,65+(1,43*2)*0,55+1,6*0,45</t>
  </si>
  <si>
    <t>"SV" (0,16+0,56)*2,1*10+(1,75*2+2,1)*0,65*5+(1,85*2)*0,55*5+2,1*0,45*5</t>
  </si>
  <si>
    <t>"JV" (0,16+0,56)*0,57+(1,72*2+0,57)*0,65+(2,4*2+0,9)*0,65</t>
  </si>
  <si>
    <t>112</t>
  </si>
  <si>
    <t>605151110</t>
  </si>
  <si>
    <t>řezivo jehličnaté boční prkno jakost I.-II. 2 - 3 cm</t>
  </si>
  <si>
    <t>121876216</t>
  </si>
  <si>
    <t>Řezivo jehličnaté neopracované, prkna krajinová a krajiny jehličnaté - prkna 2 - 3 cm boční jakost I.-II.</t>
  </si>
  <si>
    <t>895,796*0,024 "Přepočtené koeficientem množství</t>
  </si>
  <si>
    <t>113</t>
  </si>
  <si>
    <t>762420835</t>
  </si>
  <si>
    <t>Demontáž obložení stropů z desek cementotřískových tl přes 16 mm na pero a drážku šroubovaných</t>
  </si>
  <si>
    <t>1976404086</t>
  </si>
  <si>
    <t>Demontáž obložení stropů nebo střešních podhledů z cementotřískových desek šroubovaných na pero a drážku, tloušťka desky přes 16 do 24 mm</t>
  </si>
  <si>
    <t>"podhled pod mansardou" 71,95</t>
  </si>
  <si>
    <t>114</t>
  </si>
  <si>
    <t>762430837</t>
  </si>
  <si>
    <t>Demontáž obložení stěn z desek cementotřískových tl přes 16 mm na pero a drážku šroubovaných</t>
  </si>
  <si>
    <t>-1305789988</t>
  </si>
  <si>
    <t>Demontáž obložení stěn z cementotřískových desek šroubovaných na pero a drážku, tloušťka desky přes 16 mm</t>
  </si>
  <si>
    <t>"JZ" (2*0,9+2*2)*0,65*12+(2*0,57+2*1,5)*0,65</t>
  </si>
  <si>
    <t>"SZ" (2*0,9+2*2)*0,65*2+(2*0,6+2*2)*0,65*2</t>
  </si>
  <si>
    <t>"SV" (2*0,9+2*2)*0,65*10</t>
  </si>
  <si>
    <t>"JV" (2*0,57+2*1,5)*0,65</t>
  </si>
  <si>
    <t>115</t>
  </si>
  <si>
    <t>762751110</t>
  </si>
  <si>
    <t>Montáž prostorové vázané kce na hladko z hraněného řeziva průřezové plochy do 120 cm2</t>
  </si>
  <si>
    <t>1471393920</t>
  </si>
  <si>
    <t>Montáž prostorových konstrukcí vázaných na hladko (bez zářezů) z řeziva hraněného nebo polohraněného, průřezové plochy do 120 cm2</t>
  </si>
  <si>
    <t>"úprava rohovýh ramenátů - laťování" 7,2*20</t>
  </si>
  <si>
    <t>116</t>
  </si>
  <si>
    <t>605120010</t>
  </si>
  <si>
    <t>řezivo jehličnaté hranol jakost I do 120 cm2</t>
  </si>
  <si>
    <t>496841419</t>
  </si>
  <si>
    <t>Řezivo jehličnaté hraněné, neopracované (hranolky, hranoly) jehličnaté - hranoly do 120 cm2 hranoly jakost I</t>
  </si>
  <si>
    <t>144*0,003 "Přepočtené koeficientem množství</t>
  </si>
  <si>
    <t>117</t>
  </si>
  <si>
    <t>998762103</t>
  </si>
  <si>
    <t>Přesun hmot tonážní pro kce tesařské v objektech v do 24 m</t>
  </si>
  <si>
    <t>-422473702</t>
  </si>
  <si>
    <t>Přesun hmot pro konstrukce tesařské stanovený z hmotnosti přesunovaného materiálu vodorovná dopravní vzdálenost do 50 m v objektech výšky přes 12 do 24 m</t>
  </si>
  <si>
    <t>764</t>
  </si>
  <si>
    <t>Konstrukce klempířské</t>
  </si>
  <si>
    <t>118</t>
  </si>
  <si>
    <t>764002841</t>
  </si>
  <si>
    <t>Demontáž oplechování horních ploch zdí a nadezdívek do suti</t>
  </si>
  <si>
    <t>1130640018</t>
  </si>
  <si>
    <t>Demontáž klempířských konstrukcí oplechování horních ploch zdí a nadezdívek do suti</t>
  </si>
  <si>
    <t>"SS03" 99,04</t>
  </si>
  <si>
    <t>"SS02" 2,1*2</t>
  </si>
  <si>
    <t>"SS01" 2,6</t>
  </si>
  <si>
    <t>119</t>
  </si>
  <si>
    <t>764002851</t>
  </si>
  <si>
    <t>Demontáž oplechování parapetů do suti</t>
  </si>
  <si>
    <t>-2022825149</t>
  </si>
  <si>
    <t>Demontáž klempířských konstrukcí oplechování parapetů do suti</t>
  </si>
  <si>
    <t>"O22" 1,8</t>
  </si>
  <si>
    <t>"O23" 0,9*0,6</t>
  </si>
  <si>
    <t>"O24" 0,9*67</t>
  </si>
  <si>
    <t>"O24a" 0,95*24</t>
  </si>
  <si>
    <t>"O25" 0,9*2</t>
  </si>
  <si>
    <t>"O26" 0,9</t>
  </si>
  <si>
    <t>"O27" 0,6*4</t>
  </si>
  <si>
    <t>"O28" 0,7*3</t>
  </si>
  <si>
    <t>"O29" 1,6*2</t>
  </si>
  <si>
    <t>"O30" 0,93</t>
  </si>
  <si>
    <t>"O31" 2,1</t>
  </si>
  <si>
    <t>"O32" 0,9</t>
  </si>
  <si>
    <t>120</t>
  </si>
  <si>
    <t>764042418</t>
  </si>
  <si>
    <t>Strukturovaná oddělovací vrstva s integrovanou pojistnou hydroizolací rš přes 1000 mm</t>
  </si>
  <si>
    <t>-1367873174</t>
  </si>
  <si>
    <t>Strukturní odddělovací rohož se zabudovanou hydroizolací rš přes 1000 mm</t>
  </si>
  <si>
    <t>"markýza" 4,3+2+3,2*0,6</t>
  </si>
  <si>
    <t>121</t>
  </si>
  <si>
    <t>764101175</t>
  </si>
  <si>
    <t>Montáž krytiny střechy rovné ze šablon přes 10 ks/m2 přes 60°</t>
  </si>
  <si>
    <t>1679929368</t>
  </si>
  <si>
    <t>Montáž krytiny z plechu s úpravou u okapů, prostupů a výčnělků střechy rovné ze šablon, počet kusů přes 10 ks/m2 přes 60 st.</t>
  </si>
  <si>
    <t>"JZ" 278,64-4,305*6-3,36*6-0,855</t>
  </si>
  <si>
    <t>"SV" 268,64+6,45*7,17-4,305*5-3,36*5+4,48+8,48</t>
  </si>
  <si>
    <t>122</t>
  </si>
  <si>
    <t>19112314x</t>
  </si>
  <si>
    <t>šablona, předzvětrale břidlicově šedá 350 x 350 x 0,7 mm</t>
  </si>
  <si>
    <t>-1862003268</t>
  </si>
  <si>
    <t>Plechy ze zinku a z jeho slitin plechy titanzinkové šablona, 350x350x0,7,  předzvětralý břidlicově šedý, spotřeba 11,1 ks/m2</t>
  </si>
  <si>
    <t>123</t>
  </si>
  <si>
    <t>764242432</t>
  </si>
  <si>
    <t>Oplechování rovné okapové hrany z TiZn předzvětralého plechu rš 200 mm</t>
  </si>
  <si>
    <t>1342156938</t>
  </si>
  <si>
    <t>Oplechování střešních prvků z titanzinkového předzvětralého plechu okapu okapovým plechem střechy rovné rš 200 mm</t>
  </si>
  <si>
    <t>"K18 - okončení podhledu" 102</t>
  </si>
  <si>
    <t>"K18 oplechování větracího otvoru" 105</t>
  </si>
  <si>
    <t>"K18 podkladní pás okapnice" 105</t>
  </si>
  <si>
    <t>"K22 podkladní pás okapnice" 3</t>
  </si>
  <si>
    <t>"K22 oplechování větracího otvoru" 3</t>
  </si>
  <si>
    <t>"K23 oplechování ukončneí podhledu" 4</t>
  </si>
  <si>
    <t>"K31-33" 70+15+19</t>
  </si>
  <si>
    <t>124</t>
  </si>
  <si>
    <t>764242433</t>
  </si>
  <si>
    <t>Oplechování rovné okapové hrany z TiZn předzvětralého plechu rš 250 mm</t>
  </si>
  <si>
    <t>2085363024</t>
  </si>
  <si>
    <t>Oplechování střešních prvků z titanzinkového předzvětralého plechu okapu okapovým plechem střechy rovné rš 250 mm</t>
  </si>
  <si>
    <t>"K18 oplechování okapnice" 105</t>
  </si>
  <si>
    <t>"K22 oplechování okapnice" 3</t>
  </si>
  <si>
    <t>"K23 ukončení plechování markýzy" 4</t>
  </si>
  <si>
    <t>125</t>
  </si>
  <si>
    <t>764244403</t>
  </si>
  <si>
    <t>Oplechování horních ploch a nadezdívek bez rohů z TiZn předzvětral plechu kotvené rš 250 mm</t>
  </si>
  <si>
    <t>-2091731646</t>
  </si>
  <si>
    <t>Oplechování horních ploch zdí a nadezdívek (atik) z titanzinkového předzvětralého plechu mechanicky kotvené rš 250 mm</t>
  </si>
  <si>
    <t>"K19 vnitřní zatahovací pás" 103</t>
  </si>
  <si>
    <t>126</t>
  </si>
  <si>
    <t>764244404</t>
  </si>
  <si>
    <t>Oplechování horních ploch a nadezdívek bez rohů z TiZn předzvětral plechu kotvené rš 330 mm</t>
  </si>
  <si>
    <t>-1279611447</t>
  </si>
  <si>
    <t>Oplechování horních ploch zdí a nadezdívek (atik) z titanzinkového předzvětralého plechu mechanicky kotvené rš 330 mm</t>
  </si>
  <si>
    <t>"K19 oplechování větracího otvoru" 106</t>
  </si>
  <si>
    <t>127</t>
  </si>
  <si>
    <t>764244405</t>
  </si>
  <si>
    <t>Oplechování horních ploch a nadezdívek bez rohů z TiZn předzvětral plechu kotvené rš 400 mm</t>
  </si>
  <si>
    <t>-1711394036</t>
  </si>
  <si>
    <t>Oplechování horních ploch zdí a nadezdívek (atik) z titanzinkového předzvětralého plechu mechanicky kotvené rš 400 mm</t>
  </si>
  <si>
    <t>"K19 vnější zatahovací pás" 106</t>
  </si>
  <si>
    <t>128</t>
  </si>
  <si>
    <t>764244408</t>
  </si>
  <si>
    <t>Oplechování horních ploch a nadezdívek bez rohů z TiZn předzvětral plechu kotvené rš 750 mm</t>
  </si>
  <si>
    <t>823797970</t>
  </si>
  <si>
    <t>Oplechování horních ploch zdí a nadezdívek (atik) z titanzinkového předzvětralého plechu mechanicky kotvené rš 750 mm</t>
  </si>
  <si>
    <t xml:space="preserve">"K19 atika DM" 99  </t>
  </si>
  <si>
    <t>"K19 atika střecha nad 1NP" 3</t>
  </si>
  <si>
    <t>129</t>
  </si>
  <si>
    <t>764244411</t>
  </si>
  <si>
    <t>Oplechování horních ploch a nadezdívek bez rohů z TiZn předzvětral plechu kotvené rš  přes 800 mm</t>
  </si>
  <si>
    <t>-814200290</t>
  </si>
  <si>
    <t>Oplechování horních ploch zdí a nadezdívek (atik) z titanzinkového předzvětralého plechu mechanicky kotvené přes rš 800 mm</t>
  </si>
  <si>
    <t>"K19 atika spojovací krček" 4*0,83</t>
  </si>
  <si>
    <t>130</t>
  </si>
  <si>
    <t>764246302</t>
  </si>
  <si>
    <t>Oplechování parapetů rovných mechanicky kotvené z TiZn lesklého plechu  rš 200 mm</t>
  </si>
  <si>
    <t>1981199108</t>
  </si>
  <si>
    <t>Oplechování parapetů z titanzinkového lesklého válcovaného plechu rovných mechanicky kotvené, bez rohů rš 200 mm</t>
  </si>
  <si>
    <t>"O23" 0,9*6</t>
  </si>
  <si>
    <t>"O24" 41*0,9</t>
  </si>
  <si>
    <t>"O25" 0,9</t>
  </si>
  <si>
    <t>"O30" 2,8</t>
  </si>
  <si>
    <t>"O31" 2,1*2</t>
  </si>
  <si>
    <t>131</t>
  </si>
  <si>
    <t>764246311</t>
  </si>
  <si>
    <t>Oplechování parapetů rovných mechanicky kotvené z TiZn lesklého plechu  rš 900 mm</t>
  </si>
  <si>
    <t>525214051</t>
  </si>
  <si>
    <t>Oplechování parapetů z titanzinkového lesklého válcovaného plechu rovných mechanicky kotvené, bez rohů rš 900 mm</t>
  </si>
  <si>
    <t>"O24" 2,1*12</t>
  </si>
  <si>
    <t>"O24a" 2,1*12</t>
  </si>
  <si>
    <t>"O27" 0,9*1+1,6</t>
  </si>
  <si>
    <t>"O28" 1,6</t>
  </si>
  <si>
    <t>132</t>
  </si>
  <si>
    <t>764246403</t>
  </si>
  <si>
    <t>Oplechování parapetů rovných mechanicky kotvené z TiZn předzvětralého plechu  rš 250 mm</t>
  </si>
  <si>
    <t>-886159459</t>
  </si>
  <si>
    <t>Oplechování parapetů z titanzinkového předzvětralého plechu rovných mechanicky kotvené, bez rohů rš 250 mm</t>
  </si>
  <si>
    <t>"K1" 44*0,88</t>
  </si>
  <si>
    <t>"K2" 1,6</t>
  </si>
  <si>
    <t>"K3" 2,08</t>
  </si>
  <si>
    <t>"K4" 2,7</t>
  </si>
  <si>
    <t>"K4a" 0,88</t>
  </si>
  <si>
    <t>133</t>
  </si>
  <si>
    <t>764246404</t>
  </si>
  <si>
    <t>Oplechování parapetů rovných mechanicky kotvené z TiZn předzvětralého plechu  rš 330 mm</t>
  </si>
  <si>
    <t>-1765969300</t>
  </si>
  <si>
    <t>Oplechování parapetů z titanzinkového předzvětralého plechu rovných mechanicky kotvené, bez rohů rš 330 mm</t>
  </si>
  <si>
    <t>"K1a" 6*0,88</t>
  </si>
  <si>
    <t>"K1b" 2,08</t>
  </si>
  <si>
    <t>134</t>
  </si>
  <si>
    <t>764246407</t>
  </si>
  <si>
    <t>Oplechování parapetů rovných mechanicky kotvené z TiZn předzvětralého plechu  rš 670 mm</t>
  </si>
  <si>
    <t>1135817488</t>
  </si>
  <si>
    <t>Oplechování parapetů z titanzinkového předzvětralého plechu rovných mechanicky kotvené, bez rohů rš 670 mm</t>
  </si>
  <si>
    <t>"K1c" 1,6</t>
  </si>
  <si>
    <t>135</t>
  </si>
  <si>
    <t>764248411</t>
  </si>
  <si>
    <t>Oplechování římsy rovné mechanicky kotvené z TiZn předzvětralého plechu rš přes 670 mm</t>
  </si>
  <si>
    <t>-852111841</t>
  </si>
  <si>
    <t>Oplechování říms a ozdobných prvků z titanzinkového předzvětralého plechu rovných, bez rohů mechanicky kotvené přes rš 670 mm</t>
  </si>
  <si>
    <t>"K5" 0,73*0,51+0,18*3,6+2*1,86*0,405+0,405*0,51</t>
  </si>
  <si>
    <t>"K5a" 0,95*0,51+0,18*3,6+0,805*1,86*2+0,805*0,51</t>
  </si>
  <si>
    <t>"K6" 0,95*1,51+0,185*7,2+0,805*1,86*2+0,805*1,51+0,27*1,5*2+0,56*1,5</t>
  </si>
  <si>
    <t>"K7" (0,95*2,01+0,18*7,8+0,805*1,86*2+0,805*2,01+2*0,27*1,5+0,46*1,5)*12</t>
  </si>
  <si>
    <t>"K8" 0,85*0,61+0,18*3,06+0,75*1,46*2+0,55*0,61</t>
  </si>
  <si>
    <t>"K9" 0,85*1,71+0,18*6,12+0,75*1,46*2+0,55*1,71+2*0,27*1,15+0,56*1,15</t>
  </si>
  <si>
    <t>"10" (0,92*2,11+0,18*8,3+0,805*1,95*2+0,55*2,11+2*0,27*1,6+0,46*1,6)*12</t>
  </si>
  <si>
    <t>"K18" 0,625*96,5*1,05+0,225*5+0,225*3,5</t>
  </si>
  <si>
    <t>"K23 krytina markýzy nad vstupem" 6*2,5+4*1,1</t>
  </si>
  <si>
    <t>"K26 oplechování komínů" 0,85*2,25*1,2</t>
  </si>
  <si>
    <t>136</t>
  </si>
  <si>
    <t>998764103</t>
  </si>
  <si>
    <t>Přesun hmot tonážní pro konstrukce klempířské v objektech v do 24 m</t>
  </si>
  <si>
    <t>-608145999</t>
  </si>
  <si>
    <t>Přesun hmot pro konstrukce klempířské stanovený z hmotnosti přesunovaného materiálu vodorovná dopravní vzdálenost do 50 m v objektech výšky přes 12 do 24 m</t>
  </si>
  <si>
    <t>765</t>
  </si>
  <si>
    <t>Krytina skládaná</t>
  </si>
  <si>
    <t>137</t>
  </si>
  <si>
    <t>765151801</t>
  </si>
  <si>
    <t>Demontáž krytiny bitumenové ze šindelů do suti</t>
  </si>
  <si>
    <t>1372081702</t>
  </si>
  <si>
    <t>Demontáž krytiny bitumenové ze šindelů sklonu do 30 st. do suti</t>
  </si>
  <si>
    <t>138</t>
  </si>
  <si>
    <t>765151811</t>
  </si>
  <si>
    <t>Příplatek k cenám demontáže bitumenové  krytiny ze šindelů za sklon přes 30°</t>
  </si>
  <si>
    <t>306550160</t>
  </si>
  <si>
    <t>Demontáž krytiny bitumenové ze šindelů Příplatek k cenám za sklon přes 30 st. demontáže krytiny</t>
  </si>
  <si>
    <t>139</t>
  </si>
  <si>
    <t>765191001</t>
  </si>
  <si>
    <t>Montáž pojistné hydroizolační fólie kladené ve sklonu do 20° lepením na bednění nebo izolaci</t>
  </si>
  <si>
    <t>852826854</t>
  </si>
  <si>
    <t>Montáž pojistné hydroizolační fólie kladené ve sklonu do 20 st. lepením (vodotěsné podstřeší) na bednění nebo tepelnou izolaci</t>
  </si>
  <si>
    <t>140</t>
  </si>
  <si>
    <t>283292950</t>
  </si>
  <si>
    <t>membrána podstřešní 150 g/m2 s aplikovanou spojovací páskou</t>
  </si>
  <si>
    <t>-1125398820</t>
  </si>
  <si>
    <t>Fólie z plastů ostatních a speciálně upravené podstřešní a parotěsné folie netkané hydroizol.podstřešní membrána, se spojovací páskou, rozměr role: 1,5 x 50 m 150 g/m2</t>
  </si>
  <si>
    <t>1600,038*1,1 "Přepočtené koeficientem množství</t>
  </si>
  <si>
    <t>141</t>
  </si>
  <si>
    <t>765191091</t>
  </si>
  <si>
    <t>Příplatek k cenám montáže pojistné hydroizolační fólie za sklon přes 30°</t>
  </si>
  <si>
    <t>-1020128349</t>
  </si>
  <si>
    <t>Montáž pojistné hydroizolační fólie Příplatek k cenám montáže na bednění nebo tepelnou izolaci za sklon přes 30 st.</t>
  </si>
  <si>
    <t>142</t>
  </si>
  <si>
    <t>765191911</t>
  </si>
  <si>
    <t>Demontáž pojistné hydroizolační fólie kladené ve sklonu přes 30°</t>
  </si>
  <si>
    <t>-629474759</t>
  </si>
  <si>
    <t>Demontáž pojistné hydroizolační fólie kladené ve sklonu přes 30 st.</t>
  </si>
  <si>
    <t>143</t>
  </si>
  <si>
    <t>998765103</t>
  </si>
  <si>
    <t>Přesun hmot tonážní pro krytiny skládané v objektech v do 24 m</t>
  </si>
  <si>
    <t>-264226210</t>
  </si>
  <si>
    <t>Přesun hmot pro krytiny skládané stanovený z hmotnosti přesunovaného materiálu vodorovná dopravní vzdálenost do 50 m na objektech výšky přes 12 do 24 m</t>
  </si>
  <si>
    <t>766</t>
  </si>
  <si>
    <t>Konstrukce truhlářské</t>
  </si>
  <si>
    <t>144</t>
  </si>
  <si>
    <t>766441821</t>
  </si>
  <si>
    <t>Demontáž parapetních desek dřevěných nebo plastových šířky do 30 cm délky přes 1,0 m</t>
  </si>
  <si>
    <t>673530047</t>
  </si>
  <si>
    <t>Demontáž parapetních desek dřevěných nebo plastových šířky do 300 mm délky přes 1m</t>
  </si>
  <si>
    <t>"O22" 1</t>
  </si>
  <si>
    <t>"O23" 6</t>
  </si>
  <si>
    <t>"O24" 65</t>
  </si>
  <si>
    <t>"O24a" 24</t>
  </si>
  <si>
    <t>"O25" 2</t>
  </si>
  <si>
    <t>"O26" 1</t>
  </si>
  <si>
    <t>"O27" 4</t>
  </si>
  <si>
    <t>"O28" 3</t>
  </si>
  <si>
    <t>"O29" 2</t>
  </si>
  <si>
    <t>"O30" 1</t>
  </si>
  <si>
    <t>"O31" 1</t>
  </si>
  <si>
    <t>"O32" 1</t>
  </si>
  <si>
    <t>145</t>
  </si>
  <si>
    <t>766621 D15</t>
  </si>
  <si>
    <t>Dodávka a montáž nových dřevěných prosklených dveří 3090x2670 mm, ozn. D15</t>
  </si>
  <si>
    <t>-96489449</t>
  </si>
  <si>
    <t>Dodávka a montáž oken dle výpisu PSV</t>
  </si>
  <si>
    <t>"D15 - kování v historickém stylu, zachovat el. čipový systém a ostatní bezpečnostní prvky, doplnit panikové kování a záložní zdroj" 1</t>
  </si>
  <si>
    <t>146</t>
  </si>
  <si>
    <t>766621 O22</t>
  </si>
  <si>
    <t>Dodávka a montáž okna dřevěného s izolačním dvojsklem 1800x620 mm, ozn. O22, včetně vnitřního parapetu</t>
  </si>
  <si>
    <t>1071180130</t>
  </si>
  <si>
    <t>147</t>
  </si>
  <si>
    <t>766621 O23</t>
  </si>
  <si>
    <t>Dodávka a montáž okna dřevěného s izolačním dvojsklem 900x600 mm, ozn. O23, včetně vnitřního parapetu</t>
  </si>
  <si>
    <t>-74371780</t>
  </si>
  <si>
    <t>148</t>
  </si>
  <si>
    <t>766621 O24</t>
  </si>
  <si>
    <t>Dodávka a montáž okna dřevěného s izolačním dvojsklem 900x1500 mm, ozn. O24, včetně vnitřního parapetu</t>
  </si>
  <si>
    <t>-863819752</t>
  </si>
  <si>
    <t>149</t>
  </si>
  <si>
    <t>766621 O24a</t>
  </si>
  <si>
    <t>Dodávka a montáž okna dřevěného s izolačním dvojsklem 950x1600 mm, ozn. O24a, včetně vnitřního parapetu</t>
  </si>
  <si>
    <t>-2051103376</t>
  </si>
  <si>
    <t>150</t>
  </si>
  <si>
    <t>766621 O25</t>
  </si>
  <si>
    <t>Dodávka a montáž okna dřevěného s izolačním dvojsklem 900x2400 mm, ozn. O25, včetně vnitřního parapetu</t>
  </si>
  <si>
    <t>-841069616</t>
  </si>
  <si>
    <t>151</t>
  </si>
  <si>
    <t>766621 O26</t>
  </si>
  <si>
    <t>Dodávka a montáž okna dřevěného s izolačním dvojsklem 900x900 mm, ozn. O26, včetně vnitřního parapetu</t>
  </si>
  <si>
    <t>-1415784433</t>
  </si>
  <si>
    <t>152</t>
  </si>
  <si>
    <t>766621 O27</t>
  </si>
  <si>
    <t>Dodávka a montáž okna dřevěného s izolačním dvojsklem 600x1500 mm, ozn. O27, včetně vnitřního parapetu</t>
  </si>
  <si>
    <t>1633386968</t>
  </si>
  <si>
    <t>153</t>
  </si>
  <si>
    <t>766621 O28</t>
  </si>
  <si>
    <t>Dodávka a montáž okna dřevěného s izolačním dvojsklem 700x1180 mm, ozn. O28, včetně vnitřního parapetu</t>
  </si>
  <si>
    <t>-376170151</t>
  </si>
  <si>
    <t>154</t>
  </si>
  <si>
    <t>766621 O29</t>
  </si>
  <si>
    <t>Dodávka a montáž okna dřevěného s izolačním dvojsklem 1600x2750 mm, ozn. O29, včetně vnitřního parapetu</t>
  </si>
  <si>
    <t>-238353176</t>
  </si>
  <si>
    <t>155</t>
  </si>
  <si>
    <t>766621 O30</t>
  </si>
  <si>
    <t>Dodávka a montáž okna dřevěného s izolačním dvojsklem 2800x2300 mm, ozn. O30, včetně vnitřního parapetu</t>
  </si>
  <si>
    <t>-1119459649</t>
  </si>
  <si>
    <t>156</t>
  </si>
  <si>
    <t>766621 O31</t>
  </si>
  <si>
    <t>Dodávka a montáž okna dřeveného s izolačním dvojsklem 2100x2600 mm, ozn. O31, včetně vnitřního parapetu</t>
  </si>
  <si>
    <t>-229417135</t>
  </si>
  <si>
    <t>"O31" 2</t>
  </si>
  <si>
    <t>157</t>
  </si>
  <si>
    <t>766621 O32</t>
  </si>
  <si>
    <t>Dodávka a montáž okna dřeveného s izolačním dvojsklem 900x2400 mm, ozn. O32, včetně vnitřního parapetu</t>
  </si>
  <si>
    <t>-1505005573</t>
  </si>
  <si>
    <t>158</t>
  </si>
  <si>
    <t>766629214</t>
  </si>
  <si>
    <t>Příplatek k montáži oken rovné ostění připojovací spára do 15 mm - páska</t>
  </si>
  <si>
    <t>-204412431</t>
  </si>
  <si>
    <t>Montáž oken dřevěných Příplatek k cenám za tepelnou izolaci mezi ostěním a rámem okna při rovném ostění, připojovací spára tl. do 15 mm, páska</t>
  </si>
  <si>
    <t>"O23" (0,9*2+0,6*2)*6</t>
  </si>
  <si>
    <t>"O26" 0,9*2+0,9*2</t>
  </si>
  <si>
    <t>"O27" (0,6*2+1,5*2)*4</t>
  </si>
  <si>
    <t>"O28" (0,7*2+1,18*2)*3</t>
  </si>
  <si>
    <t>"O22" 1,8*2+0,62*2</t>
  </si>
  <si>
    <t>"O24" (0,9*2+1,5*2)*65</t>
  </si>
  <si>
    <t>"O24a" (0,95*2+1,6*2)*24</t>
  </si>
  <si>
    <t>"O25" 0,9*2+2,4*2</t>
  </si>
  <si>
    <t>"O30" 2,8*2+2,3*2</t>
  </si>
  <si>
    <t>"O32" 0,9*2+2,4*2</t>
  </si>
  <si>
    <t>"O29" (1,6*2+2,75*2)*2</t>
  </si>
  <si>
    <t>"O31" 2,1*2+6,9*2</t>
  </si>
  <si>
    <t>159</t>
  </si>
  <si>
    <t>998766103</t>
  </si>
  <si>
    <t>Přesun hmot tonážní pro konstrukce truhlářské v objektech v do 24 m</t>
  </si>
  <si>
    <t>-166768</t>
  </si>
  <si>
    <t>Přesun hmot pro konstrukce truhlářské stanovený z hmotnosti přesunovaného materiálu vodorovná dopravní vzdálenost do 50 m v objektech výšky přes 12 do 24 m</t>
  </si>
  <si>
    <t>767</t>
  </si>
  <si>
    <t>Konstrukce zámečnické</t>
  </si>
  <si>
    <t>160</t>
  </si>
  <si>
    <t>7671219M7</t>
  </si>
  <si>
    <t>Repase venkovní ocelové kované mříze 900x600 mm, ozn. M7</t>
  </si>
  <si>
    <t>-1889950446</t>
  </si>
  <si>
    <t>Repase venkovní mříze dle výpisu PSV</t>
  </si>
  <si>
    <t>"M7 - demontáž, odstranění povrchové koroze mechanickým pískováním, nový nátěr, zpětná montáž" 6</t>
  </si>
  <si>
    <t>161</t>
  </si>
  <si>
    <t>7671219M8</t>
  </si>
  <si>
    <t>Repase venkovní ocelové kované mříze 900x1500 mm, ozn. M8</t>
  </si>
  <si>
    <t>1683414765</t>
  </si>
  <si>
    <t>"M8 - demontáž, odstranění povrchové koroze mechanickým pískováním, nový nátěr, zpětná montáž" 18</t>
  </si>
  <si>
    <t>162</t>
  </si>
  <si>
    <t>7671219M9</t>
  </si>
  <si>
    <t>Repase venkovní ocelové kované mříze 900x2400 mm, ozn. M9</t>
  </si>
  <si>
    <t>-856206224</t>
  </si>
  <si>
    <t>"M9 - demontáž, odstranění povrchové koroze mechanickým pískováním, nový nátěr, zpětná montáž" 2</t>
  </si>
  <si>
    <t>163</t>
  </si>
  <si>
    <t>767647 O21</t>
  </si>
  <si>
    <t>Oprava stávající kovové prosklené stěny s dveřmi 2380x2500 mm, ozn. O21</t>
  </si>
  <si>
    <t>152258549</t>
  </si>
  <si>
    <t>Oprava stávající kovové prosklené stěny dle výpisu PSV</t>
  </si>
  <si>
    <t>"očištění a nový nátěr" 1</t>
  </si>
  <si>
    <t>164</t>
  </si>
  <si>
    <t>767662K16a</t>
  </si>
  <si>
    <t>Demontáž úprava a zpětná montáž protidešťové žaluzie, ozn. K16a</t>
  </si>
  <si>
    <t>729204466</t>
  </si>
  <si>
    <t>Úprava protidešťové žaluzie dle výpisu PSV</t>
  </si>
  <si>
    <t>165</t>
  </si>
  <si>
    <t>767662K16b</t>
  </si>
  <si>
    <t>Dodávka a montáž protidešťové žaluzie 250x250 mm, ozn. K16b</t>
  </si>
  <si>
    <t>1839622892</t>
  </si>
  <si>
    <t>Dodávka a montáž protidešťové žaluzie dle výpisu PSV</t>
  </si>
  <si>
    <t>166</t>
  </si>
  <si>
    <t>76783210x</t>
  </si>
  <si>
    <t>Úprava stávajícího žebříku</t>
  </si>
  <si>
    <t>-343262890</t>
  </si>
  <si>
    <t>Úprava stávajícho žebříku</t>
  </si>
  <si>
    <t>"STÚ 10 - demontáž a zpětná montáž, příprava nových úchytuů přes navržené opláštění mansardy, nový nátěr" 1</t>
  </si>
  <si>
    <t>167</t>
  </si>
  <si>
    <t>76788114x</t>
  </si>
  <si>
    <t>Dodávka a montáž bodů záchytného systému do železobetonu mechanickými kotvami</t>
  </si>
  <si>
    <t>839605709</t>
  </si>
  <si>
    <t>Dodávka a montáž záchytného systému proti pádu bodů samostaných nebo v systému s poddajným kotvícím vedením do železobetonu mechanickými kotvami</t>
  </si>
  <si>
    <t>168</t>
  </si>
  <si>
    <t>767996701</t>
  </si>
  <si>
    <t>Demontáž atypických zámečnických konstrukcí řezáním hmotnosti jednotlivých dílů do 50 kg</t>
  </si>
  <si>
    <t>792401630</t>
  </si>
  <si>
    <t>Demontáž ostatních zámečnických konstrukcí o hmotnosti jednotlivých dílů řezáním do 50 kg</t>
  </si>
  <si>
    <t>"odřezání kotvení stávajícího obkladu soklu"</t>
  </si>
  <si>
    <t>"JZ" (48,89-0,52*6+2,96*0,25*6)*1,5</t>
  </si>
  <si>
    <t>"SZ" (41,57+0,25*(1,6+0,35*2))*1,5</t>
  </si>
  <si>
    <t>"SV" (36,51-8,69-2,49+(3,38+2,75*2)*0,25+(0,85*2)*0,25+6,34*3,6)*1,5</t>
  </si>
  <si>
    <t>"JV" (5,7*0,8+4*0,55)*1,5</t>
  </si>
  <si>
    <t>169</t>
  </si>
  <si>
    <t>998767103</t>
  </si>
  <si>
    <t>Přesun hmot tonážní pro zámečnické konstrukce v objektech v do 24 m</t>
  </si>
  <si>
    <t>-1559212931</t>
  </si>
  <si>
    <t>Přesun hmot pro zámečnické konstrukce stanovený z hmotnosti přesunovaného materiálu vodorovná dopravní vzdálenost do 50 m v objektech výšky přes 12 do 24 m</t>
  </si>
  <si>
    <t>781</t>
  </si>
  <si>
    <t>Dokončovací práce - obklady</t>
  </si>
  <si>
    <t>170</t>
  </si>
  <si>
    <t>781674113</t>
  </si>
  <si>
    <t>Montáž obkladů parapetů šířky do 200 mm z dlaždic keramických lepených flexibilním lepidlem</t>
  </si>
  <si>
    <t>-470778432</t>
  </si>
  <si>
    <t>Montáž obkladů parapetů z dlaždic keramických lepených flexibilním lepidlem, šířky parapetu přes 150 do 200 mm</t>
  </si>
  <si>
    <t>171</t>
  </si>
  <si>
    <t>597610000</t>
  </si>
  <si>
    <t xml:space="preserve">obkládačky keramické (bílé i barevné) 25 x 33 x 0,7 cm </t>
  </si>
  <si>
    <t>1287347321</t>
  </si>
  <si>
    <t>Obkládačky a dlaždice keramické obkládačky formát 25 x 33 x  0,7 cm (bílé i barevné)</t>
  </si>
  <si>
    <t>2,1</t>
  </si>
  <si>
    <t>2,1*0,22 "Přepočtené koeficientem množství</t>
  </si>
  <si>
    <t>172</t>
  </si>
  <si>
    <t>998781103</t>
  </si>
  <si>
    <t>Přesun hmot tonážní pro obklady keramické v objektech v do 24 m</t>
  </si>
  <si>
    <t>1882374653</t>
  </si>
  <si>
    <t>Přesun hmot pro obklady keramické stanovený z hmotnosti přesunovaného materiálu vodorovná dopravní vzdálenost do 50 m v objektech výšky přes 12 do 24 m</t>
  </si>
  <si>
    <t>784</t>
  </si>
  <si>
    <t>Dokončovací práce - malby a tapety</t>
  </si>
  <si>
    <t>173</t>
  </si>
  <si>
    <t>784221101</t>
  </si>
  <si>
    <t>Dvojnásobné bílé malby  ze směsí za sucha dobře otěruvzdorných v místnostech do 3,80 m</t>
  </si>
  <si>
    <t>1564463568</t>
  </si>
  <si>
    <t>Malby z malířských směsí otěruvzdorných za sucha dvojnásobné, bílé za sucha otěruvzdorné dobře v místnostech výšky do 3,80 m</t>
  </si>
  <si>
    <t>VRN</t>
  </si>
  <si>
    <t>Vedlejší rozpočtové náklady</t>
  </si>
  <si>
    <t>VRN1</t>
  </si>
  <si>
    <t>Průzkumné, geodetické a projektové práce</t>
  </si>
  <si>
    <t>174</t>
  </si>
  <si>
    <t>011514000</t>
  </si>
  <si>
    <t>Stavebně-statický průzkum</t>
  </si>
  <si>
    <t>1024</t>
  </si>
  <si>
    <t>1000421872</t>
  </si>
  <si>
    <t>Průzkumné, geodetické a projektové práce průzkumné práce stavební průzkum průzkum stavebně-statický</t>
  </si>
  <si>
    <t>S02 - Elektroinstalace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</si>
  <si>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</si>
  <si>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</si>
  <si>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</si>
  <si>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</si>
  <si>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</si>
  <si>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>HZS - Hodinové zúčtovací sazby</t>
  </si>
  <si>
    <t>742</t>
  </si>
  <si>
    <t>Elektromontáže - rozvodný systém</t>
  </si>
  <si>
    <t>742111100</t>
  </si>
  <si>
    <t>Montáž rozvodnic oceloplechových nebo plastových bez zapojení vodičů běžných, hmotnosti do 20 kg</t>
  </si>
  <si>
    <t>CS ÚRS 2016 02</t>
  </si>
  <si>
    <t>1944184248</t>
  </si>
  <si>
    <t>1302599</t>
  </si>
  <si>
    <t>Rozvaděče a rozvodnice Rozvodnice modulové do 63A Velkoobsahové rozv. ROZVODNICOVA SKRIN NÁSTĚNNÁ,  8M,IP65</t>
  </si>
  <si>
    <t>KS</t>
  </si>
  <si>
    <t>vlastní</t>
  </si>
  <si>
    <t>39366692</t>
  </si>
  <si>
    <t>747231110</t>
  </si>
  <si>
    <t>Montáž jističů se zapojením vodičů jednopólových nn do 25 A bez krytu</t>
  </si>
  <si>
    <t>-430124980</t>
  </si>
  <si>
    <t>358221070</t>
  </si>
  <si>
    <t>jistič 1pólový-charakteristika B 6A</t>
  </si>
  <si>
    <t>1698397970</t>
  </si>
  <si>
    <t>747240111</t>
  </si>
  <si>
    <t>Montáž proudových chráničů se zapojením vodičů dvoupólových nn do 25 A bez krytu</t>
  </si>
  <si>
    <t>1136771622</t>
  </si>
  <si>
    <t>358890560R</t>
  </si>
  <si>
    <t>chránič proudový 2pólový 25A pracovního proudu 0.03 A , TYP AC- G</t>
  </si>
  <si>
    <t>-1616812896</t>
  </si>
  <si>
    <t>747251101</t>
  </si>
  <si>
    <t>Montáž přepěťových ochran nn se zapojením vodičů svodiče bleskových proudů – 1. stupeň jednopólových, pro impulsivní proud do 35 kA</t>
  </si>
  <si>
    <t>475843520</t>
  </si>
  <si>
    <t>1205464</t>
  </si>
  <si>
    <t>Modulové přístroje Svodiče přepětí KOMBINOVANÝ SVODIC PREPETI 12,5 V/1+1</t>
  </si>
  <si>
    <t>-1234746253</t>
  </si>
  <si>
    <t>743</t>
  </si>
  <si>
    <t>Elektromontáže - hrubá montáž</t>
  </si>
  <si>
    <t>743112116</t>
  </si>
  <si>
    <t>Montáž trubek elektroinstalačních s nasunutím nebo našroubováním do krabic plastových ohebných, uložených pevně, D 29 mm</t>
  </si>
  <si>
    <t>-802666242</t>
  </si>
  <si>
    <t>345710640</t>
  </si>
  <si>
    <t>trubka elektroinstalační ohebná z PVC (ČSN) 2329</t>
  </si>
  <si>
    <t>-1042581831</t>
  </si>
  <si>
    <t>743312130</t>
  </si>
  <si>
    <t>Montáž lišt a kanálků elektroinstalačních se spojkami, ohyby a rohy a s nasunutím do krabic vkládacích s víčkem, šířky do 60 mm</t>
  </si>
  <si>
    <t>2014636352</t>
  </si>
  <si>
    <t>1242988</t>
  </si>
  <si>
    <t>Úložný materiál Elektroinstalační lišty a kanály Lišty plastové LISTA  50X20 HD 2M</t>
  </si>
  <si>
    <t>386014034</t>
  </si>
  <si>
    <t>743424121</t>
  </si>
  <si>
    <t xml:space="preserve">Montáž krabic pancéřových bez napojení na trubky a lišty a demontáže a montáže víčka rozvodek se zapojením vodičů na svorkovnici plastových čtyřhranných </t>
  </si>
  <si>
    <t>1949249174</t>
  </si>
  <si>
    <t>Montáž krabic pancéřových bez napojení na trubky a lišty a demontáže a montáže víčka rozvodek se zapojením vodičů na svorkovnici plastových čtyřhranných</t>
  </si>
  <si>
    <t>345714280</t>
  </si>
  <si>
    <t>krabice pancéřová z PH 117x117x58 mm svorkovnicí krabicovou šroubovací s vodiči 16x4 mm2</t>
  </si>
  <si>
    <t>359521794</t>
  </si>
  <si>
    <t>744</t>
  </si>
  <si>
    <t>Elektromontáže - rozvody vodičů měděných</t>
  </si>
  <si>
    <t>744211111</t>
  </si>
  <si>
    <t>Montáž izolovaných vodičů měděných bez ukončení, uložených pod omítku do 1 kV stěn sk. 1 - CMA, CY, CYA, CYY, H05V, H07V, průřezu žíly 0,35 až 6 mm2</t>
  </si>
  <si>
    <t>-855980717</t>
  </si>
  <si>
    <t>341408260</t>
  </si>
  <si>
    <t>vodič silový s Cu jádrem CY H07 V-U 6 mm2</t>
  </si>
  <si>
    <t>474649120</t>
  </si>
  <si>
    <t>744431100</t>
  </si>
  <si>
    <t>Montáž kabelů měděných do l kV bez ukončení, uložených volně sk. 1 - CYKY, NYM, NYY, YSLY, počtu a průřezu žil 2x1,5 až 6 mm2, 3x1,5 až 6 mm2, 4x1,5 až 4 mm2, 5x1,5 až 2,5 mm2, 7x1,5 až 2,5 mm2</t>
  </si>
  <si>
    <t>-1561644388</t>
  </si>
  <si>
    <t>341110300</t>
  </si>
  <si>
    <t>kabel silový s Cu jádrem CYKY 3x1,5 mm2</t>
  </si>
  <si>
    <t>-493731728</t>
  </si>
  <si>
    <t>744741110</t>
  </si>
  <si>
    <t>Montáž kabelů měděných návěstních, ovládacích nebo sdělovacích bez ukončení uložených pevně sk. 1 - JYTY, NCEY, počtu a průřezu žil 2 až 19 x1 mm</t>
  </si>
  <si>
    <t>1122916931</t>
  </si>
  <si>
    <t>1182812</t>
  </si>
  <si>
    <t>Kabely a vodiče Kabely sdělovací Kabely sděl. Ost. KABEL J-Y(ST)Y 2X2X0,8 SEDY</t>
  </si>
  <si>
    <t>-1559432262</t>
  </si>
  <si>
    <t>746</t>
  </si>
  <si>
    <t>Elektromontáže - soubory pro vodiče</t>
  </si>
  <si>
    <t>746211110</t>
  </si>
  <si>
    <t>Ukončení vodičů izolovaných s označením a zapojením v rozváděči nebo na přístroji, průřezu žíly do 2,5 mm2</t>
  </si>
  <si>
    <t>-1789684729</t>
  </si>
  <si>
    <t>746211140</t>
  </si>
  <si>
    <t>Ukončení vodičů izolovaných s označením a zapojením v rozváděči nebo na přístroji, průřezu žíly do 10 mm2</t>
  </si>
  <si>
    <t>108153825</t>
  </si>
  <si>
    <t>747</t>
  </si>
  <si>
    <t>Elektromontáže - kompletace rozvodů</t>
  </si>
  <si>
    <t>747111211</t>
  </si>
  <si>
    <t>Montáž spínačů jedno nebo dvoupólových nástěnných se zapojením vodičů, pro prostředí venkovní nebo mokré vypínačů, řazení 1-jednopólových</t>
  </si>
  <si>
    <t>-650738044</t>
  </si>
  <si>
    <t>405612260</t>
  </si>
  <si>
    <t>regulátor teploty prostorový 1obvodový -25 až 15°C, IP44</t>
  </si>
  <si>
    <t>-300170886</t>
  </si>
  <si>
    <t>HZS</t>
  </si>
  <si>
    <t>Hodinové zúčtovací sazby</t>
  </si>
  <si>
    <t>HZS2222R</t>
  </si>
  <si>
    <t>Hodinové zúčtovací sazby profesí PSV provádění stavebních instalací elektrikář odborný</t>
  </si>
  <si>
    <t>hod</t>
  </si>
  <si>
    <t>512</t>
  </si>
  <si>
    <t>-2100545902</t>
  </si>
  <si>
    <t>HZS2228R</t>
  </si>
  <si>
    <t>-1978681328</t>
  </si>
  <si>
    <t>HZS4211</t>
  </si>
  <si>
    <t>Hodinové zúčtovací sazby ostatních profesí revizní a kontrolní činnost revizní technik</t>
  </si>
  <si>
    <t>-829455434</t>
  </si>
  <si>
    <t>013254000</t>
  </si>
  <si>
    <t>Průzkumné, geodetické a projektové práce projektové práce dokumentace stavby (výkresová a textová) skutečného provedení stavby</t>
  </si>
  <si>
    <t>kompl…</t>
  </si>
  <si>
    <t>1380381928</t>
  </si>
  <si>
    <t>S03 - Hromosvod</t>
  </si>
  <si>
    <t>D1 - HROMOSVOD</t>
  </si>
  <si>
    <t xml:space="preserve">    D2 - MONTÁŽE OCHRANA PŘED BLESKEM</t>
  </si>
  <si>
    <t xml:space="preserve">    D3 - MATERIÁLY OCHRANA PŘED BLESKEM</t>
  </si>
  <si>
    <t>D1</t>
  </si>
  <si>
    <t>HROMOSVOD</t>
  </si>
  <si>
    <t>D2</t>
  </si>
  <si>
    <t>MONTÁŽE OCHRANA PŘED BLESKEM</t>
  </si>
  <si>
    <t>210220401</t>
  </si>
  <si>
    <t>Montáž vedení hromosvodné - štítků k označení svodů</t>
  </si>
  <si>
    <t>-1006899720</t>
  </si>
  <si>
    <t>Montáž hromosvodného vedení ochranných prvků a doplňků štítků k označení svodů</t>
  </si>
  <si>
    <t>35442110</t>
  </si>
  <si>
    <t>štítek plastový -  čísla svodů</t>
  </si>
  <si>
    <t>-1348068010</t>
  </si>
  <si>
    <t>SIL 1</t>
  </si>
  <si>
    <t>demontáž stávající jímací soustavy, vč.svodů(zemnící soustava zůstane zachovaná) vč.ekologické likvidace</t>
  </si>
  <si>
    <t>17353949</t>
  </si>
  <si>
    <t>demontáž stávající jímací soustavy, vč.svodů(zemnící soustava zůstane zachovaná)</t>
  </si>
  <si>
    <t>210220101</t>
  </si>
  <si>
    <t>Montáž hromosvodného vedení svodových vodičů s podpěrami průměru do 10 mm</t>
  </si>
  <si>
    <t>-2119206001</t>
  </si>
  <si>
    <t>Montáž hromosvodného vedení svodových vodičů s podpěrami, průměru do 10 mm</t>
  </si>
  <si>
    <t>35441072</t>
  </si>
  <si>
    <t>drát pro hromosvod FeZn D 8mm</t>
  </si>
  <si>
    <t>1106544373</t>
  </si>
  <si>
    <t>320*0,4 "Přepočtené koeficientem množství</t>
  </si>
  <si>
    <t>210220302</t>
  </si>
  <si>
    <t>Montáž svorek hromosvodných se 3 a více šrouby</t>
  </si>
  <si>
    <t>-867228526</t>
  </si>
  <si>
    <t>Montáž hromosvodného vedení svorek se 3 a vícešrouby</t>
  </si>
  <si>
    <t>35441875</t>
  </si>
  <si>
    <t>svorka křížová pro vodič D 6-10 mm</t>
  </si>
  <si>
    <t>362114623</t>
  </si>
  <si>
    <t>35441895</t>
  </si>
  <si>
    <t>svorka připojovací k připojení kovových částí</t>
  </si>
  <si>
    <t>-385192088</t>
  </si>
  <si>
    <t>35441925</t>
  </si>
  <si>
    <t>svorka zkušební pro lano D 6-12 mm, FeZn</t>
  </si>
  <si>
    <t>691837709</t>
  </si>
  <si>
    <t>210220211</t>
  </si>
  <si>
    <t>Montáž tyčí jímacích délky do 3 m na konstrukci dřevěnou</t>
  </si>
  <si>
    <t>-1162562746</t>
  </si>
  <si>
    <t>Montáž hromosvodného vedení jímacích tyčí délky do 3m na konstrukci dřevěnou</t>
  </si>
  <si>
    <t>35441061</t>
  </si>
  <si>
    <t>tyč jímací s kovaným hrotem 2000 mm FeZn</t>
  </si>
  <si>
    <t>456472004</t>
  </si>
  <si>
    <t>210220372</t>
  </si>
  <si>
    <t>Montáž ochranných prvků - úhelníků nebo trubek do zdiva</t>
  </si>
  <si>
    <t>-1117358735</t>
  </si>
  <si>
    <t>Montáž hromosvodného vedení ochranných prvků a doplňků úhelníků nebo trubek s držáky do zdiva</t>
  </si>
  <si>
    <t>35441830</t>
  </si>
  <si>
    <t>úhelník ochranný na ochranu svodu - 1700 mm, FeZn</t>
  </si>
  <si>
    <t>2082892881</t>
  </si>
  <si>
    <t>SIL 10</t>
  </si>
  <si>
    <t>tvarování mont.dílu</t>
  </si>
  <si>
    <t>-1783232229</t>
  </si>
  <si>
    <t>SIL 11</t>
  </si>
  <si>
    <t>pravidelná revizní zpráva</t>
  </si>
  <si>
    <t>-1488264449</t>
  </si>
  <si>
    <t>D3</t>
  </si>
  <si>
    <t>MATERIÁLY OCHRANA PŘED BLESKEM</t>
  </si>
  <si>
    <t>SIL 2</t>
  </si>
  <si>
    <t>podpěra na ploché střechy plast-štěrk</t>
  </si>
  <si>
    <t>1694550764</t>
  </si>
  <si>
    <t>SIL 3</t>
  </si>
  <si>
    <t>podpěra vedení na svod, do zdiva</t>
  </si>
  <si>
    <t>-432357996</t>
  </si>
  <si>
    <t>59212115R</t>
  </si>
  <si>
    <t>podstavec betonový pro tyč do délky 3 m</t>
  </si>
  <si>
    <t>2113192989</t>
  </si>
  <si>
    <t>podstavec pod telefony železniční  betonový 32x17x150 cm</t>
  </si>
  <si>
    <t>držák OÚ do zdi 200mm</t>
  </si>
  <si>
    <t>-113088854</t>
  </si>
  <si>
    <t>S04 - Domov mládeže- ostatní a vedlejší náklady</t>
  </si>
  <si>
    <t>V01 -  Průzkumné, geodetické a projektové práce</t>
  </si>
  <si>
    <t>V03 -  Zařízení staveniště</t>
  </si>
  <si>
    <t>V04 -  Inženýrská činnost</t>
  </si>
  <si>
    <t>V05 -  Finanční náklady</t>
  </si>
  <si>
    <t xml:space="preserve">    V06 - Ostatní náklady</t>
  </si>
  <si>
    <t>V01</t>
  </si>
  <si>
    <t xml:space="preserve"> Průzkumné, geodetické a projektové práce</t>
  </si>
  <si>
    <t>004111024TR.1</t>
  </si>
  <si>
    <t>Dokumentace skutečného provedení dle vyhl. 499/2006 ve třech listinných vyhotoveních +1x na CD-Rom</t>
  </si>
  <si>
    <t>SOUBOR</t>
  </si>
  <si>
    <t>1951696419</t>
  </si>
  <si>
    <t>V03</t>
  </si>
  <si>
    <t xml:space="preserve"> Zařízení staveniště</t>
  </si>
  <si>
    <t>005121010R.1</t>
  </si>
  <si>
    <t>Vybudování zařízení staveniště</t>
  </si>
  <si>
    <t>348463223</t>
  </si>
  <si>
    <t>005121020R.1</t>
  </si>
  <si>
    <t>Provoz zařízení staveniště</t>
  </si>
  <si>
    <t>-1901055609</t>
  </si>
  <si>
    <t>005121030R.1</t>
  </si>
  <si>
    <t>Odstranění zařízení staveniště</t>
  </si>
  <si>
    <t>1571883611</t>
  </si>
  <si>
    <t>005121040R.1</t>
  </si>
  <si>
    <t>Poplatek za zábor (pronájem) pozemků ve vlastnictví třetích osob</t>
  </si>
  <si>
    <t>-1789039876</t>
  </si>
  <si>
    <t>nájem 4 Kč/m2 den (80 m2)</t>
  </si>
  <si>
    <t>V04</t>
  </si>
  <si>
    <t xml:space="preserve"> Inženýrská činnost</t>
  </si>
  <si>
    <t>043194000R.1</t>
  </si>
  <si>
    <t>Provádění průběžných testů a komplexních zkoušek dle plánu řízení a kontroly jakosti,</t>
  </si>
  <si>
    <t>-600900843</t>
  </si>
  <si>
    <t>V05</t>
  </si>
  <si>
    <t xml:space="preserve"> Finanční náklady</t>
  </si>
  <si>
    <t>005261012TR.1</t>
  </si>
  <si>
    <t>Náklady spojené s pojištěním odpovědnosti za škodu jak je uvedeno v návrhu smlouvy o dílo</t>
  </si>
  <si>
    <t>765019319</t>
  </si>
  <si>
    <t>005261024TR.1</t>
  </si>
  <si>
    <t>Náklady spojené se zříz. bankovní záruky po dobu záruč. dob jak je uvedeno v návrhu smlouvy o dílo</t>
  </si>
  <si>
    <t>-782638541</t>
  </si>
  <si>
    <t>005261024TR.2</t>
  </si>
  <si>
    <t>Náklady spojené se zříz. bankovní záruky po dobu realizace stavby</t>
  </si>
  <si>
    <t>47690508</t>
  </si>
  <si>
    <t>V06</t>
  </si>
  <si>
    <t>Ostatní náklady</t>
  </si>
  <si>
    <t>460010025R</t>
  </si>
  <si>
    <t xml:space="preserve">Vytyčení trasy inž. sítí, ochrana stávajících vedení a zařízení před poškozením </t>
  </si>
  <si>
    <t>-1813017488</t>
  </si>
  <si>
    <t>Vytyčení trasy inž. sítí, ochrana stávajících vedení a zařízení před poškozením</t>
  </si>
  <si>
    <t>742360203R</t>
  </si>
  <si>
    <t xml:space="preserve">D+M velkoplošného celobarevného informačního panelu 45*60 cm k označení staveniště po dobu stavby </t>
  </si>
  <si>
    <t>1080956699</t>
  </si>
  <si>
    <t>D+M velkoplošného celobarevného informačního panelu 45*60 cm k označení staveniště po dobu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</si>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</sst>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49" fontId="37" fillId="0" borderId="0" xfId="0" applyNumberFormat="1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7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E7" s="31"/>
      <c r="BS7" s="17" t="s">
        <v>22</v>
      </c>
    </row>
    <row r="8" spans="2:71" ht="12" customHeight="1">
      <c r="B8" s="21"/>
      <c r="C8" s="22"/>
      <c r="D8" s="32" t="s">
        <v>23</v>
      </c>
      <c r="E8" s="22"/>
      <c r="F8" s="22"/>
      <c r="G8" s="22"/>
      <c r="H8" s="22"/>
      <c r="I8" s="22"/>
      <c r="J8" s="22"/>
      <c r="K8" s="27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25</v>
      </c>
      <c r="AL8" s="22"/>
      <c r="AM8" s="22"/>
      <c r="AN8" s="33" t="s">
        <v>26</v>
      </c>
      <c r="AO8" s="22"/>
      <c r="AP8" s="22"/>
      <c r="AQ8" s="22"/>
      <c r="AR8" s="20"/>
      <c r="BE8" s="31"/>
      <c r="BS8" s="17" t="s">
        <v>27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28</v>
      </c>
    </row>
    <row r="10" spans="2:71" ht="12" customHeight="1">
      <c r="B10" s="21"/>
      <c r="C10" s="22"/>
      <c r="D10" s="32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30</v>
      </c>
      <c r="AL10" s="22"/>
      <c r="AM10" s="22"/>
      <c r="AN10" s="27" t="s">
        <v>20</v>
      </c>
      <c r="AO10" s="22"/>
      <c r="AP10" s="22"/>
      <c r="AQ10" s="22"/>
      <c r="AR10" s="20"/>
      <c r="BE10" s="31"/>
      <c r="BS10" s="17" t="s">
        <v>18</v>
      </c>
    </row>
    <row r="11" spans="2:71" ht="18.45" customHeight="1">
      <c r="B11" s="21"/>
      <c r="C11" s="22"/>
      <c r="D11" s="22"/>
      <c r="E11" s="27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32</v>
      </c>
      <c r="AL11" s="22"/>
      <c r="AM11" s="22"/>
      <c r="AN11" s="27" t="s">
        <v>20</v>
      </c>
      <c r="AO11" s="22"/>
      <c r="AP11" s="22"/>
      <c r="AQ11" s="22"/>
      <c r="AR11" s="20"/>
      <c r="BE11" s="31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ht="12" customHeight="1">
      <c r="B13" s="21"/>
      <c r="C13" s="22"/>
      <c r="D13" s="32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30</v>
      </c>
      <c r="AL13" s="22"/>
      <c r="AM13" s="22"/>
      <c r="AN13" s="34" t="s">
        <v>34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32</v>
      </c>
      <c r="AL14" s="22"/>
      <c r="AM14" s="22"/>
      <c r="AN14" s="34" t="s">
        <v>34</v>
      </c>
      <c r="AO14" s="22"/>
      <c r="AP14" s="22"/>
      <c r="AQ14" s="22"/>
      <c r="AR14" s="20"/>
      <c r="BE14" s="31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30</v>
      </c>
      <c r="AL16" s="22"/>
      <c r="AM16" s="22"/>
      <c r="AN16" s="27" t="s">
        <v>20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32</v>
      </c>
      <c r="AL17" s="22"/>
      <c r="AM17" s="22"/>
      <c r="AN17" s="27" t="s">
        <v>20</v>
      </c>
      <c r="AO17" s="22"/>
      <c r="AP17" s="22"/>
      <c r="AQ17" s="22"/>
      <c r="AR17" s="20"/>
      <c r="BE17" s="31"/>
      <c r="BS17" s="17" t="s">
        <v>37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30</v>
      </c>
      <c r="AL19" s="22"/>
      <c r="AM19" s="22"/>
      <c r="AN19" s="27" t="s">
        <v>20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32</v>
      </c>
      <c r="AL20" s="22"/>
      <c r="AM20" s="22"/>
      <c r="AN20" s="27" t="s">
        <v>20</v>
      </c>
      <c r="AO20" s="22"/>
      <c r="AP20" s="22"/>
      <c r="AQ20" s="22"/>
      <c r="AR20" s="20"/>
      <c r="BE20" s="31"/>
      <c r="BS20" s="17" t="s">
        <v>37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20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45</v>
      </c>
      <c r="E29" s="46"/>
      <c r="F29" s="32" t="s">
        <v>46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47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48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49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44" s="2" customFormat="1" ht="14.4" customHeight="1" hidden="1">
      <c r="B33" s="45"/>
      <c r="C33" s="46"/>
      <c r="D33" s="46"/>
      <c r="E33" s="46"/>
      <c r="F33" s="32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0"/>
      <c r="D35" s="51" t="s">
        <v>51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52</v>
      </c>
      <c r="U35" s="52"/>
      <c r="V35" s="52"/>
      <c r="W35" s="52"/>
      <c r="X35" s="54" t="s">
        <v>53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172510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Realizace úspor energie - SŠ Obchodu, řemesel a služeb Žamberk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23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Žamberk, Zámecká 1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25</v>
      </c>
      <c r="AJ47" s="39"/>
      <c r="AK47" s="39"/>
      <c r="AL47" s="39"/>
      <c r="AM47" s="67" t="str">
        <f>IF(AN8="","",AN8)</f>
        <v>10. 10. 2018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3.65" customHeight="1">
      <c r="B49" s="38"/>
      <c r="C49" s="32" t="s">
        <v>29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Střední škola obchodu, řemesel a služeb Žamberk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35</v>
      </c>
      <c r="AJ49" s="39"/>
      <c r="AK49" s="39"/>
      <c r="AL49" s="39"/>
      <c r="AM49" s="68" t="str">
        <f>IF(E17="","",E17)</f>
        <v>KIP spol. s r.o., Litomyšl</v>
      </c>
      <c r="AN49" s="39"/>
      <c r="AO49" s="39"/>
      <c r="AP49" s="39"/>
      <c r="AQ49" s="39"/>
      <c r="AR49" s="43"/>
      <c r="AS49" s="69" t="s">
        <v>55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33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38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56</v>
      </c>
      <c r="D52" s="82"/>
      <c r="E52" s="82"/>
      <c r="F52" s="82"/>
      <c r="G52" s="82"/>
      <c r="H52" s="83"/>
      <c r="I52" s="84" t="s">
        <v>57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58</v>
      </c>
      <c r="AH52" s="82"/>
      <c r="AI52" s="82"/>
      <c r="AJ52" s="82"/>
      <c r="AK52" s="82"/>
      <c r="AL52" s="82"/>
      <c r="AM52" s="82"/>
      <c r="AN52" s="84" t="s">
        <v>59</v>
      </c>
      <c r="AO52" s="82"/>
      <c r="AP52" s="82"/>
      <c r="AQ52" s="86" t="s">
        <v>60</v>
      </c>
      <c r="AR52" s="43"/>
      <c r="AS52" s="87" t="s">
        <v>61</v>
      </c>
      <c r="AT52" s="88" t="s">
        <v>62</v>
      </c>
      <c r="AU52" s="88" t="s">
        <v>63</v>
      </c>
      <c r="AV52" s="88" t="s">
        <v>64</v>
      </c>
      <c r="AW52" s="88" t="s">
        <v>65</v>
      </c>
      <c r="AX52" s="88" t="s">
        <v>66</v>
      </c>
      <c r="AY52" s="88" t="s">
        <v>67</v>
      </c>
      <c r="AZ52" s="88" t="s">
        <v>68</v>
      </c>
      <c r="BA52" s="88" t="s">
        <v>69</v>
      </c>
      <c r="BB52" s="88" t="s">
        <v>70</v>
      </c>
      <c r="BC52" s="88" t="s">
        <v>71</v>
      </c>
      <c r="BD52" s="89" t="s">
        <v>72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73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ROUND(SUM(AG55:AG58),2)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20</v>
      </c>
      <c r="AR54" s="99"/>
      <c r="AS54" s="100">
        <f>ROUND(SUM(AS55:AS58),2)</f>
        <v>0</v>
      </c>
      <c r="AT54" s="101">
        <f>ROUND(SUM(AV54:AW54),2)</f>
        <v>0</v>
      </c>
      <c r="AU54" s="102">
        <f>ROUND(SUM(AU55:AU58),5)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ROUND(SUM(AZ55:AZ58),2)</f>
        <v>0</v>
      </c>
      <c r="BA54" s="101">
        <f>ROUND(SUM(BA55:BA58),2)</f>
        <v>0</v>
      </c>
      <c r="BB54" s="101">
        <f>ROUND(SUM(BB55:BB58),2)</f>
        <v>0</v>
      </c>
      <c r="BC54" s="101">
        <f>ROUND(SUM(BC55:BC58),2)</f>
        <v>0</v>
      </c>
      <c r="BD54" s="103">
        <f>ROUND(SUM(BD55:BD58),2)</f>
        <v>0</v>
      </c>
      <c r="BS54" s="104" t="s">
        <v>74</v>
      </c>
      <c r="BT54" s="104" t="s">
        <v>75</v>
      </c>
      <c r="BU54" s="105" t="s">
        <v>76</v>
      </c>
      <c r="BV54" s="104" t="s">
        <v>77</v>
      </c>
      <c r="BW54" s="104" t="s">
        <v>5</v>
      </c>
      <c r="BX54" s="104" t="s">
        <v>78</v>
      </c>
      <c r="CL54" s="104" t="s">
        <v>20</v>
      </c>
    </row>
    <row r="55" spans="1:91" s="5" customFormat="1" ht="16.5" customHeight="1">
      <c r="A55" s="106" t="s">
        <v>79</v>
      </c>
      <c r="B55" s="107"/>
      <c r="C55" s="108"/>
      <c r="D55" s="109" t="s">
        <v>80</v>
      </c>
      <c r="E55" s="109"/>
      <c r="F55" s="109"/>
      <c r="G55" s="109"/>
      <c r="H55" s="109"/>
      <c r="I55" s="110"/>
      <c r="J55" s="109" t="s">
        <v>81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'S01 - Domov mládeže - sta...'!J30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82</v>
      </c>
      <c r="AR55" s="113"/>
      <c r="AS55" s="114">
        <v>0</v>
      </c>
      <c r="AT55" s="115">
        <f>ROUND(SUM(AV55:AW55),2)</f>
        <v>0</v>
      </c>
      <c r="AU55" s="116">
        <f>'S01 - Domov mládeže - sta...'!P103</f>
        <v>0</v>
      </c>
      <c r="AV55" s="115">
        <f>'S01 - Domov mládeže - sta...'!J33</f>
        <v>0</v>
      </c>
      <c r="AW55" s="115">
        <f>'S01 - Domov mládeže - sta...'!J34</f>
        <v>0</v>
      </c>
      <c r="AX55" s="115">
        <f>'S01 - Domov mládeže - sta...'!J35</f>
        <v>0</v>
      </c>
      <c r="AY55" s="115">
        <f>'S01 - Domov mládeže - sta...'!J36</f>
        <v>0</v>
      </c>
      <c r="AZ55" s="115">
        <f>'S01 - Domov mládeže - sta...'!F33</f>
        <v>0</v>
      </c>
      <c r="BA55" s="115">
        <f>'S01 - Domov mládeže - sta...'!F34</f>
        <v>0</v>
      </c>
      <c r="BB55" s="115">
        <f>'S01 - Domov mládeže - sta...'!F35</f>
        <v>0</v>
      </c>
      <c r="BC55" s="115">
        <f>'S01 - Domov mládeže - sta...'!F36</f>
        <v>0</v>
      </c>
      <c r="BD55" s="117">
        <f>'S01 - Domov mládeže - sta...'!F37</f>
        <v>0</v>
      </c>
      <c r="BT55" s="118" t="s">
        <v>22</v>
      </c>
      <c r="BV55" s="118" t="s">
        <v>77</v>
      </c>
      <c r="BW55" s="118" t="s">
        <v>83</v>
      </c>
      <c r="BX55" s="118" t="s">
        <v>5</v>
      </c>
      <c r="CL55" s="118" t="s">
        <v>20</v>
      </c>
      <c r="CM55" s="118" t="s">
        <v>84</v>
      </c>
    </row>
    <row r="56" spans="1:91" s="5" customFormat="1" ht="16.5" customHeight="1">
      <c r="A56" s="106" t="s">
        <v>79</v>
      </c>
      <c r="B56" s="107"/>
      <c r="C56" s="108"/>
      <c r="D56" s="109" t="s">
        <v>85</v>
      </c>
      <c r="E56" s="109"/>
      <c r="F56" s="109"/>
      <c r="G56" s="109"/>
      <c r="H56" s="109"/>
      <c r="I56" s="110"/>
      <c r="J56" s="109" t="s">
        <v>86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'S02 - Elektroinstalace'!J30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82</v>
      </c>
      <c r="AR56" s="113"/>
      <c r="AS56" s="114">
        <v>0</v>
      </c>
      <c r="AT56" s="115">
        <f>ROUND(SUM(AV56:AW56),2)</f>
        <v>0</v>
      </c>
      <c r="AU56" s="116">
        <f>'S02 - Elektroinstalace'!P89</f>
        <v>0</v>
      </c>
      <c r="AV56" s="115">
        <f>'S02 - Elektroinstalace'!J33</f>
        <v>0</v>
      </c>
      <c r="AW56" s="115">
        <f>'S02 - Elektroinstalace'!J34</f>
        <v>0</v>
      </c>
      <c r="AX56" s="115">
        <f>'S02 - Elektroinstalace'!J35</f>
        <v>0</v>
      </c>
      <c r="AY56" s="115">
        <f>'S02 - Elektroinstalace'!J36</f>
        <v>0</v>
      </c>
      <c r="AZ56" s="115">
        <f>'S02 - Elektroinstalace'!F33</f>
        <v>0</v>
      </c>
      <c r="BA56" s="115">
        <f>'S02 - Elektroinstalace'!F34</f>
        <v>0</v>
      </c>
      <c r="BB56" s="115">
        <f>'S02 - Elektroinstalace'!F35</f>
        <v>0</v>
      </c>
      <c r="BC56" s="115">
        <f>'S02 - Elektroinstalace'!F36</f>
        <v>0</v>
      </c>
      <c r="BD56" s="117">
        <f>'S02 - Elektroinstalace'!F37</f>
        <v>0</v>
      </c>
      <c r="BT56" s="118" t="s">
        <v>22</v>
      </c>
      <c r="BV56" s="118" t="s">
        <v>77</v>
      </c>
      <c r="BW56" s="118" t="s">
        <v>87</v>
      </c>
      <c r="BX56" s="118" t="s">
        <v>5</v>
      </c>
      <c r="CL56" s="118" t="s">
        <v>20</v>
      </c>
      <c r="CM56" s="118" t="s">
        <v>84</v>
      </c>
    </row>
    <row r="57" spans="1:91" s="5" customFormat="1" ht="16.5" customHeight="1">
      <c r="A57" s="106" t="s">
        <v>79</v>
      </c>
      <c r="B57" s="107"/>
      <c r="C57" s="108"/>
      <c r="D57" s="109" t="s">
        <v>88</v>
      </c>
      <c r="E57" s="109"/>
      <c r="F57" s="109"/>
      <c r="G57" s="109"/>
      <c r="H57" s="109"/>
      <c r="I57" s="110"/>
      <c r="J57" s="109" t="s">
        <v>89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'S03 - Hromosvod'!J30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82</v>
      </c>
      <c r="AR57" s="113"/>
      <c r="AS57" s="114">
        <v>0</v>
      </c>
      <c r="AT57" s="115">
        <f>ROUND(SUM(AV57:AW57),2)</f>
        <v>0</v>
      </c>
      <c r="AU57" s="116">
        <f>'S03 - Hromosvod'!P82</f>
        <v>0</v>
      </c>
      <c r="AV57" s="115">
        <f>'S03 - Hromosvod'!J33</f>
        <v>0</v>
      </c>
      <c r="AW57" s="115">
        <f>'S03 - Hromosvod'!J34</f>
        <v>0</v>
      </c>
      <c r="AX57" s="115">
        <f>'S03 - Hromosvod'!J35</f>
        <v>0</v>
      </c>
      <c r="AY57" s="115">
        <f>'S03 - Hromosvod'!J36</f>
        <v>0</v>
      </c>
      <c r="AZ57" s="115">
        <f>'S03 - Hromosvod'!F33</f>
        <v>0</v>
      </c>
      <c r="BA57" s="115">
        <f>'S03 - Hromosvod'!F34</f>
        <v>0</v>
      </c>
      <c r="BB57" s="115">
        <f>'S03 - Hromosvod'!F35</f>
        <v>0</v>
      </c>
      <c r="BC57" s="115">
        <f>'S03 - Hromosvod'!F36</f>
        <v>0</v>
      </c>
      <c r="BD57" s="117">
        <f>'S03 - Hromosvod'!F37</f>
        <v>0</v>
      </c>
      <c r="BT57" s="118" t="s">
        <v>22</v>
      </c>
      <c r="BV57" s="118" t="s">
        <v>77</v>
      </c>
      <c r="BW57" s="118" t="s">
        <v>90</v>
      </c>
      <c r="BX57" s="118" t="s">
        <v>5</v>
      </c>
      <c r="CL57" s="118" t="s">
        <v>20</v>
      </c>
      <c r="CM57" s="118" t="s">
        <v>84</v>
      </c>
    </row>
    <row r="58" spans="1:91" s="5" customFormat="1" ht="27" customHeight="1">
      <c r="A58" s="106" t="s">
        <v>79</v>
      </c>
      <c r="B58" s="107"/>
      <c r="C58" s="108"/>
      <c r="D58" s="109" t="s">
        <v>91</v>
      </c>
      <c r="E58" s="109"/>
      <c r="F58" s="109"/>
      <c r="G58" s="109"/>
      <c r="H58" s="109"/>
      <c r="I58" s="110"/>
      <c r="J58" s="109" t="s">
        <v>92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1">
        <f>'S04 - Domov mládeže- osta...'!J30</f>
        <v>0</v>
      </c>
      <c r="AH58" s="110"/>
      <c r="AI58" s="110"/>
      <c r="AJ58" s="110"/>
      <c r="AK58" s="110"/>
      <c r="AL58" s="110"/>
      <c r="AM58" s="110"/>
      <c r="AN58" s="111">
        <f>SUM(AG58,AT58)</f>
        <v>0</v>
      </c>
      <c r="AO58" s="110"/>
      <c r="AP58" s="110"/>
      <c r="AQ58" s="112" t="s">
        <v>82</v>
      </c>
      <c r="AR58" s="113"/>
      <c r="AS58" s="119">
        <v>0</v>
      </c>
      <c r="AT58" s="120">
        <f>ROUND(SUM(AV58:AW58),2)</f>
        <v>0</v>
      </c>
      <c r="AU58" s="121">
        <f>'S04 - Domov mládeže- osta...'!P84</f>
        <v>0</v>
      </c>
      <c r="AV58" s="120">
        <f>'S04 - Domov mládeže- osta...'!J33</f>
        <v>0</v>
      </c>
      <c r="AW58" s="120">
        <f>'S04 - Domov mládeže- osta...'!J34</f>
        <v>0</v>
      </c>
      <c r="AX58" s="120">
        <f>'S04 - Domov mládeže- osta...'!J35</f>
        <v>0</v>
      </c>
      <c r="AY58" s="120">
        <f>'S04 - Domov mládeže- osta...'!J36</f>
        <v>0</v>
      </c>
      <c r="AZ58" s="120">
        <f>'S04 - Domov mládeže- osta...'!F33</f>
        <v>0</v>
      </c>
      <c r="BA58" s="120">
        <f>'S04 - Domov mládeže- osta...'!F34</f>
        <v>0</v>
      </c>
      <c r="BB58" s="120">
        <f>'S04 - Domov mládeže- osta...'!F35</f>
        <v>0</v>
      </c>
      <c r="BC58" s="120">
        <f>'S04 - Domov mládeže- osta...'!F36</f>
        <v>0</v>
      </c>
      <c r="BD58" s="122">
        <f>'S04 - Domov mládeže- osta...'!F37</f>
        <v>0</v>
      </c>
      <c r="BT58" s="118" t="s">
        <v>22</v>
      </c>
      <c r="BV58" s="118" t="s">
        <v>77</v>
      </c>
      <c r="BW58" s="118" t="s">
        <v>93</v>
      </c>
      <c r="BX58" s="118" t="s">
        <v>5</v>
      </c>
      <c r="CL58" s="118" t="s">
        <v>20</v>
      </c>
      <c r="CM58" s="118" t="s">
        <v>84</v>
      </c>
    </row>
    <row r="59" spans="2:44" s="1" customFormat="1" ht="30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</row>
    <row r="60" spans="2:44" s="1" customFormat="1" ht="6.95" customHeight="1"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43"/>
    </row>
  </sheetData>
  <sheetProtection password="CC35" sheet="1" objects="1" scenarios="1" formatColumns="0" formatRows="0"/>
  <mergeCells count="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S01 - Domov mládeže - sta...'!C2" display="/"/>
    <hyperlink ref="A56" location="'S02 - Elektroinstalace'!C2" display="/"/>
    <hyperlink ref="A57" location="'S03 - Hromosvod'!C2" display="/"/>
    <hyperlink ref="A58" location="'S04 - Domov mládeže- o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3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83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84</v>
      </c>
    </row>
    <row r="4" spans="2:46" ht="24.95" customHeight="1">
      <c r="B4" s="20"/>
      <c r="D4" s="127" t="s">
        <v>94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Realizace úspor energie - SŠ Obchodu, řemesel a služeb Žamberk</v>
      </c>
      <c r="F7" s="128"/>
      <c r="G7" s="128"/>
      <c r="H7" s="128"/>
      <c r="L7" s="20"/>
    </row>
    <row r="8" spans="2:12" s="1" customFormat="1" ht="12" customHeight="1">
      <c r="B8" s="43"/>
      <c r="D8" s="128" t="s">
        <v>95</v>
      </c>
      <c r="I8" s="130"/>
      <c r="L8" s="43"/>
    </row>
    <row r="9" spans="2:12" s="1" customFormat="1" ht="36.95" customHeight="1">
      <c r="B9" s="43"/>
      <c r="E9" s="131" t="s">
        <v>96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23</v>
      </c>
      <c r="F12" s="17" t="s">
        <v>24</v>
      </c>
      <c r="I12" s="132" t="s">
        <v>25</v>
      </c>
      <c r="J12" s="133" t="str">
        <f>'Rekapitulace stavby'!AN8</f>
        <v>10. 10. 2018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29</v>
      </c>
      <c r="I14" s="132" t="s">
        <v>30</v>
      </c>
      <c r="J14" s="17" t="s">
        <v>20</v>
      </c>
      <c r="L14" s="43"/>
    </row>
    <row r="15" spans="2:12" s="1" customFormat="1" ht="18" customHeight="1">
      <c r="B15" s="43"/>
      <c r="E15" s="17" t="s">
        <v>31</v>
      </c>
      <c r="I15" s="132" t="s">
        <v>32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33</v>
      </c>
      <c r="I17" s="132" t="s">
        <v>30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32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30</v>
      </c>
      <c r="J20" s="17" t="s">
        <v>20</v>
      </c>
      <c r="L20" s="43"/>
    </row>
    <row r="21" spans="2:12" s="1" customFormat="1" ht="18" customHeight="1">
      <c r="B21" s="43"/>
      <c r="E21" s="17" t="s">
        <v>36</v>
      </c>
      <c r="I21" s="132" t="s">
        <v>32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38</v>
      </c>
      <c r="I23" s="132" t="s">
        <v>30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32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40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41</v>
      </c>
      <c r="I30" s="130"/>
      <c r="J30" s="139">
        <f>ROUND(J103,2)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43</v>
      </c>
      <c r="I32" s="141" t="s">
        <v>42</v>
      </c>
      <c r="J32" s="140" t="s">
        <v>44</v>
      </c>
      <c r="L32" s="43"/>
    </row>
    <row r="33" spans="2:12" s="1" customFormat="1" ht="14.4" customHeight="1">
      <c r="B33" s="43"/>
      <c r="D33" s="128" t="s">
        <v>45</v>
      </c>
      <c r="E33" s="128" t="s">
        <v>46</v>
      </c>
      <c r="F33" s="142">
        <f>ROUND((SUM(BE103:BE1031)),2)</f>
        <v>0</v>
      </c>
      <c r="I33" s="143">
        <v>0.21</v>
      </c>
      <c r="J33" s="142">
        <f>ROUND(((SUM(BE103:BE1031))*I33),2)</f>
        <v>0</v>
      </c>
      <c r="L33" s="43"/>
    </row>
    <row r="34" spans="2:12" s="1" customFormat="1" ht="14.4" customHeight="1">
      <c r="B34" s="43"/>
      <c r="E34" s="128" t="s">
        <v>47</v>
      </c>
      <c r="F34" s="142">
        <f>ROUND((SUM(BF103:BF1031)),2)</f>
        <v>0</v>
      </c>
      <c r="I34" s="143">
        <v>0.15</v>
      </c>
      <c r="J34" s="142">
        <f>ROUND(((SUM(BF103:BF1031))*I34),2)</f>
        <v>0</v>
      </c>
      <c r="L34" s="43"/>
    </row>
    <row r="35" spans="2:12" s="1" customFormat="1" ht="14.4" customHeight="1" hidden="1">
      <c r="B35" s="43"/>
      <c r="E35" s="128" t="s">
        <v>48</v>
      </c>
      <c r="F35" s="142">
        <f>ROUND((SUM(BG103:BG1031)),2)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49</v>
      </c>
      <c r="F36" s="142">
        <f>ROUND((SUM(BH103:BH1031)),2)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50</v>
      </c>
      <c r="F37" s="142">
        <f>ROUND((SUM(BI103:BI1031)),2)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51</v>
      </c>
      <c r="E39" s="146"/>
      <c r="F39" s="146"/>
      <c r="G39" s="147" t="s">
        <v>52</v>
      </c>
      <c r="H39" s="148" t="s">
        <v>53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97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Realizace úspor energie - SŠ Obchodu, řemesel a služeb Žamberk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95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S01 - Domov mládeže - stavební úpravy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23</v>
      </c>
      <c r="D52" s="39"/>
      <c r="E52" s="39"/>
      <c r="F52" s="27" t="str">
        <f>F12</f>
        <v>Žamberk, Zámecká 1</v>
      </c>
      <c r="G52" s="39"/>
      <c r="H52" s="39"/>
      <c r="I52" s="132" t="s">
        <v>25</v>
      </c>
      <c r="J52" s="67" t="str">
        <f>IF(J12="","",J12)</f>
        <v>10. 10. 2018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29</v>
      </c>
      <c r="D54" s="39"/>
      <c r="E54" s="39"/>
      <c r="F54" s="27" t="str">
        <f>E15</f>
        <v>Střední škola obchodu, řemesel a služeb Žamberk</v>
      </c>
      <c r="G54" s="39"/>
      <c r="H54" s="39"/>
      <c r="I54" s="132" t="s">
        <v>35</v>
      </c>
      <c r="J54" s="36" t="str">
        <f>E21</f>
        <v>KIP spol. s r.o., Litomyšl</v>
      </c>
      <c r="K54" s="39"/>
      <c r="L54" s="43"/>
    </row>
    <row r="55" spans="2:12" s="1" customFormat="1" ht="13.65" customHeight="1">
      <c r="B55" s="38"/>
      <c r="C55" s="32" t="s">
        <v>33</v>
      </c>
      <c r="D55" s="39"/>
      <c r="E55" s="39"/>
      <c r="F55" s="27" t="str">
        <f>IF(E18="","",E18)</f>
        <v>Vyplň údaj</v>
      </c>
      <c r="G55" s="39"/>
      <c r="H55" s="39"/>
      <c r="I55" s="132" t="s">
        <v>38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98</v>
      </c>
      <c r="D57" s="160"/>
      <c r="E57" s="160"/>
      <c r="F57" s="160"/>
      <c r="G57" s="160"/>
      <c r="H57" s="160"/>
      <c r="I57" s="161"/>
      <c r="J57" s="162" t="s">
        <v>99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73</v>
      </c>
      <c r="D59" s="39"/>
      <c r="E59" s="39"/>
      <c r="F59" s="39"/>
      <c r="G59" s="39"/>
      <c r="H59" s="39"/>
      <c r="I59" s="130"/>
      <c r="J59" s="97">
        <f>J103</f>
        <v>0</v>
      </c>
      <c r="K59" s="39"/>
      <c r="L59" s="43"/>
      <c r="AU59" s="17" t="s">
        <v>100</v>
      </c>
    </row>
    <row r="60" spans="2:12" s="7" customFormat="1" ht="24.95" customHeight="1">
      <c r="B60" s="164"/>
      <c r="C60" s="165"/>
      <c r="D60" s="166" t="s">
        <v>101</v>
      </c>
      <c r="E60" s="167"/>
      <c r="F60" s="167"/>
      <c r="G60" s="167"/>
      <c r="H60" s="167"/>
      <c r="I60" s="168"/>
      <c r="J60" s="169">
        <f>J104</f>
        <v>0</v>
      </c>
      <c r="K60" s="165"/>
      <c r="L60" s="170"/>
    </row>
    <row r="61" spans="2:12" s="8" customFormat="1" ht="19.9" customHeight="1">
      <c r="B61" s="171"/>
      <c r="C61" s="172"/>
      <c r="D61" s="173" t="s">
        <v>102</v>
      </c>
      <c r="E61" s="174"/>
      <c r="F61" s="174"/>
      <c r="G61" s="174"/>
      <c r="H61" s="174"/>
      <c r="I61" s="175"/>
      <c r="J61" s="176">
        <f>J105</f>
        <v>0</v>
      </c>
      <c r="K61" s="172"/>
      <c r="L61" s="177"/>
    </row>
    <row r="62" spans="2:12" s="8" customFormat="1" ht="19.9" customHeight="1">
      <c r="B62" s="171"/>
      <c r="C62" s="172"/>
      <c r="D62" s="173" t="s">
        <v>103</v>
      </c>
      <c r="E62" s="174"/>
      <c r="F62" s="174"/>
      <c r="G62" s="174"/>
      <c r="H62" s="174"/>
      <c r="I62" s="175"/>
      <c r="J62" s="176">
        <f>J126</f>
        <v>0</v>
      </c>
      <c r="K62" s="172"/>
      <c r="L62" s="177"/>
    </row>
    <row r="63" spans="2:12" s="8" customFormat="1" ht="19.9" customHeight="1">
      <c r="B63" s="171"/>
      <c r="C63" s="172"/>
      <c r="D63" s="173" t="s">
        <v>104</v>
      </c>
      <c r="E63" s="174"/>
      <c r="F63" s="174"/>
      <c r="G63" s="174"/>
      <c r="H63" s="174"/>
      <c r="I63" s="175"/>
      <c r="J63" s="176">
        <f>J137</f>
        <v>0</v>
      </c>
      <c r="K63" s="172"/>
      <c r="L63" s="177"/>
    </row>
    <row r="64" spans="2:12" s="8" customFormat="1" ht="19.9" customHeight="1">
      <c r="B64" s="171"/>
      <c r="C64" s="172"/>
      <c r="D64" s="173" t="s">
        <v>105</v>
      </c>
      <c r="E64" s="174"/>
      <c r="F64" s="174"/>
      <c r="G64" s="174"/>
      <c r="H64" s="174"/>
      <c r="I64" s="175"/>
      <c r="J64" s="176">
        <f>J144</f>
        <v>0</v>
      </c>
      <c r="K64" s="172"/>
      <c r="L64" s="177"/>
    </row>
    <row r="65" spans="2:12" s="8" customFormat="1" ht="19.9" customHeight="1">
      <c r="B65" s="171"/>
      <c r="C65" s="172"/>
      <c r="D65" s="173" t="s">
        <v>106</v>
      </c>
      <c r="E65" s="174"/>
      <c r="F65" s="174"/>
      <c r="G65" s="174"/>
      <c r="H65" s="174"/>
      <c r="I65" s="175"/>
      <c r="J65" s="176">
        <f>J157</f>
        <v>0</v>
      </c>
      <c r="K65" s="172"/>
      <c r="L65" s="177"/>
    </row>
    <row r="66" spans="2:12" s="8" customFormat="1" ht="19.9" customHeight="1">
      <c r="B66" s="171"/>
      <c r="C66" s="172"/>
      <c r="D66" s="173" t="s">
        <v>107</v>
      </c>
      <c r="E66" s="174"/>
      <c r="F66" s="174"/>
      <c r="G66" s="174"/>
      <c r="H66" s="174"/>
      <c r="I66" s="175"/>
      <c r="J66" s="176">
        <f>J318</f>
        <v>0</v>
      </c>
      <c r="K66" s="172"/>
      <c r="L66" s="177"/>
    </row>
    <row r="67" spans="2:12" s="8" customFormat="1" ht="19.9" customHeight="1">
      <c r="B67" s="171"/>
      <c r="C67" s="172"/>
      <c r="D67" s="173" t="s">
        <v>108</v>
      </c>
      <c r="E67" s="174"/>
      <c r="F67" s="174"/>
      <c r="G67" s="174"/>
      <c r="H67" s="174"/>
      <c r="I67" s="175"/>
      <c r="J67" s="176">
        <f>J434</f>
        <v>0</v>
      </c>
      <c r="K67" s="172"/>
      <c r="L67" s="177"/>
    </row>
    <row r="68" spans="2:12" s="8" customFormat="1" ht="19.9" customHeight="1">
      <c r="B68" s="171"/>
      <c r="C68" s="172"/>
      <c r="D68" s="173" t="s">
        <v>109</v>
      </c>
      <c r="E68" s="174"/>
      <c r="F68" s="174"/>
      <c r="G68" s="174"/>
      <c r="H68" s="174"/>
      <c r="I68" s="175"/>
      <c r="J68" s="176">
        <f>J452</f>
        <v>0</v>
      </c>
      <c r="K68" s="172"/>
      <c r="L68" s="177"/>
    </row>
    <row r="69" spans="2:12" s="7" customFormat="1" ht="24.95" customHeight="1">
      <c r="B69" s="164"/>
      <c r="C69" s="165"/>
      <c r="D69" s="166" t="s">
        <v>110</v>
      </c>
      <c r="E69" s="167"/>
      <c r="F69" s="167"/>
      <c r="G69" s="167"/>
      <c r="H69" s="167"/>
      <c r="I69" s="168"/>
      <c r="J69" s="169">
        <f>J455</f>
        <v>0</v>
      </c>
      <c r="K69" s="165"/>
      <c r="L69" s="170"/>
    </row>
    <row r="70" spans="2:12" s="8" customFormat="1" ht="19.9" customHeight="1">
      <c r="B70" s="171"/>
      <c r="C70" s="172"/>
      <c r="D70" s="173" t="s">
        <v>111</v>
      </c>
      <c r="E70" s="174"/>
      <c r="F70" s="174"/>
      <c r="G70" s="174"/>
      <c r="H70" s="174"/>
      <c r="I70" s="175"/>
      <c r="J70" s="176">
        <f>J456</f>
        <v>0</v>
      </c>
      <c r="K70" s="172"/>
      <c r="L70" s="177"/>
    </row>
    <row r="71" spans="2:12" s="8" customFormat="1" ht="19.9" customHeight="1">
      <c r="B71" s="171"/>
      <c r="C71" s="172"/>
      <c r="D71" s="173" t="s">
        <v>112</v>
      </c>
      <c r="E71" s="174"/>
      <c r="F71" s="174"/>
      <c r="G71" s="174"/>
      <c r="H71" s="174"/>
      <c r="I71" s="175"/>
      <c r="J71" s="176">
        <f>J538</f>
        <v>0</v>
      </c>
      <c r="K71" s="172"/>
      <c r="L71" s="177"/>
    </row>
    <row r="72" spans="2:12" s="8" customFormat="1" ht="19.9" customHeight="1">
      <c r="B72" s="171"/>
      <c r="C72" s="172"/>
      <c r="D72" s="173" t="s">
        <v>113</v>
      </c>
      <c r="E72" s="174"/>
      <c r="F72" s="174"/>
      <c r="G72" s="174"/>
      <c r="H72" s="174"/>
      <c r="I72" s="175"/>
      <c r="J72" s="176">
        <f>J615</f>
        <v>0</v>
      </c>
      <c r="K72" s="172"/>
      <c r="L72" s="177"/>
    </row>
    <row r="73" spans="2:12" s="8" customFormat="1" ht="19.9" customHeight="1">
      <c r="B73" s="171"/>
      <c r="C73" s="172"/>
      <c r="D73" s="173" t="s">
        <v>114</v>
      </c>
      <c r="E73" s="174"/>
      <c r="F73" s="174"/>
      <c r="G73" s="174"/>
      <c r="H73" s="174"/>
      <c r="I73" s="175"/>
      <c r="J73" s="176">
        <f>J630</f>
        <v>0</v>
      </c>
      <c r="K73" s="172"/>
      <c r="L73" s="177"/>
    </row>
    <row r="74" spans="2:12" s="8" customFormat="1" ht="19.9" customHeight="1">
      <c r="B74" s="171"/>
      <c r="C74" s="172"/>
      <c r="D74" s="173" t="s">
        <v>115</v>
      </c>
      <c r="E74" s="174"/>
      <c r="F74" s="174"/>
      <c r="G74" s="174"/>
      <c r="H74" s="174"/>
      <c r="I74" s="175"/>
      <c r="J74" s="176">
        <f>J636</f>
        <v>0</v>
      </c>
      <c r="K74" s="172"/>
      <c r="L74" s="177"/>
    </row>
    <row r="75" spans="2:12" s="8" customFormat="1" ht="19.9" customHeight="1">
      <c r="B75" s="171"/>
      <c r="C75" s="172"/>
      <c r="D75" s="173" t="s">
        <v>116</v>
      </c>
      <c r="E75" s="174"/>
      <c r="F75" s="174"/>
      <c r="G75" s="174"/>
      <c r="H75" s="174"/>
      <c r="I75" s="175"/>
      <c r="J75" s="176">
        <f>J642</f>
        <v>0</v>
      </c>
      <c r="K75" s="172"/>
      <c r="L75" s="177"/>
    </row>
    <row r="76" spans="2:12" s="8" customFormat="1" ht="19.9" customHeight="1">
      <c r="B76" s="171"/>
      <c r="C76" s="172"/>
      <c r="D76" s="173" t="s">
        <v>117</v>
      </c>
      <c r="E76" s="174"/>
      <c r="F76" s="174"/>
      <c r="G76" s="174"/>
      <c r="H76" s="174"/>
      <c r="I76" s="175"/>
      <c r="J76" s="176">
        <f>J702</f>
        <v>0</v>
      </c>
      <c r="K76" s="172"/>
      <c r="L76" s="177"/>
    </row>
    <row r="77" spans="2:12" s="8" customFormat="1" ht="19.9" customHeight="1">
      <c r="B77" s="171"/>
      <c r="C77" s="172"/>
      <c r="D77" s="173" t="s">
        <v>118</v>
      </c>
      <c r="E77" s="174"/>
      <c r="F77" s="174"/>
      <c r="G77" s="174"/>
      <c r="H77" s="174"/>
      <c r="I77" s="175"/>
      <c r="J77" s="176">
        <f>J824</f>
        <v>0</v>
      </c>
      <c r="K77" s="172"/>
      <c r="L77" s="177"/>
    </row>
    <row r="78" spans="2:12" s="8" customFormat="1" ht="19.9" customHeight="1">
      <c r="B78" s="171"/>
      <c r="C78" s="172"/>
      <c r="D78" s="173" t="s">
        <v>119</v>
      </c>
      <c r="E78" s="174"/>
      <c r="F78" s="174"/>
      <c r="G78" s="174"/>
      <c r="H78" s="174"/>
      <c r="I78" s="175"/>
      <c r="J78" s="176">
        <f>J895</f>
        <v>0</v>
      </c>
      <c r="K78" s="172"/>
      <c r="L78" s="177"/>
    </row>
    <row r="79" spans="2:12" s="8" customFormat="1" ht="19.9" customHeight="1">
      <c r="B79" s="171"/>
      <c r="C79" s="172"/>
      <c r="D79" s="173" t="s">
        <v>120</v>
      </c>
      <c r="E79" s="174"/>
      <c r="F79" s="174"/>
      <c r="G79" s="174"/>
      <c r="H79" s="174"/>
      <c r="I79" s="175"/>
      <c r="J79" s="176">
        <f>J967</f>
        <v>0</v>
      </c>
      <c r="K79" s="172"/>
      <c r="L79" s="177"/>
    </row>
    <row r="80" spans="2:12" s="8" customFormat="1" ht="19.9" customHeight="1">
      <c r="B80" s="171"/>
      <c r="C80" s="172"/>
      <c r="D80" s="173" t="s">
        <v>121</v>
      </c>
      <c r="E80" s="174"/>
      <c r="F80" s="174"/>
      <c r="G80" s="174"/>
      <c r="H80" s="174"/>
      <c r="I80" s="175"/>
      <c r="J80" s="176">
        <f>J1002</f>
        <v>0</v>
      </c>
      <c r="K80" s="172"/>
      <c r="L80" s="177"/>
    </row>
    <row r="81" spans="2:12" s="8" customFormat="1" ht="19.9" customHeight="1">
      <c r="B81" s="171"/>
      <c r="C81" s="172"/>
      <c r="D81" s="173" t="s">
        <v>122</v>
      </c>
      <c r="E81" s="174"/>
      <c r="F81" s="174"/>
      <c r="G81" s="174"/>
      <c r="H81" s="174"/>
      <c r="I81" s="175"/>
      <c r="J81" s="176">
        <f>J1011</f>
        <v>0</v>
      </c>
      <c r="K81" s="172"/>
      <c r="L81" s="177"/>
    </row>
    <row r="82" spans="2:12" s="7" customFormat="1" ht="24.95" customHeight="1">
      <c r="B82" s="164"/>
      <c r="C82" s="165"/>
      <c r="D82" s="166" t="s">
        <v>123</v>
      </c>
      <c r="E82" s="167"/>
      <c r="F82" s="167"/>
      <c r="G82" s="167"/>
      <c r="H82" s="167"/>
      <c r="I82" s="168"/>
      <c r="J82" s="169">
        <f>J1027</f>
        <v>0</v>
      </c>
      <c r="K82" s="165"/>
      <c r="L82" s="170"/>
    </row>
    <row r="83" spans="2:12" s="8" customFormat="1" ht="19.9" customHeight="1">
      <c r="B83" s="171"/>
      <c r="C83" s="172"/>
      <c r="D83" s="173" t="s">
        <v>124</v>
      </c>
      <c r="E83" s="174"/>
      <c r="F83" s="174"/>
      <c r="G83" s="174"/>
      <c r="H83" s="174"/>
      <c r="I83" s="175"/>
      <c r="J83" s="176">
        <f>J1028</f>
        <v>0</v>
      </c>
      <c r="K83" s="172"/>
      <c r="L83" s="177"/>
    </row>
    <row r="84" spans="2:12" s="1" customFormat="1" ht="21.8" customHeight="1">
      <c r="B84" s="38"/>
      <c r="C84" s="39"/>
      <c r="D84" s="39"/>
      <c r="E84" s="39"/>
      <c r="F84" s="39"/>
      <c r="G84" s="39"/>
      <c r="H84" s="39"/>
      <c r="I84" s="130"/>
      <c r="J84" s="39"/>
      <c r="K84" s="39"/>
      <c r="L84" s="43"/>
    </row>
    <row r="85" spans="2:12" s="1" customFormat="1" ht="6.95" customHeight="1">
      <c r="B85" s="57"/>
      <c r="C85" s="58"/>
      <c r="D85" s="58"/>
      <c r="E85" s="58"/>
      <c r="F85" s="58"/>
      <c r="G85" s="58"/>
      <c r="H85" s="58"/>
      <c r="I85" s="154"/>
      <c r="J85" s="58"/>
      <c r="K85" s="58"/>
      <c r="L85" s="43"/>
    </row>
    <row r="89" spans="2:12" s="1" customFormat="1" ht="6.95" customHeight="1">
      <c r="B89" s="59"/>
      <c r="C89" s="60"/>
      <c r="D89" s="60"/>
      <c r="E89" s="60"/>
      <c r="F89" s="60"/>
      <c r="G89" s="60"/>
      <c r="H89" s="60"/>
      <c r="I89" s="157"/>
      <c r="J89" s="60"/>
      <c r="K89" s="60"/>
      <c r="L89" s="43"/>
    </row>
    <row r="90" spans="2:12" s="1" customFormat="1" ht="24.95" customHeight="1">
      <c r="B90" s="38"/>
      <c r="C90" s="23" t="s">
        <v>125</v>
      </c>
      <c r="D90" s="39"/>
      <c r="E90" s="39"/>
      <c r="F90" s="39"/>
      <c r="G90" s="39"/>
      <c r="H90" s="39"/>
      <c r="I90" s="130"/>
      <c r="J90" s="39"/>
      <c r="K90" s="39"/>
      <c r="L90" s="43"/>
    </row>
    <row r="91" spans="2:12" s="1" customFormat="1" ht="6.95" customHeight="1">
      <c r="B91" s="38"/>
      <c r="C91" s="39"/>
      <c r="D91" s="39"/>
      <c r="E91" s="39"/>
      <c r="F91" s="39"/>
      <c r="G91" s="39"/>
      <c r="H91" s="39"/>
      <c r="I91" s="130"/>
      <c r="J91" s="39"/>
      <c r="K91" s="39"/>
      <c r="L91" s="43"/>
    </row>
    <row r="92" spans="2:12" s="1" customFormat="1" ht="12" customHeight="1">
      <c r="B92" s="38"/>
      <c r="C92" s="32" t="s">
        <v>16</v>
      </c>
      <c r="D92" s="39"/>
      <c r="E92" s="39"/>
      <c r="F92" s="39"/>
      <c r="G92" s="39"/>
      <c r="H92" s="39"/>
      <c r="I92" s="130"/>
      <c r="J92" s="39"/>
      <c r="K92" s="39"/>
      <c r="L92" s="43"/>
    </row>
    <row r="93" spans="2:12" s="1" customFormat="1" ht="16.5" customHeight="1">
      <c r="B93" s="38"/>
      <c r="C93" s="39"/>
      <c r="D93" s="39"/>
      <c r="E93" s="158" t="str">
        <f>E7</f>
        <v>Realizace úspor energie - SŠ Obchodu, řemesel a služeb Žamberk</v>
      </c>
      <c r="F93" s="32"/>
      <c r="G93" s="32"/>
      <c r="H93" s="32"/>
      <c r="I93" s="130"/>
      <c r="J93" s="39"/>
      <c r="K93" s="39"/>
      <c r="L93" s="43"/>
    </row>
    <row r="94" spans="2:12" s="1" customFormat="1" ht="12" customHeight="1">
      <c r="B94" s="38"/>
      <c r="C94" s="32" t="s">
        <v>95</v>
      </c>
      <c r="D94" s="39"/>
      <c r="E94" s="39"/>
      <c r="F94" s="39"/>
      <c r="G94" s="39"/>
      <c r="H94" s="39"/>
      <c r="I94" s="130"/>
      <c r="J94" s="39"/>
      <c r="K94" s="39"/>
      <c r="L94" s="43"/>
    </row>
    <row r="95" spans="2:12" s="1" customFormat="1" ht="16.5" customHeight="1">
      <c r="B95" s="38"/>
      <c r="C95" s="39"/>
      <c r="D95" s="39"/>
      <c r="E95" s="64" t="str">
        <f>E9</f>
        <v>S01 - Domov mládeže - stavební úpravy</v>
      </c>
      <c r="F95" s="39"/>
      <c r="G95" s="39"/>
      <c r="H95" s="39"/>
      <c r="I95" s="130"/>
      <c r="J95" s="39"/>
      <c r="K95" s="39"/>
      <c r="L95" s="43"/>
    </row>
    <row r="96" spans="2:12" s="1" customFormat="1" ht="6.95" customHeight="1">
      <c r="B96" s="38"/>
      <c r="C96" s="39"/>
      <c r="D96" s="39"/>
      <c r="E96" s="39"/>
      <c r="F96" s="39"/>
      <c r="G96" s="39"/>
      <c r="H96" s="39"/>
      <c r="I96" s="130"/>
      <c r="J96" s="39"/>
      <c r="K96" s="39"/>
      <c r="L96" s="43"/>
    </row>
    <row r="97" spans="2:12" s="1" customFormat="1" ht="12" customHeight="1">
      <c r="B97" s="38"/>
      <c r="C97" s="32" t="s">
        <v>23</v>
      </c>
      <c r="D97" s="39"/>
      <c r="E97" s="39"/>
      <c r="F97" s="27" t="str">
        <f>F12</f>
        <v>Žamberk, Zámecká 1</v>
      </c>
      <c r="G97" s="39"/>
      <c r="H97" s="39"/>
      <c r="I97" s="132" t="s">
        <v>25</v>
      </c>
      <c r="J97" s="67" t="str">
        <f>IF(J12="","",J12)</f>
        <v>10. 10. 2018</v>
      </c>
      <c r="K97" s="39"/>
      <c r="L97" s="43"/>
    </row>
    <row r="98" spans="2:12" s="1" customFormat="1" ht="6.95" customHeight="1">
      <c r="B98" s="38"/>
      <c r="C98" s="39"/>
      <c r="D98" s="39"/>
      <c r="E98" s="39"/>
      <c r="F98" s="39"/>
      <c r="G98" s="39"/>
      <c r="H98" s="39"/>
      <c r="I98" s="130"/>
      <c r="J98" s="39"/>
      <c r="K98" s="39"/>
      <c r="L98" s="43"/>
    </row>
    <row r="99" spans="2:12" s="1" customFormat="1" ht="13.65" customHeight="1">
      <c r="B99" s="38"/>
      <c r="C99" s="32" t="s">
        <v>29</v>
      </c>
      <c r="D99" s="39"/>
      <c r="E99" s="39"/>
      <c r="F99" s="27" t="str">
        <f>E15</f>
        <v>Střední škola obchodu, řemesel a služeb Žamberk</v>
      </c>
      <c r="G99" s="39"/>
      <c r="H99" s="39"/>
      <c r="I99" s="132" t="s">
        <v>35</v>
      </c>
      <c r="J99" s="36" t="str">
        <f>E21</f>
        <v>KIP spol. s r.o., Litomyšl</v>
      </c>
      <c r="K99" s="39"/>
      <c r="L99" s="43"/>
    </row>
    <row r="100" spans="2:12" s="1" customFormat="1" ht="13.65" customHeight="1">
      <c r="B100" s="38"/>
      <c r="C100" s="32" t="s">
        <v>33</v>
      </c>
      <c r="D100" s="39"/>
      <c r="E100" s="39"/>
      <c r="F100" s="27" t="str">
        <f>IF(E18="","",E18)</f>
        <v>Vyplň údaj</v>
      </c>
      <c r="G100" s="39"/>
      <c r="H100" s="39"/>
      <c r="I100" s="132" t="s">
        <v>38</v>
      </c>
      <c r="J100" s="36" t="str">
        <f>E24</f>
        <v xml:space="preserve"> </v>
      </c>
      <c r="K100" s="39"/>
      <c r="L100" s="43"/>
    </row>
    <row r="101" spans="2:12" s="1" customFormat="1" ht="10.3" customHeight="1">
      <c r="B101" s="38"/>
      <c r="C101" s="39"/>
      <c r="D101" s="39"/>
      <c r="E101" s="39"/>
      <c r="F101" s="39"/>
      <c r="G101" s="39"/>
      <c r="H101" s="39"/>
      <c r="I101" s="130"/>
      <c r="J101" s="39"/>
      <c r="K101" s="39"/>
      <c r="L101" s="43"/>
    </row>
    <row r="102" spans="2:20" s="9" customFormat="1" ht="29.25" customHeight="1">
      <c r="B102" s="178"/>
      <c r="C102" s="179" t="s">
        <v>126</v>
      </c>
      <c r="D102" s="180" t="s">
        <v>60</v>
      </c>
      <c r="E102" s="180" t="s">
        <v>56</v>
      </c>
      <c r="F102" s="180" t="s">
        <v>57</v>
      </c>
      <c r="G102" s="180" t="s">
        <v>127</v>
      </c>
      <c r="H102" s="180" t="s">
        <v>128</v>
      </c>
      <c r="I102" s="181" t="s">
        <v>129</v>
      </c>
      <c r="J102" s="180" t="s">
        <v>99</v>
      </c>
      <c r="K102" s="182" t="s">
        <v>130</v>
      </c>
      <c r="L102" s="183"/>
      <c r="M102" s="87" t="s">
        <v>20</v>
      </c>
      <c r="N102" s="88" t="s">
        <v>45</v>
      </c>
      <c r="O102" s="88" t="s">
        <v>131</v>
      </c>
      <c r="P102" s="88" t="s">
        <v>132</v>
      </c>
      <c r="Q102" s="88" t="s">
        <v>133</v>
      </c>
      <c r="R102" s="88" t="s">
        <v>134</v>
      </c>
      <c r="S102" s="88" t="s">
        <v>135</v>
      </c>
      <c r="T102" s="89" t="s">
        <v>136</v>
      </c>
    </row>
    <row r="103" spans="2:63" s="1" customFormat="1" ht="22.8" customHeight="1">
      <c r="B103" s="38"/>
      <c r="C103" s="94" t="s">
        <v>137</v>
      </c>
      <c r="D103" s="39"/>
      <c r="E103" s="39"/>
      <c r="F103" s="39"/>
      <c r="G103" s="39"/>
      <c r="H103" s="39"/>
      <c r="I103" s="130"/>
      <c r="J103" s="184">
        <f>BK103</f>
        <v>0</v>
      </c>
      <c r="K103" s="39"/>
      <c r="L103" s="43"/>
      <c r="M103" s="90"/>
      <c r="N103" s="91"/>
      <c r="O103" s="91"/>
      <c r="P103" s="185">
        <f>P104+P455+P1027</f>
        <v>0</v>
      </c>
      <c r="Q103" s="91"/>
      <c r="R103" s="185">
        <f>R104+R455+R1027</f>
        <v>111.96336581</v>
      </c>
      <c r="S103" s="91"/>
      <c r="T103" s="186">
        <f>T104+T455+T1027</f>
        <v>68.57189682</v>
      </c>
      <c r="AT103" s="17" t="s">
        <v>74</v>
      </c>
      <c r="AU103" s="17" t="s">
        <v>100</v>
      </c>
      <c r="BK103" s="187">
        <f>BK104+BK455+BK1027</f>
        <v>0</v>
      </c>
    </row>
    <row r="104" spans="2:63" s="10" customFormat="1" ht="25.9" customHeight="1">
      <c r="B104" s="188"/>
      <c r="C104" s="189"/>
      <c r="D104" s="190" t="s">
        <v>74</v>
      </c>
      <c r="E104" s="191" t="s">
        <v>138</v>
      </c>
      <c r="F104" s="191" t="s">
        <v>139</v>
      </c>
      <c r="G104" s="189"/>
      <c r="H104" s="189"/>
      <c r="I104" s="192"/>
      <c r="J104" s="193">
        <f>BK104</f>
        <v>0</v>
      </c>
      <c r="K104" s="189"/>
      <c r="L104" s="194"/>
      <c r="M104" s="195"/>
      <c r="N104" s="196"/>
      <c r="O104" s="196"/>
      <c r="P104" s="197">
        <f>P105+P126+P137+P144+P157+P318+P434+P452</f>
        <v>0</v>
      </c>
      <c r="Q104" s="196"/>
      <c r="R104" s="197">
        <f>R105+R126+R137+R144+R157+R318+R434+R452</f>
        <v>48.462242059999994</v>
      </c>
      <c r="S104" s="196"/>
      <c r="T104" s="198">
        <f>T105+T126+T137+T144+T157+T318+T434+T452</f>
        <v>35.468227000000006</v>
      </c>
      <c r="AR104" s="199" t="s">
        <v>22</v>
      </c>
      <c r="AT104" s="200" t="s">
        <v>74</v>
      </c>
      <c r="AU104" s="200" t="s">
        <v>75</v>
      </c>
      <c r="AY104" s="199" t="s">
        <v>140</v>
      </c>
      <c r="BK104" s="201">
        <f>BK105+BK126+BK137+BK144+BK157+BK318+BK434+BK452</f>
        <v>0</v>
      </c>
    </row>
    <row r="105" spans="2:63" s="10" customFormat="1" ht="22.8" customHeight="1">
      <c r="B105" s="188"/>
      <c r="C105" s="189"/>
      <c r="D105" s="190" t="s">
        <v>74</v>
      </c>
      <c r="E105" s="202" t="s">
        <v>22</v>
      </c>
      <c r="F105" s="202" t="s">
        <v>141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SUM(P106:P125)</f>
        <v>0</v>
      </c>
      <c r="Q105" s="196"/>
      <c r="R105" s="197">
        <f>SUM(R106:R125)</f>
        <v>0.00128</v>
      </c>
      <c r="S105" s="196"/>
      <c r="T105" s="198">
        <f>SUM(T106:T125)</f>
        <v>16.4902</v>
      </c>
      <c r="AR105" s="199" t="s">
        <v>22</v>
      </c>
      <c r="AT105" s="200" t="s">
        <v>74</v>
      </c>
      <c r="AU105" s="200" t="s">
        <v>22</v>
      </c>
      <c r="AY105" s="199" t="s">
        <v>140</v>
      </c>
      <c r="BK105" s="201">
        <f>SUM(BK106:BK125)</f>
        <v>0</v>
      </c>
    </row>
    <row r="106" spans="2:65" s="1" customFormat="1" ht="16.5" customHeight="1">
      <c r="B106" s="38"/>
      <c r="C106" s="204" t="s">
        <v>22</v>
      </c>
      <c r="D106" s="204" t="s">
        <v>142</v>
      </c>
      <c r="E106" s="205" t="s">
        <v>143</v>
      </c>
      <c r="F106" s="206" t="s">
        <v>144</v>
      </c>
      <c r="G106" s="207" t="s">
        <v>145</v>
      </c>
      <c r="H106" s="208">
        <v>11.6</v>
      </c>
      <c r="I106" s="209"/>
      <c r="J106" s="210">
        <f>ROUND(I106*H106,2)</f>
        <v>0</v>
      </c>
      <c r="K106" s="206" t="s">
        <v>146</v>
      </c>
      <c r="L106" s="43"/>
      <c r="M106" s="211" t="s">
        <v>20</v>
      </c>
      <c r="N106" s="212" t="s">
        <v>46</v>
      </c>
      <c r="O106" s="79"/>
      <c r="P106" s="213">
        <f>O106*H106</f>
        <v>0</v>
      </c>
      <c r="Q106" s="213">
        <v>0</v>
      </c>
      <c r="R106" s="213">
        <f>Q106*H106</f>
        <v>0</v>
      </c>
      <c r="S106" s="213">
        <v>0.281</v>
      </c>
      <c r="T106" s="214">
        <f>S106*H106</f>
        <v>3.2596000000000003</v>
      </c>
      <c r="AR106" s="17" t="s">
        <v>147</v>
      </c>
      <c r="AT106" s="17" t="s">
        <v>142</v>
      </c>
      <c r="AU106" s="17" t="s">
        <v>84</v>
      </c>
      <c r="AY106" s="17" t="s">
        <v>140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7" t="s">
        <v>22</v>
      </c>
      <c r="BK106" s="215">
        <f>ROUND(I106*H106,2)</f>
        <v>0</v>
      </c>
      <c r="BL106" s="17" t="s">
        <v>147</v>
      </c>
      <c r="BM106" s="17" t="s">
        <v>148</v>
      </c>
    </row>
    <row r="107" spans="2:47" s="1" customFormat="1" ht="12">
      <c r="B107" s="38"/>
      <c r="C107" s="39"/>
      <c r="D107" s="216" t="s">
        <v>149</v>
      </c>
      <c r="E107" s="39"/>
      <c r="F107" s="217" t="s">
        <v>150</v>
      </c>
      <c r="G107" s="39"/>
      <c r="H107" s="39"/>
      <c r="I107" s="130"/>
      <c r="J107" s="39"/>
      <c r="K107" s="39"/>
      <c r="L107" s="43"/>
      <c r="M107" s="218"/>
      <c r="N107" s="79"/>
      <c r="O107" s="79"/>
      <c r="P107" s="79"/>
      <c r="Q107" s="79"/>
      <c r="R107" s="79"/>
      <c r="S107" s="79"/>
      <c r="T107" s="80"/>
      <c r="AT107" s="17" t="s">
        <v>149</v>
      </c>
      <c r="AU107" s="17" t="s">
        <v>84</v>
      </c>
    </row>
    <row r="108" spans="2:51" s="11" customFormat="1" ht="12">
      <c r="B108" s="219"/>
      <c r="C108" s="220"/>
      <c r="D108" s="216" t="s">
        <v>151</v>
      </c>
      <c r="E108" s="221" t="s">
        <v>20</v>
      </c>
      <c r="F108" s="222" t="s">
        <v>152</v>
      </c>
      <c r="G108" s="220"/>
      <c r="H108" s="223">
        <v>11.6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151</v>
      </c>
      <c r="AU108" s="229" t="s">
        <v>84</v>
      </c>
      <c r="AV108" s="11" t="s">
        <v>84</v>
      </c>
      <c r="AW108" s="11" t="s">
        <v>37</v>
      </c>
      <c r="AX108" s="11" t="s">
        <v>22</v>
      </c>
      <c r="AY108" s="229" t="s">
        <v>140</v>
      </c>
    </row>
    <row r="109" spans="2:65" s="1" customFormat="1" ht="16.5" customHeight="1">
      <c r="B109" s="38"/>
      <c r="C109" s="204" t="s">
        <v>84</v>
      </c>
      <c r="D109" s="204" t="s">
        <v>142</v>
      </c>
      <c r="E109" s="205" t="s">
        <v>153</v>
      </c>
      <c r="F109" s="206" t="s">
        <v>154</v>
      </c>
      <c r="G109" s="207" t="s">
        <v>145</v>
      </c>
      <c r="H109" s="208">
        <v>17.4</v>
      </c>
      <c r="I109" s="209"/>
      <c r="J109" s="210">
        <f>ROUND(I109*H109,2)</f>
        <v>0</v>
      </c>
      <c r="K109" s="206" t="s">
        <v>146</v>
      </c>
      <c r="L109" s="43"/>
      <c r="M109" s="211" t="s">
        <v>20</v>
      </c>
      <c r="N109" s="212" t="s">
        <v>46</v>
      </c>
      <c r="O109" s="79"/>
      <c r="P109" s="213">
        <f>O109*H109</f>
        <v>0</v>
      </c>
      <c r="Q109" s="213">
        <v>0</v>
      </c>
      <c r="R109" s="213">
        <f>Q109*H109</f>
        <v>0</v>
      </c>
      <c r="S109" s="213">
        <v>0.255</v>
      </c>
      <c r="T109" s="214">
        <f>S109*H109</f>
        <v>4.436999999999999</v>
      </c>
      <c r="AR109" s="17" t="s">
        <v>147</v>
      </c>
      <c r="AT109" s="17" t="s">
        <v>142</v>
      </c>
      <c r="AU109" s="17" t="s">
        <v>84</v>
      </c>
      <c r="AY109" s="17" t="s">
        <v>140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7" t="s">
        <v>22</v>
      </c>
      <c r="BK109" s="215">
        <f>ROUND(I109*H109,2)</f>
        <v>0</v>
      </c>
      <c r="BL109" s="17" t="s">
        <v>147</v>
      </c>
      <c r="BM109" s="17" t="s">
        <v>155</v>
      </c>
    </row>
    <row r="110" spans="2:47" s="1" customFormat="1" ht="12">
      <c r="B110" s="38"/>
      <c r="C110" s="39"/>
      <c r="D110" s="216" t="s">
        <v>149</v>
      </c>
      <c r="E110" s="39"/>
      <c r="F110" s="217" t="s">
        <v>156</v>
      </c>
      <c r="G110" s="39"/>
      <c r="H110" s="39"/>
      <c r="I110" s="130"/>
      <c r="J110" s="39"/>
      <c r="K110" s="39"/>
      <c r="L110" s="43"/>
      <c r="M110" s="218"/>
      <c r="N110" s="79"/>
      <c r="O110" s="79"/>
      <c r="P110" s="79"/>
      <c r="Q110" s="79"/>
      <c r="R110" s="79"/>
      <c r="S110" s="79"/>
      <c r="T110" s="80"/>
      <c r="AT110" s="17" t="s">
        <v>149</v>
      </c>
      <c r="AU110" s="17" t="s">
        <v>84</v>
      </c>
    </row>
    <row r="111" spans="2:51" s="11" customFormat="1" ht="12">
      <c r="B111" s="219"/>
      <c r="C111" s="220"/>
      <c r="D111" s="216" t="s">
        <v>151</v>
      </c>
      <c r="E111" s="221" t="s">
        <v>20</v>
      </c>
      <c r="F111" s="222" t="s">
        <v>157</v>
      </c>
      <c r="G111" s="220"/>
      <c r="H111" s="223">
        <v>11.7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151</v>
      </c>
      <c r="AU111" s="229" t="s">
        <v>84</v>
      </c>
      <c r="AV111" s="11" t="s">
        <v>84</v>
      </c>
      <c r="AW111" s="11" t="s">
        <v>37</v>
      </c>
      <c r="AX111" s="11" t="s">
        <v>75</v>
      </c>
      <c r="AY111" s="229" t="s">
        <v>140</v>
      </c>
    </row>
    <row r="112" spans="2:51" s="11" customFormat="1" ht="12">
      <c r="B112" s="219"/>
      <c r="C112" s="220"/>
      <c r="D112" s="216" t="s">
        <v>151</v>
      </c>
      <c r="E112" s="221" t="s">
        <v>20</v>
      </c>
      <c r="F112" s="222" t="s">
        <v>158</v>
      </c>
      <c r="G112" s="220"/>
      <c r="H112" s="223">
        <v>5.7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151</v>
      </c>
      <c r="AU112" s="229" t="s">
        <v>84</v>
      </c>
      <c r="AV112" s="11" t="s">
        <v>84</v>
      </c>
      <c r="AW112" s="11" t="s">
        <v>37</v>
      </c>
      <c r="AX112" s="11" t="s">
        <v>75</v>
      </c>
      <c r="AY112" s="229" t="s">
        <v>140</v>
      </c>
    </row>
    <row r="113" spans="2:51" s="12" customFormat="1" ht="12">
      <c r="B113" s="230"/>
      <c r="C113" s="231"/>
      <c r="D113" s="216" t="s">
        <v>151</v>
      </c>
      <c r="E113" s="232" t="s">
        <v>20</v>
      </c>
      <c r="F113" s="233" t="s">
        <v>159</v>
      </c>
      <c r="G113" s="231"/>
      <c r="H113" s="234">
        <v>17.4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151</v>
      </c>
      <c r="AU113" s="240" t="s">
        <v>84</v>
      </c>
      <c r="AV113" s="12" t="s">
        <v>147</v>
      </c>
      <c r="AW113" s="12" t="s">
        <v>37</v>
      </c>
      <c r="AX113" s="12" t="s">
        <v>22</v>
      </c>
      <c r="AY113" s="240" t="s">
        <v>140</v>
      </c>
    </row>
    <row r="114" spans="2:65" s="1" customFormat="1" ht="16.5" customHeight="1">
      <c r="B114" s="38"/>
      <c r="C114" s="204" t="s">
        <v>160</v>
      </c>
      <c r="D114" s="204" t="s">
        <v>142</v>
      </c>
      <c r="E114" s="205" t="s">
        <v>161</v>
      </c>
      <c r="F114" s="206" t="s">
        <v>162</v>
      </c>
      <c r="G114" s="207" t="s">
        <v>145</v>
      </c>
      <c r="H114" s="208">
        <v>29</v>
      </c>
      <c r="I114" s="209"/>
      <c r="J114" s="210">
        <f>ROUND(I114*H114,2)</f>
        <v>0</v>
      </c>
      <c r="K114" s="206" t="s">
        <v>146</v>
      </c>
      <c r="L114" s="43"/>
      <c r="M114" s="211" t="s">
        <v>20</v>
      </c>
      <c r="N114" s="212" t="s">
        <v>46</v>
      </c>
      <c r="O114" s="79"/>
      <c r="P114" s="213">
        <f>O114*H114</f>
        <v>0</v>
      </c>
      <c r="Q114" s="213">
        <v>0</v>
      </c>
      <c r="R114" s="213">
        <f>Q114*H114</f>
        <v>0</v>
      </c>
      <c r="S114" s="213">
        <v>0.16</v>
      </c>
      <c r="T114" s="214">
        <f>S114*H114</f>
        <v>4.64</v>
      </c>
      <c r="AR114" s="17" t="s">
        <v>147</v>
      </c>
      <c r="AT114" s="17" t="s">
        <v>142</v>
      </c>
      <c r="AU114" s="17" t="s">
        <v>84</v>
      </c>
      <c r="AY114" s="17" t="s">
        <v>140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7" t="s">
        <v>22</v>
      </c>
      <c r="BK114" s="215">
        <f>ROUND(I114*H114,2)</f>
        <v>0</v>
      </c>
      <c r="BL114" s="17" t="s">
        <v>147</v>
      </c>
      <c r="BM114" s="17" t="s">
        <v>163</v>
      </c>
    </row>
    <row r="115" spans="2:47" s="1" customFormat="1" ht="12">
      <c r="B115" s="38"/>
      <c r="C115" s="39"/>
      <c r="D115" s="216" t="s">
        <v>149</v>
      </c>
      <c r="E115" s="39"/>
      <c r="F115" s="217" t="s">
        <v>164</v>
      </c>
      <c r="G115" s="39"/>
      <c r="H115" s="39"/>
      <c r="I115" s="130"/>
      <c r="J115" s="39"/>
      <c r="K115" s="39"/>
      <c r="L115" s="43"/>
      <c r="M115" s="218"/>
      <c r="N115" s="79"/>
      <c r="O115" s="79"/>
      <c r="P115" s="79"/>
      <c r="Q115" s="79"/>
      <c r="R115" s="79"/>
      <c r="S115" s="79"/>
      <c r="T115" s="80"/>
      <c r="AT115" s="17" t="s">
        <v>149</v>
      </c>
      <c r="AU115" s="17" t="s">
        <v>84</v>
      </c>
    </row>
    <row r="116" spans="2:51" s="11" customFormat="1" ht="12">
      <c r="B116" s="219"/>
      <c r="C116" s="220"/>
      <c r="D116" s="216" t="s">
        <v>151</v>
      </c>
      <c r="E116" s="221" t="s">
        <v>20</v>
      </c>
      <c r="F116" s="222" t="s">
        <v>152</v>
      </c>
      <c r="G116" s="220"/>
      <c r="H116" s="223">
        <v>11.6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151</v>
      </c>
      <c r="AU116" s="229" t="s">
        <v>84</v>
      </c>
      <c r="AV116" s="11" t="s">
        <v>84</v>
      </c>
      <c r="AW116" s="11" t="s">
        <v>37</v>
      </c>
      <c r="AX116" s="11" t="s">
        <v>75</v>
      </c>
      <c r="AY116" s="229" t="s">
        <v>140</v>
      </c>
    </row>
    <row r="117" spans="2:51" s="11" customFormat="1" ht="12">
      <c r="B117" s="219"/>
      <c r="C117" s="220"/>
      <c r="D117" s="216" t="s">
        <v>151</v>
      </c>
      <c r="E117" s="221" t="s">
        <v>20</v>
      </c>
      <c r="F117" s="222" t="s">
        <v>157</v>
      </c>
      <c r="G117" s="220"/>
      <c r="H117" s="223">
        <v>11.7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151</v>
      </c>
      <c r="AU117" s="229" t="s">
        <v>84</v>
      </c>
      <c r="AV117" s="11" t="s">
        <v>84</v>
      </c>
      <c r="AW117" s="11" t="s">
        <v>37</v>
      </c>
      <c r="AX117" s="11" t="s">
        <v>75</v>
      </c>
      <c r="AY117" s="229" t="s">
        <v>140</v>
      </c>
    </row>
    <row r="118" spans="2:51" s="11" customFormat="1" ht="12">
      <c r="B118" s="219"/>
      <c r="C118" s="220"/>
      <c r="D118" s="216" t="s">
        <v>151</v>
      </c>
      <c r="E118" s="221" t="s">
        <v>20</v>
      </c>
      <c r="F118" s="222" t="s">
        <v>158</v>
      </c>
      <c r="G118" s="220"/>
      <c r="H118" s="223">
        <v>5.7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151</v>
      </c>
      <c r="AU118" s="229" t="s">
        <v>84</v>
      </c>
      <c r="AV118" s="11" t="s">
        <v>84</v>
      </c>
      <c r="AW118" s="11" t="s">
        <v>37</v>
      </c>
      <c r="AX118" s="11" t="s">
        <v>75</v>
      </c>
      <c r="AY118" s="229" t="s">
        <v>140</v>
      </c>
    </row>
    <row r="119" spans="2:51" s="12" customFormat="1" ht="12">
      <c r="B119" s="230"/>
      <c r="C119" s="231"/>
      <c r="D119" s="216" t="s">
        <v>151</v>
      </c>
      <c r="E119" s="232" t="s">
        <v>20</v>
      </c>
      <c r="F119" s="233" t="s">
        <v>159</v>
      </c>
      <c r="G119" s="231"/>
      <c r="H119" s="234">
        <v>28.999999999999996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151</v>
      </c>
      <c r="AU119" s="240" t="s">
        <v>84</v>
      </c>
      <c r="AV119" s="12" t="s">
        <v>147</v>
      </c>
      <c r="AW119" s="12" t="s">
        <v>37</v>
      </c>
      <c r="AX119" s="12" t="s">
        <v>22</v>
      </c>
      <c r="AY119" s="240" t="s">
        <v>140</v>
      </c>
    </row>
    <row r="120" spans="2:65" s="1" customFormat="1" ht="16.5" customHeight="1">
      <c r="B120" s="38"/>
      <c r="C120" s="204" t="s">
        <v>147</v>
      </c>
      <c r="D120" s="204" t="s">
        <v>142</v>
      </c>
      <c r="E120" s="205" t="s">
        <v>165</v>
      </c>
      <c r="F120" s="206" t="s">
        <v>166</v>
      </c>
      <c r="G120" s="207" t="s">
        <v>145</v>
      </c>
      <c r="H120" s="208">
        <v>32</v>
      </c>
      <c r="I120" s="209"/>
      <c r="J120" s="210">
        <f>ROUND(I120*H120,2)</f>
        <v>0</v>
      </c>
      <c r="K120" s="206" t="s">
        <v>146</v>
      </c>
      <c r="L120" s="43"/>
      <c r="M120" s="211" t="s">
        <v>20</v>
      </c>
      <c r="N120" s="212" t="s">
        <v>46</v>
      </c>
      <c r="O120" s="79"/>
      <c r="P120" s="213">
        <f>O120*H120</f>
        <v>0</v>
      </c>
      <c r="Q120" s="213">
        <v>4E-05</v>
      </c>
      <c r="R120" s="213">
        <f>Q120*H120</f>
        <v>0.00128</v>
      </c>
      <c r="S120" s="213">
        <v>0.128</v>
      </c>
      <c r="T120" s="214">
        <f>S120*H120</f>
        <v>4.096</v>
      </c>
      <c r="AR120" s="17" t="s">
        <v>147</v>
      </c>
      <c r="AT120" s="17" t="s">
        <v>142</v>
      </c>
      <c r="AU120" s="17" t="s">
        <v>84</v>
      </c>
      <c r="AY120" s="17" t="s">
        <v>140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7" t="s">
        <v>22</v>
      </c>
      <c r="BK120" s="215">
        <f>ROUND(I120*H120,2)</f>
        <v>0</v>
      </c>
      <c r="BL120" s="17" t="s">
        <v>147</v>
      </c>
      <c r="BM120" s="17" t="s">
        <v>167</v>
      </c>
    </row>
    <row r="121" spans="2:47" s="1" customFormat="1" ht="12">
      <c r="B121" s="38"/>
      <c r="C121" s="39"/>
      <c r="D121" s="216" t="s">
        <v>149</v>
      </c>
      <c r="E121" s="39"/>
      <c r="F121" s="217" t="s">
        <v>168</v>
      </c>
      <c r="G121" s="39"/>
      <c r="H121" s="39"/>
      <c r="I121" s="130"/>
      <c r="J121" s="39"/>
      <c r="K121" s="39"/>
      <c r="L121" s="43"/>
      <c r="M121" s="218"/>
      <c r="N121" s="79"/>
      <c r="O121" s="79"/>
      <c r="P121" s="79"/>
      <c r="Q121" s="79"/>
      <c r="R121" s="79"/>
      <c r="S121" s="79"/>
      <c r="T121" s="80"/>
      <c r="AT121" s="17" t="s">
        <v>149</v>
      </c>
      <c r="AU121" s="17" t="s">
        <v>84</v>
      </c>
    </row>
    <row r="122" spans="2:51" s="11" customFormat="1" ht="12">
      <c r="B122" s="219"/>
      <c r="C122" s="220"/>
      <c r="D122" s="216" t="s">
        <v>151</v>
      </c>
      <c r="E122" s="221" t="s">
        <v>20</v>
      </c>
      <c r="F122" s="222" t="s">
        <v>169</v>
      </c>
      <c r="G122" s="220"/>
      <c r="H122" s="223">
        <v>32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151</v>
      </c>
      <c r="AU122" s="229" t="s">
        <v>84</v>
      </c>
      <c r="AV122" s="11" t="s">
        <v>84</v>
      </c>
      <c r="AW122" s="11" t="s">
        <v>37</v>
      </c>
      <c r="AX122" s="11" t="s">
        <v>22</v>
      </c>
      <c r="AY122" s="229" t="s">
        <v>140</v>
      </c>
    </row>
    <row r="123" spans="2:65" s="1" customFormat="1" ht="16.5" customHeight="1">
      <c r="B123" s="38"/>
      <c r="C123" s="204" t="s">
        <v>170</v>
      </c>
      <c r="D123" s="204" t="s">
        <v>142</v>
      </c>
      <c r="E123" s="205" t="s">
        <v>171</v>
      </c>
      <c r="F123" s="206" t="s">
        <v>172</v>
      </c>
      <c r="G123" s="207" t="s">
        <v>145</v>
      </c>
      <c r="H123" s="208">
        <v>72</v>
      </c>
      <c r="I123" s="209"/>
      <c r="J123" s="210">
        <f>ROUND(I123*H123,2)</f>
        <v>0</v>
      </c>
      <c r="K123" s="206" t="s">
        <v>146</v>
      </c>
      <c r="L123" s="43"/>
      <c r="M123" s="211" t="s">
        <v>20</v>
      </c>
      <c r="N123" s="212" t="s">
        <v>46</v>
      </c>
      <c r="O123" s="79"/>
      <c r="P123" s="213">
        <f>O123*H123</f>
        <v>0</v>
      </c>
      <c r="Q123" s="213">
        <v>0</v>
      </c>
      <c r="R123" s="213">
        <f>Q123*H123</f>
        <v>0</v>
      </c>
      <c r="S123" s="213">
        <v>0.0008</v>
      </c>
      <c r="T123" s="214">
        <f>S123*H123</f>
        <v>0.057600000000000005</v>
      </c>
      <c r="AR123" s="17" t="s">
        <v>147</v>
      </c>
      <c r="AT123" s="17" t="s">
        <v>142</v>
      </c>
      <c r="AU123" s="17" t="s">
        <v>84</v>
      </c>
      <c r="AY123" s="17" t="s">
        <v>140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7" t="s">
        <v>22</v>
      </c>
      <c r="BK123" s="215">
        <f>ROUND(I123*H123,2)</f>
        <v>0</v>
      </c>
      <c r="BL123" s="17" t="s">
        <v>147</v>
      </c>
      <c r="BM123" s="17" t="s">
        <v>173</v>
      </c>
    </row>
    <row r="124" spans="2:47" s="1" customFormat="1" ht="12">
      <c r="B124" s="38"/>
      <c r="C124" s="39"/>
      <c r="D124" s="216" t="s">
        <v>149</v>
      </c>
      <c r="E124" s="39"/>
      <c r="F124" s="217" t="s">
        <v>174</v>
      </c>
      <c r="G124" s="39"/>
      <c r="H124" s="39"/>
      <c r="I124" s="130"/>
      <c r="J124" s="39"/>
      <c r="K124" s="39"/>
      <c r="L124" s="43"/>
      <c r="M124" s="218"/>
      <c r="N124" s="79"/>
      <c r="O124" s="79"/>
      <c r="P124" s="79"/>
      <c r="Q124" s="79"/>
      <c r="R124" s="79"/>
      <c r="S124" s="79"/>
      <c r="T124" s="80"/>
      <c r="AT124" s="17" t="s">
        <v>149</v>
      </c>
      <c r="AU124" s="17" t="s">
        <v>84</v>
      </c>
    </row>
    <row r="125" spans="2:51" s="11" customFormat="1" ht="12">
      <c r="B125" s="219"/>
      <c r="C125" s="220"/>
      <c r="D125" s="216" t="s">
        <v>151</v>
      </c>
      <c r="E125" s="221" t="s">
        <v>20</v>
      </c>
      <c r="F125" s="222" t="s">
        <v>175</v>
      </c>
      <c r="G125" s="220"/>
      <c r="H125" s="223">
        <v>72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151</v>
      </c>
      <c r="AU125" s="229" t="s">
        <v>84</v>
      </c>
      <c r="AV125" s="11" t="s">
        <v>84</v>
      </c>
      <c r="AW125" s="11" t="s">
        <v>37</v>
      </c>
      <c r="AX125" s="11" t="s">
        <v>22</v>
      </c>
      <c r="AY125" s="229" t="s">
        <v>140</v>
      </c>
    </row>
    <row r="126" spans="2:63" s="10" customFormat="1" ht="22.8" customHeight="1">
      <c r="B126" s="188"/>
      <c r="C126" s="189"/>
      <c r="D126" s="190" t="s">
        <v>74</v>
      </c>
      <c r="E126" s="202" t="s">
        <v>160</v>
      </c>
      <c r="F126" s="202" t="s">
        <v>176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SUM(P127:P136)</f>
        <v>0</v>
      </c>
      <c r="Q126" s="196"/>
      <c r="R126" s="197">
        <f>SUM(R127:R136)</f>
        <v>1.24878563</v>
      </c>
      <c r="S126" s="196"/>
      <c r="T126" s="198">
        <f>SUM(T127:T136)</f>
        <v>0</v>
      </c>
      <c r="AR126" s="199" t="s">
        <v>22</v>
      </c>
      <c r="AT126" s="200" t="s">
        <v>74</v>
      </c>
      <c r="AU126" s="200" t="s">
        <v>22</v>
      </c>
      <c r="AY126" s="199" t="s">
        <v>140</v>
      </c>
      <c r="BK126" s="201">
        <f>SUM(BK127:BK136)</f>
        <v>0</v>
      </c>
    </row>
    <row r="127" spans="2:65" s="1" customFormat="1" ht="16.5" customHeight="1">
      <c r="B127" s="38"/>
      <c r="C127" s="204" t="s">
        <v>177</v>
      </c>
      <c r="D127" s="204" t="s">
        <v>142</v>
      </c>
      <c r="E127" s="205" t="s">
        <v>178</v>
      </c>
      <c r="F127" s="206" t="s">
        <v>179</v>
      </c>
      <c r="G127" s="207" t="s">
        <v>180</v>
      </c>
      <c r="H127" s="208">
        <v>30</v>
      </c>
      <c r="I127" s="209"/>
      <c r="J127" s="210">
        <f>ROUND(I127*H127,2)</f>
        <v>0</v>
      </c>
      <c r="K127" s="206" t="s">
        <v>146</v>
      </c>
      <c r="L127" s="43"/>
      <c r="M127" s="211" t="s">
        <v>20</v>
      </c>
      <c r="N127" s="212" t="s">
        <v>46</v>
      </c>
      <c r="O127" s="79"/>
      <c r="P127" s="213">
        <f>O127*H127</f>
        <v>0</v>
      </c>
      <c r="Q127" s="213">
        <v>0.01262</v>
      </c>
      <c r="R127" s="213">
        <f>Q127*H127</f>
        <v>0.3786</v>
      </c>
      <c r="S127" s="213">
        <v>0</v>
      </c>
      <c r="T127" s="214">
        <f>S127*H127</f>
        <v>0</v>
      </c>
      <c r="AR127" s="17" t="s">
        <v>147</v>
      </c>
      <c r="AT127" s="17" t="s">
        <v>142</v>
      </c>
      <c r="AU127" s="17" t="s">
        <v>84</v>
      </c>
      <c r="AY127" s="17" t="s">
        <v>140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7" t="s">
        <v>22</v>
      </c>
      <c r="BK127" s="215">
        <f>ROUND(I127*H127,2)</f>
        <v>0</v>
      </c>
      <c r="BL127" s="17" t="s">
        <v>147</v>
      </c>
      <c r="BM127" s="17" t="s">
        <v>181</v>
      </c>
    </row>
    <row r="128" spans="2:47" s="1" customFormat="1" ht="12">
      <c r="B128" s="38"/>
      <c r="C128" s="39"/>
      <c r="D128" s="216" t="s">
        <v>149</v>
      </c>
      <c r="E128" s="39"/>
      <c r="F128" s="217" t="s">
        <v>182</v>
      </c>
      <c r="G128" s="39"/>
      <c r="H128" s="39"/>
      <c r="I128" s="130"/>
      <c r="J128" s="39"/>
      <c r="K128" s="39"/>
      <c r="L128" s="43"/>
      <c r="M128" s="218"/>
      <c r="N128" s="79"/>
      <c r="O128" s="79"/>
      <c r="P128" s="79"/>
      <c r="Q128" s="79"/>
      <c r="R128" s="79"/>
      <c r="S128" s="79"/>
      <c r="T128" s="80"/>
      <c r="AT128" s="17" t="s">
        <v>149</v>
      </c>
      <c r="AU128" s="17" t="s">
        <v>84</v>
      </c>
    </row>
    <row r="129" spans="2:51" s="11" customFormat="1" ht="12">
      <c r="B129" s="219"/>
      <c r="C129" s="220"/>
      <c r="D129" s="216" t="s">
        <v>151</v>
      </c>
      <c r="E129" s="221" t="s">
        <v>20</v>
      </c>
      <c r="F129" s="222" t="s">
        <v>183</v>
      </c>
      <c r="G129" s="220"/>
      <c r="H129" s="223">
        <v>30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151</v>
      </c>
      <c r="AU129" s="229" t="s">
        <v>84</v>
      </c>
      <c r="AV129" s="11" t="s">
        <v>84</v>
      </c>
      <c r="AW129" s="11" t="s">
        <v>37</v>
      </c>
      <c r="AX129" s="11" t="s">
        <v>22</v>
      </c>
      <c r="AY129" s="229" t="s">
        <v>140</v>
      </c>
    </row>
    <row r="130" spans="2:65" s="1" customFormat="1" ht="16.5" customHeight="1">
      <c r="B130" s="38"/>
      <c r="C130" s="204" t="s">
        <v>184</v>
      </c>
      <c r="D130" s="204" t="s">
        <v>142</v>
      </c>
      <c r="E130" s="205" t="s">
        <v>185</v>
      </c>
      <c r="F130" s="206" t="s">
        <v>186</v>
      </c>
      <c r="G130" s="207" t="s">
        <v>187</v>
      </c>
      <c r="H130" s="208">
        <v>1.181</v>
      </c>
      <c r="I130" s="209"/>
      <c r="J130" s="210">
        <f>ROUND(I130*H130,2)</f>
        <v>0</v>
      </c>
      <c r="K130" s="206" t="s">
        <v>146</v>
      </c>
      <c r="L130" s="43"/>
      <c r="M130" s="211" t="s">
        <v>20</v>
      </c>
      <c r="N130" s="212" t="s">
        <v>46</v>
      </c>
      <c r="O130" s="79"/>
      <c r="P130" s="213">
        <f>O130*H130</f>
        <v>0</v>
      </c>
      <c r="Q130" s="213">
        <v>0.56423</v>
      </c>
      <c r="R130" s="213">
        <f>Q130*H130</f>
        <v>0.6663556300000001</v>
      </c>
      <c r="S130" s="213">
        <v>0</v>
      </c>
      <c r="T130" s="214">
        <f>S130*H130</f>
        <v>0</v>
      </c>
      <c r="AR130" s="17" t="s">
        <v>147</v>
      </c>
      <c r="AT130" s="17" t="s">
        <v>142</v>
      </c>
      <c r="AU130" s="17" t="s">
        <v>84</v>
      </c>
      <c r="AY130" s="17" t="s">
        <v>140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7" t="s">
        <v>22</v>
      </c>
      <c r="BK130" s="215">
        <f>ROUND(I130*H130,2)</f>
        <v>0</v>
      </c>
      <c r="BL130" s="17" t="s">
        <v>147</v>
      </c>
      <c r="BM130" s="17" t="s">
        <v>188</v>
      </c>
    </row>
    <row r="131" spans="2:47" s="1" customFormat="1" ht="12">
      <c r="B131" s="38"/>
      <c r="C131" s="39"/>
      <c r="D131" s="216" t="s">
        <v>149</v>
      </c>
      <c r="E131" s="39"/>
      <c r="F131" s="217" t="s">
        <v>189</v>
      </c>
      <c r="G131" s="39"/>
      <c r="H131" s="39"/>
      <c r="I131" s="130"/>
      <c r="J131" s="39"/>
      <c r="K131" s="39"/>
      <c r="L131" s="43"/>
      <c r="M131" s="218"/>
      <c r="N131" s="79"/>
      <c r="O131" s="79"/>
      <c r="P131" s="79"/>
      <c r="Q131" s="79"/>
      <c r="R131" s="79"/>
      <c r="S131" s="79"/>
      <c r="T131" s="80"/>
      <c r="AT131" s="17" t="s">
        <v>149</v>
      </c>
      <c r="AU131" s="17" t="s">
        <v>84</v>
      </c>
    </row>
    <row r="132" spans="2:51" s="11" customFormat="1" ht="12">
      <c r="B132" s="219"/>
      <c r="C132" s="220"/>
      <c r="D132" s="216" t="s">
        <v>151</v>
      </c>
      <c r="E132" s="221" t="s">
        <v>20</v>
      </c>
      <c r="F132" s="222" t="s">
        <v>190</v>
      </c>
      <c r="G132" s="220"/>
      <c r="H132" s="223">
        <v>1.181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151</v>
      </c>
      <c r="AU132" s="229" t="s">
        <v>84</v>
      </c>
      <c r="AV132" s="11" t="s">
        <v>84</v>
      </c>
      <c r="AW132" s="11" t="s">
        <v>37</v>
      </c>
      <c r="AX132" s="11" t="s">
        <v>75</v>
      </c>
      <c r="AY132" s="229" t="s">
        <v>140</v>
      </c>
    </row>
    <row r="133" spans="2:51" s="12" customFormat="1" ht="12">
      <c r="B133" s="230"/>
      <c r="C133" s="231"/>
      <c r="D133" s="216" t="s">
        <v>151</v>
      </c>
      <c r="E133" s="232" t="s">
        <v>20</v>
      </c>
      <c r="F133" s="233" t="s">
        <v>159</v>
      </c>
      <c r="G133" s="231"/>
      <c r="H133" s="234">
        <v>1.181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151</v>
      </c>
      <c r="AU133" s="240" t="s">
        <v>84</v>
      </c>
      <c r="AV133" s="12" t="s">
        <v>147</v>
      </c>
      <c r="AW133" s="12" t="s">
        <v>37</v>
      </c>
      <c r="AX133" s="12" t="s">
        <v>22</v>
      </c>
      <c r="AY133" s="240" t="s">
        <v>140</v>
      </c>
    </row>
    <row r="134" spans="2:65" s="1" customFormat="1" ht="16.5" customHeight="1">
      <c r="B134" s="38"/>
      <c r="C134" s="204" t="s">
        <v>191</v>
      </c>
      <c r="D134" s="204" t="s">
        <v>142</v>
      </c>
      <c r="E134" s="205" t="s">
        <v>192</v>
      </c>
      <c r="F134" s="206" t="s">
        <v>193</v>
      </c>
      <c r="G134" s="207" t="s">
        <v>194</v>
      </c>
      <c r="H134" s="208">
        <v>0.187</v>
      </c>
      <c r="I134" s="209"/>
      <c r="J134" s="210">
        <f>ROUND(I134*H134,2)</f>
        <v>0</v>
      </c>
      <c r="K134" s="206" t="s">
        <v>146</v>
      </c>
      <c r="L134" s="43"/>
      <c r="M134" s="211" t="s">
        <v>20</v>
      </c>
      <c r="N134" s="212" t="s">
        <v>46</v>
      </c>
      <c r="O134" s="79"/>
      <c r="P134" s="213">
        <f>O134*H134</f>
        <v>0</v>
      </c>
      <c r="Q134" s="213">
        <v>1.09</v>
      </c>
      <c r="R134" s="213">
        <f>Q134*H134</f>
        <v>0.20383</v>
      </c>
      <c r="S134" s="213">
        <v>0</v>
      </c>
      <c r="T134" s="214">
        <f>S134*H134</f>
        <v>0</v>
      </c>
      <c r="AR134" s="17" t="s">
        <v>147</v>
      </c>
      <c r="AT134" s="17" t="s">
        <v>142</v>
      </c>
      <c r="AU134" s="17" t="s">
        <v>84</v>
      </c>
      <c r="AY134" s="17" t="s">
        <v>140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7" t="s">
        <v>22</v>
      </c>
      <c r="BK134" s="215">
        <f>ROUND(I134*H134,2)</f>
        <v>0</v>
      </c>
      <c r="BL134" s="17" t="s">
        <v>147</v>
      </c>
      <c r="BM134" s="17" t="s">
        <v>195</v>
      </c>
    </row>
    <row r="135" spans="2:47" s="1" customFormat="1" ht="12">
      <c r="B135" s="38"/>
      <c r="C135" s="39"/>
      <c r="D135" s="216" t="s">
        <v>149</v>
      </c>
      <c r="E135" s="39"/>
      <c r="F135" s="217" t="s">
        <v>196</v>
      </c>
      <c r="G135" s="39"/>
      <c r="H135" s="39"/>
      <c r="I135" s="130"/>
      <c r="J135" s="39"/>
      <c r="K135" s="39"/>
      <c r="L135" s="43"/>
      <c r="M135" s="218"/>
      <c r="N135" s="79"/>
      <c r="O135" s="79"/>
      <c r="P135" s="79"/>
      <c r="Q135" s="79"/>
      <c r="R135" s="79"/>
      <c r="S135" s="79"/>
      <c r="T135" s="80"/>
      <c r="AT135" s="17" t="s">
        <v>149</v>
      </c>
      <c r="AU135" s="17" t="s">
        <v>84</v>
      </c>
    </row>
    <row r="136" spans="2:51" s="11" customFormat="1" ht="12">
      <c r="B136" s="219"/>
      <c r="C136" s="220"/>
      <c r="D136" s="216" t="s">
        <v>151</v>
      </c>
      <c r="E136" s="221" t="s">
        <v>20</v>
      </c>
      <c r="F136" s="222" t="s">
        <v>197</v>
      </c>
      <c r="G136" s="220"/>
      <c r="H136" s="223">
        <v>0.187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151</v>
      </c>
      <c r="AU136" s="229" t="s">
        <v>84</v>
      </c>
      <c r="AV136" s="11" t="s">
        <v>84</v>
      </c>
      <c r="AW136" s="11" t="s">
        <v>37</v>
      </c>
      <c r="AX136" s="11" t="s">
        <v>22</v>
      </c>
      <c r="AY136" s="229" t="s">
        <v>140</v>
      </c>
    </row>
    <row r="137" spans="2:63" s="10" customFormat="1" ht="22.8" customHeight="1">
      <c r="B137" s="188"/>
      <c r="C137" s="189"/>
      <c r="D137" s="190" t="s">
        <v>74</v>
      </c>
      <c r="E137" s="202" t="s">
        <v>147</v>
      </c>
      <c r="F137" s="202" t="s">
        <v>198</v>
      </c>
      <c r="G137" s="189"/>
      <c r="H137" s="189"/>
      <c r="I137" s="192"/>
      <c r="J137" s="203">
        <f>BK137</f>
        <v>0</v>
      </c>
      <c r="K137" s="189"/>
      <c r="L137" s="194"/>
      <c r="M137" s="195"/>
      <c r="N137" s="196"/>
      <c r="O137" s="196"/>
      <c r="P137" s="197">
        <f>SUM(P138:P143)</f>
        <v>0</v>
      </c>
      <c r="Q137" s="196"/>
      <c r="R137" s="197">
        <f>SUM(R138:R143)</f>
        <v>2.6162414</v>
      </c>
      <c r="S137" s="196"/>
      <c r="T137" s="198">
        <f>SUM(T138:T143)</f>
        <v>0</v>
      </c>
      <c r="AR137" s="199" t="s">
        <v>22</v>
      </c>
      <c r="AT137" s="200" t="s">
        <v>74</v>
      </c>
      <c r="AU137" s="200" t="s">
        <v>22</v>
      </c>
      <c r="AY137" s="199" t="s">
        <v>140</v>
      </c>
      <c r="BK137" s="201">
        <f>SUM(BK138:BK143)</f>
        <v>0</v>
      </c>
    </row>
    <row r="138" spans="2:65" s="1" customFormat="1" ht="16.5" customHeight="1">
      <c r="B138" s="38"/>
      <c r="C138" s="204" t="s">
        <v>199</v>
      </c>
      <c r="D138" s="204" t="s">
        <v>142</v>
      </c>
      <c r="E138" s="205" t="s">
        <v>200</v>
      </c>
      <c r="F138" s="206" t="s">
        <v>201</v>
      </c>
      <c r="G138" s="207" t="s">
        <v>187</v>
      </c>
      <c r="H138" s="208">
        <v>0.315</v>
      </c>
      <c r="I138" s="209"/>
      <c r="J138" s="210">
        <f>ROUND(I138*H138,2)</f>
        <v>0</v>
      </c>
      <c r="K138" s="206" t="s">
        <v>146</v>
      </c>
      <c r="L138" s="43"/>
      <c r="M138" s="211" t="s">
        <v>20</v>
      </c>
      <c r="N138" s="212" t="s">
        <v>46</v>
      </c>
      <c r="O138" s="79"/>
      <c r="P138" s="213">
        <f>O138*H138</f>
        <v>0</v>
      </c>
      <c r="Q138" s="213">
        <v>2.34276</v>
      </c>
      <c r="R138" s="213">
        <f>Q138*H138</f>
        <v>0.7379694000000001</v>
      </c>
      <c r="S138" s="213">
        <v>0</v>
      </c>
      <c r="T138" s="214">
        <f>S138*H138</f>
        <v>0</v>
      </c>
      <c r="AR138" s="17" t="s">
        <v>147</v>
      </c>
      <c r="AT138" s="17" t="s">
        <v>142</v>
      </c>
      <c r="AU138" s="17" t="s">
        <v>84</v>
      </c>
      <c r="AY138" s="17" t="s">
        <v>140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7" t="s">
        <v>22</v>
      </c>
      <c r="BK138" s="215">
        <f>ROUND(I138*H138,2)</f>
        <v>0</v>
      </c>
      <c r="BL138" s="17" t="s">
        <v>147</v>
      </c>
      <c r="BM138" s="17" t="s">
        <v>202</v>
      </c>
    </row>
    <row r="139" spans="2:47" s="1" customFormat="1" ht="12">
      <c r="B139" s="38"/>
      <c r="C139" s="39"/>
      <c r="D139" s="216" t="s">
        <v>149</v>
      </c>
      <c r="E139" s="39"/>
      <c r="F139" s="217" t="s">
        <v>203</v>
      </c>
      <c r="G139" s="39"/>
      <c r="H139" s="39"/>
      <c r="I139" s="130"/>
      <c r="J139" s="39"/>
      <c r="K139" s="39"/>
      <c r="L139" s="43"/>
      <c r="M139" s="218"/>
      <c r="N139" s="79"/>
      <c r="O139" s="79"/>
      <c r="P139" s="79"/>
      <c r="Q139" s="79"/>
      <c r="R139" s="79"/>
      <c r="S139" s="79"/>
      <c r="T139" s="80"/>
      <c r="AT139" s="17" t="s">
        <v>149</v>
      </c>
      <c r="AU139" s="17" t="s">
        <v>84</v>
      </c>
    </row>
    <row r="140" spans="2:51" s="11" customFormat="1" ht="12">
      <c r="B140" s="219"/>
      <c r="C140" s="220"/>
      <c r="D140" s="216" t="s">
        <v>151</v>
      </c>
      <c r="E140" s="221" t="s">
        <v>20</v>
      </c>
      <c r="F140" s="222" t="s">
        <v>204</v>
      </c>
      <c r="G140" s="220"/>
      <c r="H140" s="223">
        <v>0.315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151</v>
      </c>
      <c r="AU140" s="229" t="s">
        <v>84</v>
      </c>
      <c r="AV140" s="11" t="s">
        <v>84</v>
      </c>
      <c r="AW140" s="11" t="s">
        <v>37</v>
      </c>
      <c r="AX140" s="11" t="s">
        <v>22</v>
      </c>
      <c r="AY140" s="229" t="s">
        <v>140</v>
      </c>
    </row>
    <row r="141" spans="2:65" s="1" customFormat="1" ht="16.5" customHeight="1">
      <c r="B141" s="38"/>
      <c r="C141" s="204" t="s">
        <v>27</v>
      </c>
      <c r="D141" s="204" t="s">
        <v>142</v>
      </c>
      <c r="E141" s="205" t="s">
        <v>205</v>
      </c>
      <c r="F141" s="206" t="s">
        <v>206</v>
      </c>
      <c r="G141" s="207" t="s">
        <v>145</v>
      </c>
      <c r="H141" s="208">
        <v>11.6</v>
      </c>
      <c r="I141" s="209"/>
      <c r="J141" s="210">
        <f>ROUND(I141*H141,2)</f>
        <v>0</v>
      </c>
      <c r="K141" s="206" t="s">
        <v>146</v>
      </c>
      <c r="L141" s="43"/>
      <c r="M141" s="211" t="s">
        <v>20</v>
      </c>
      <c r="N141" s="212" t="s">
        <v>46</v>
      </c>
      <c r="O141" s="79"/>
      <c r="P141" s="213">
        <f>O141*H141</f>
        <v>0</v>
      </c>
      <c r="Q141" s="213">
        <v>0.16192</v>
      </c>
      <c r="R141" s="213">
        <f>Q141*H141</f>
        <v>1.878272</v>
      </c>
      <c r="S141" s="213">
        <v>0</v>
      </c>
      <c r="T141" s="214">
        <f>S141*H141</f>
        <v>0</v>
      </c>
      <c r="AR141" s="17" t="s">
        <v>147</v>
      </c>
      <c r="AT141" s="17" t="s">
        <v>142</v>
      </c>
      <c r="AU141" s="17" t="s">
        <v>84</v>
      </c>
      <c r="AY141" s="17" t="s">
        <v>140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7" t="s">
        <v>22</v>
      </c>
      <c r="BK141" s="215">
        <f>ROUND(I141*H141,2)</f>
        <v>0</v>
      </c>
      <c r="BL141" s="17" t="s">
        <v>147</v>
      </c>
      <c r="BM141" s="17" t="s">
        <v>207</v>
      </c>
    </row>
    <row r="142" spans="2:47" s="1" customFormat="1" ht="12">
      <c r="B142" s="38"/>
      <c r="C142" s="39"/>
      <c r="D142" s="216" t="s">
        <v>149</v>
      </c>
      <c r="E142" s="39"/>
      <c r="F142" s="217" t="s">
        <v>208</v>
      </c>
      <c r="G142" s="39"/>
      <c r="H142" s="39"/>
      <c r="I142" s="130"/>
      <c r="J142" s="39"/>
      <c r="K142" s="39"/>
      <c r="L142" s="43"/>
      <c r="M142" s="218"/>
      <c r="N142" s="79"/>
      <c r="O142" s="79"/>
      <c r="P142" s="79"/>
      <c r="Q142" s="79"/>
      <c r="R142" s="79"/>
      <c r="S142" s="79"/>
      <c r="T142" s="80"/>
      <c r="AT142" s="17" t="s">
        <v>149</v>
      </c>
      <c r="AU142" s="17" t="s">
        <v>84</v>
      </c>
    </row>
    <row r="143" spans="2:51" s="11" customFormat="1" ht="12">
      <c r="B143" s="219"/>
      <c r="C143" s="220"/>
      <c r="D143" s="216" t="s">
        <v>151</v>
      </c>
      <c r="E143" s="221" t="s">
        <v>20</v>
      </c>
      <c r="F143" s="222" t="s">
        <v>209</v>
      </c>
      <c r="G143" s="220"/>
      <c r="H143" s="223">
        <v>11.6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151</v>
      </c>
      <c r="AU143" s="229" t="s">
        <v>84</v>
      </c>
      <c r="AV143" s="11" t="s">
        <v>84</v>
      </c>
      <c r="AW143" s="11" t="s">
        <v>37</v>
      </c>
      <c r="AX143" s="11" t="s">
        <v>22</v>
      </c>
      <c r="AY143" s="229" t="s">
        <v>140</v>
      </c>
    </row>
    <row r="144" spans="2:63" s="10" customFormat="1" ht="22.8" customHeight="1">
      <c r="B144" s="188"/>
      <c r="C144" s="189"/>
      <c r="D144" s="190" t="s">
        <v>74</v>
      </c>
      <c r="E144" s="202" t="s">
        <v>170</v>
      </c>
      <c r="F144" s="202" t="s">
        <v>210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SUM(P145:P156)</f>
        <v>0</v>
      </c>
      <c r="Q144" s="196"/>
      <c r="R144" s="197">
        <f>SUM(R145:R156)</f>
        <v>6.225039999999999</v>
      </c>
      <c r="S144" s="196"/>
      <c r="T144" s="198">
        <f>SUM(T145:T156)</f>
        <v>0</v>
      </c>
      <c r="AR144" s="199" t="s">
        <v>22</v>
      </c>
      <c r="AT144" s="200" t="s">
        <v>74</v>
      </c>
      <c r="AU144" s="200" t="s">
        <v>22</v>
      </c>
      <c r="AY144" s="199" t="s">
        <v>140</v>
      </c>
      <c r="BK144" s="201">
        <f>SUM(BK145:BK156)</f>
        <v>0</v>
      </c>
    </row>
    <row r="145" spans="2:65" s="1" customFormat="1" ht="16.5" customHeight="1">
      <c r="B145" s="38"/>
      <c r="C145" s="204" t="s">
        <v>211</v>
      </c>
      <c r="D145" s="204" t="s">
        <v>142</v>
      </c>
      <c r="E145" s="205" t="s">
        <v>212</v>
      </c>
      <c r="F145" s="206" t="s">
        <v>213</v>
      </c>
      <c r="G145" s="207" t="s">
        <v>145</v>
      </c>
      <c r="H145" s="208">
        <v>32</v>
      </c>
      <c r="I145" s="209"/>
      <c r="J145" s="210">
        <f>ROUND(I145*H145,2)</f>
        <v>0</v>
      </c>
      <c r="K145" s="206" t="s">
        <v>146</v>
      </c>
      <c r="L145" s="43"/>
      <c r="M145" s="211" t="s">
        <v>20</v>
      </c>
      <c r="N145" s="212" t="s">
        <v>46</v>
      </c>
      <c r="O145" s="79"/>
      <c r="P145" s="213">
        <f>O145*H145</f>
        <v>0</v>
      </c>
      <c r="Q145" s="213">
        <v>0.00071</v>
      </c>
      <c r="R145" s="213">
        <f>Q145*H145</f>
        <v>0.02272</v>
      </c>
      <c r="S145" s="213">
        <v>0</v>
      </c>
      <c r="T145" s="214">
        <f>S145*H145</f>
        <v>0</v>
      </c>
      <c r="AR145" s="17" t="s">
        <v>147</v>
      </c>
      <c r="AT145" s="17" t="s">
        <v>142</v>
      </c>
      <c r="AU145" s="17" t="s">
        <v>84</v>
      </c>
      <c r="AY145" s="17" t="s">
        <v>140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7" t="s">
        <v>22</v>
      </c>
      <c r="BK145" s="215">
        <f>ROUND(I145*H145,2)</f>
        <v>0</v>
      </c>
      <c r="BL145" s="17" t="s">
        <v>147</v>
      </c>
      <c r="BM145" s="17" t="s">
        <v>214</v>
      </c>
    </row>
    <row r="146" spans="2:47" s="1" customFormat="1" ht="12">
      <c r="B146" s="38"/>
      <c r="C146" s="39"/>
      <c r="D146" s="216" t="s">
        <v>149</v>
      </c>
      <c r="E146" s="39"/>
      <c r="F146" s="217" t="s">
        <v>215</v>
      </c>
      <c r="G146" s="39"/>
      <c r="H146" s="39"/>
      <c r="I146" s="130"/>
      <c r="J146" s="39"/>
      <c r="K146" s="39"/>
      <c r="L146" s="43"/>
      <c r="M146" s="218"/>
      <c r="N146" s="79"/>
      <c r="O146" s="79"/>
      <c r="P146" s="79"/>
      <c r="Q146" s="79"/>
      <c r="R146" s="79"/>
      <c r="S146" s="79"/>
      <c r="T146" s="80"/>
      <c r="AT146" s="17" t="s">
        <v>149</v>
      </c>
      <c r="AU146" s="17" t="s">
        <v>84</v>
      </c>
    </row>
    <row r="147" spans="2:51" s="11" customFormat="1" ht="12">
      <c r="B147" s="219"/>
      <c r="C147" s="220"/>
      <c r="D147" s="216" t="s">
        <v>151</v>
      </c>
      <c r="E147" s="221" t="s">
        <v>20</v>
      </c>
      <c r="F147" s="222" t="s">
        <v>169</v>
      </c>
      <c r="G147" s="220"/>
      <c r="H147" s="223">
        <v>32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151</v>
      </c>
      <c r="AU147" s="229" t="s">
        <v>84</v>
      </c>
      <c r="AV147" s="11" t="s">
        <v>84</v>
      </c>
      <c r="AW147" s="11" t="s">
        <v>37</v>
      </c>
      <c r="AX147" s="11" t="s">
        <v>22</v>
      </c>
      <c r="AY147" s="229" t="s">
        <v>140</v>
      </c>
    </row>
    <row r="148" spans="2:65" s="1" customFormat="1" ht="16.5" customHeight="1">
      <c r="B148" s="38"/>
      <c r="C148" s="204" t="s">
        <v>216</v>
      </c>
      <c r="D148" s="204" t="s">
        <v>142</v>
      </c>
      <c r="E148" s="205" t="s">
        <v>217</v>
      </c>
      <c r="F148" s="206" t="s">
        <v>218</v>
      </c>
      <c r="G148" s="207" t="s">
        <v>145</v>
      </c>
      <c r="H148" s="208">
        <v>32</v>
      </c>
      <c r="I148" s="209"/>
      <c r="J148" s="210">
        <f>ROUND(I148*H148,2)</f>
        <v>0</v>
      </c>
      <c r="K148" s="206" t="s">
        <v>146</v>
      </c>
      <c r="L148" s="43"/>
      <c r="M148" s="211" t="s">
        <v>20</v>
      </c>
      <c r="N148" s="212" t="s">
        <v>46</v>
      </c>
      <c r="O148" s="79"/>
      <c r="P148" s="213">
        <f>O148*H148</f>
        <v>0</v>
      </c>
      <c r="Q148" s="213">
        <v>0.12966</v>
      </c>
      <c r="R148" s="213">
        <f>Q148*H148</f>
        <v>4.14912</v>
      </c>
      <c r="S148" s="213">
        <v>0</v>
      </c>
      <c r="T148" s="214">
        <f>S148*H148</f>
        <v>0</v>
      </c>
      <c r="AR148" s="17" t="s">
        <v>147</v>
      </c>
      <c r="AT148" s="17" t="s">
        <v>142</v>
      </c>
      <c r="AU148" s="17" t="s">
        <v>84</v>
      </c>
      <c r="AY148" s="17" t="s">
        <v>140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7" t="s">
        <v>22</v>
      </c>
      <c r="BK148" s="215">
        <f>ROUND(I148*H148,2)</f>
        <v>0</v>
      </c>
      <c r="BL148" s="17" t="s">
        <v>147</v>
      </c>
      <c r="BM148" s="17" t="s">
        <v>219</v>
      </c>
    </row>
    <row r="149" spans="2:47" s="1" customFormat="1" ht="12">
      <c r="B149" s="38"/>
      <c r="C149" s="39"/>
      <c r="D149" s="216" t="s">
        <v>149</v>
      </c>
      <c r="E149" s="39"/>
      <c r="F149" s="217" t="s">
        <v>220</v>
      </c>
      <c r="G149" s="39"/>
      <c r="H149" s="39"/>
      <c r="I149" s="130"/>
      <c r="J149" s="39"/>
      <c r="K149" s="39"/>
      <c r="L149" s="43"/>
      <c r="M149" s="218"/>
      <c r="N149" s="79"/>
      <c r="O149" s="79"/>
      <c r="P149" s="79"/>
      <c r="Q149" s="79"/>
      <c r="R149" s="79"/>
      <c r="S149" s="79"/>
      <c r="T149" s="80"/>
      <c r="AT149" s="17" t="s">
        <v>149</v>
      </c>
      <c r="AU149" s="17" t="s">
        <v>84</v>
      </c>
    </row>
    <row r="150" spans="2:51" s="11" customFormat="1" ht="12">
      <c r="B150" s="219"/>
      <c r="C150" s="220"/>
      <c r="D150" s="216" t="s">
        <v>151</v>
      </c>
      <c r="E150" s="221" t="s">
        <v>20</v>
      </c>
      <c r="F150" s="222" t="s">
        <v>169</v>
      </c>
      <c r="G150" s="220"/>
      <c r="H150" s="223">
        <v>32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151</v>
      </c>
      <c r="AU150" s="229" t="s">
        <v>84</v>
      </c>
      <c r="AV150" s="11" t="s">
        <v>84</v>
      </c>
      <c r="AW150" s="11" t="s">
        <v>37</v>
      </c>
      <c r="AX150" s="11" t="s">
        <v>22</v>
      </c>
      <c r="AY150" s="229" t="s">
        <v>140</v>
      </c>
    </row>
    <row r="151" spans="2:65" s="1" customFormat="1" ht="16.5" customHeight="1">
      <c r="B151" s="38"/>
      <c r="C151" s="204" t="s">
        <v>221</v>
      </c>
      <c r="D151" s="204" t="s">
        <v>142</v>
      </c>
      <c r="E151" s="205" t="s">
        <v>222</v>
      </c>
      <c r="F151" s="206" t="s">
        <v>223</v>
      </c>
      <c r="G151" s="207" t="s">
        <v>145</v>
      </c>
      <c r="H151" s="208">
        <v>11.6</v>
      </c>
      <c r="I151" s="209"/>
      <c r="J151" s="210">
        <f>ROUND(I151*H151,2)</f>
        <v>0</v>
      </c>
      <c r="K151" s="206" t="s">
        <v>146</v>
      </c>
      <c r="L151" s="43"/>
      <c r="M151" s="211" t="s">
        <v>20</v>
      </c>
      <c r="N151" s="212" t="s">
        <v>46</v>
      </c>
      <c r="O151" s="79"/>
      <c r="P151" s="213">
        <f>O151*H151</f>
        <v>0</v>
      </c>
      <c r="Q151" s="213">
        <v>0.167</v>
      </c>
      <c r="R151" s="213">
        <f>Q151*H151</f>
        <v>1.9372</v>
      </c>
      <c r="S151" s="213">
        <v>0</v>
      </c>
      <c r="T151" s="214">
        <f>S151*H151</f>
        <v>0</v>
      </c>
      <c r="AR151" s="17" t="s">
        <v>147</v>
      </c>
      <c r="AT151" s="17" t="s">
        <v>142</v>
      </c>
      <c r="AU151" s="17" t="s">
        <v>84</v>
      </c>
      <c r="AY151" s="17" t="s">
        <v>140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7" t="s">
        <v>22</v>
      </c>
      <c r="BK151" s="215">
        <f>ROUND(I151*H151,2)</f>
        <v>0</v>
      </c>
      <c r="BL151" s="17" t="s">
        <v>147</v>
      </c>
      <c r="BM151" s="17" t="s">
        <v>224</v>
      </c>
    </row>
    <row r="152" spans="2:47" s="1" customFormat="1" ht="12">
      <c r="B152" s="38"/>
      <c r="C152" s="39"/>
      <c r="D152" s="216" t="s">
        <v>149</v>
      </c>
      <c r="E152" s="39"/>
      <c r="F152" s="217" t="s">
        <v>225</v>
      </c>
      <c r="G152" s="39"/>
      <c r="H152" s="39"/>
      <c r="I152" s="130"/>
      <c r="J152" s="39"/>
      <c r="K152" s="39"/>
      <c r="L152" s="43"/>
      <c r="M152" s="218"/>
      <c r="N152" s="79"/>
      <c r="O152" s="79"/>
      <c r="P152" s="79"/>
      <c r="Q152" s="79"/>
      <c r="R152" s="79"/>
      <c r="S152" s="79"/>
      <c r="T152" s="80"/>
      <c r="AT152" s="17" t="s">
        <v>149</v>
      </c>
      <c r="AU152" s="17" t="s">
        <v>84</v>
      </c>
    </row>
    <row r="153" spans="2:51" s="11" customFormat="1" ht="12">
      <c r="B153" s="219"/>
      <c r="C153" s="220"/>
      <c r="D153" s="216" t="s">
        <v>151</v>
      </c>
      <c r="E153" s="221" t="s">
        <v>20</v>
      </c>
      <c r="F153" s="222" t="s">
        <v>226</v>
      </c>
      <c r="G153" s="220"/>
      <c r="H153" s="223">
        <v>11.6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151</v>
      </c>
      <c r="AU153" s="229" t="s">
        <v>84</v>
      </c>
      <c r="AV153" s="11" t="s">
        <v>84</v>
      </c>
      <c r="AW153" s="11" t="s">
        <v>37</v>
      </c>
      <c r="AX153" s="11" t="s">
        <v>22</v>
      </c>
      <c r="AY153" s="229" t="s">
        <v>140</v>
      </c>
    </row>
    <row r="154" spans="2:65" s="1" customFormat="1" ht="16.5" customHeight="1">
      <c r="B154" s="38"/>
      <c r="C154" s="241" t="s">
        <v>227</v>
      </c>
      <c r="D154" s="241" t="s">
        <v>228</v>
      </c>
      <c r="E154" s="242" t="s">
        <v>229</v>
      </c>
      <c r="F154" s="243" t="s">
        <v>230</v>
      </c>
      <c r="G154" s="244" t="s">
        <v>194</v>
      </c>
      <c r="H154" s="245">
        <v>0.116</v>
      </c>
      <c r="I154" s="246"/>
      <c r="J154" s="247">
        <f>ROUND(I154*H154,2)</f>
        <v>0</v>
      </c>
      <c r="K154" s="243" t="s">
        <v>146</v>
      </c>
      <c r="L154" s="248"/>
      <c r="M154" s="249" t="s">
        <v>20</v>
      </c>
      <c r="N154" s="250" t="s">
        <v>46</v>
      </c>
      <c r="O154" s="79"/>
      <c r="P154" s="213">
        <f>O154*H154</f>
        <v>0</v>
      </c>
      <c r="Q154" s="213">
        <v>1</v>
      </c>
      <c r="R154" s="213">
        <f>Q154*H154</f>
        <v>0.116</v>
      </c>
      <c r="S154" s="213">
        <v>0</v>
      </c>
      <c r="T154" s="214">
        <f>S154*H154</f>
        <v>0</v>
      </c>
      <c r="AR154" s="17" t="s">
        <v>191</v>
      </c>
      <c r="AT154" s="17" t="s">
        <v>228</v>
      </c>
      <c r="AU154" s="17" t="s">
        <v>84</v>
      </c>
      <c r="AY154" s="17" t="s">
        <v>140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7" t="s">
        <v>22</v>
      </c>
      <c r="BK154" s="215">
        <f>ROUND(I154*H154,2)</f>
        <v>0</v>
      </c>
      <c r="BL154" s="17" t="s">
        <v>147</v>
      </c>
      <c r="BM154" s="17" t="s">
        <v>231</v>
      </c>
    </row>
    <row r="155" spans="2:47" s="1" customFormat="1" ht="12">
      <c r="B155" s="38"/>
      <c r="C155" s="39"/>
      <c r="D155" s="216" t="s">
        <v>149</v>
      </c>
      <c r="E155" s="39"/>
      <c r="F155" s="217" t="s">
        <v>232</v>
      </c>
      <c r="G155" s="39"/>
      <c r="H155" s="39"/>
      <c r="I155" s="130"/>
      <c r="J155" s="39"/>
      <c r="K155" s="39"/>
      <c r="L155" s="43"/>
      <c r="M155" s="218"/>
      <c r="N155" s="79"/>
      <c r="O155" s="79"/>
      <c r="P155" s="79"/>
      <c r="Q155" s="79"/>
      <c r="R155" s="79"/>
      <c r="S155" s="79"/>
      <c r="T155" s="80"/>
      <c r="AT155" s="17" t="s">
        <v>149</v>
      </c>
      <c r="AU155" s="17" t="s">
        <v>84</v>
      </c>
    </row>
    <row r="156" spans="2:51" s="11" customFormat="1" ht="12">
      <c r="B156" s="219"/>
      <c r="C156" s="220"/>
      <c r="D156" s="216" t="s">
        <v>151</v>
      </c>
      <c r="E156" s="221" t="s">
        <v>20</v>
      </c>
      <c r="F156" s="222" t="s">
        <v>233</v>
      </c>
      <c r="G156" s="220"/>
      <c r="H156" s="223">
        <v>0.116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151</v>
      </c>
      <c r="AU156" s="229" t="s">
        <v>84</v>
      </c>
      <c r="AV156" s="11" t="s">
        <v>84</v>
      </c>
      <c r="AW156" s="11" t="s">
        <v>37</v>
      </c>
      <c r="AX156" s="11" t="s">
        <v>22</v>
      </c>
      <c r="AY156" s="229" t="s">
        <v>140</v>
      </c>
    </row>
    <row r="157" spans="2:63" s="10" customFormat="1" ht="22.8" customHeight="1">
      <c r="B157" s="188"/>
      <c r="C157" s="189"/>
      <c r="D157" s="190" t="s">
        <v>74</v>
      </c>
      <c r="E157" s="202" t="s">
        <v>177</v>
      </c>
      <c r="F157" s="202" t="s">
        <v>234</v>
      </c>
      <c r="G157" s="189"/>
      <c r="H157" s="189"/>
      <c r="I157" s="192"/>
      <c r="J157" s="203">
        <f>BK157</f>
        <v>0</v>
      </c>
      <c r="K157" s="189"/>
      <c r="L157" s="194"/>
      <c r="M157" s="195"/>
      <c r="N157" s="196"/>
      <c r="O157" s="196"/>
      <c r="P157" s="197">
        <f>SUM(P158:P317)</f>
        <v>0</v>
      </c>
      <c r="Q157" s="196"/>
      <c r="R157" s="197">
        <f>SUM(R158:R317)</f>
        <v>37.48768443</v>
      </c>
      <c r="S157" s="196"/>
      <c r="T157" s="198">
        <f>SUM(T158:T317)</f>
        <v>0</v>
      </c>
      <c r="AR157" s="199" t="s">
        <v>22</v>
      </c>
      <c r="AT157" s="200" t="s">
        <v>74</v>
      </c>
      <c r="AU157" s="200" t="s">
        <v>22</v>
      </c>
      <c r="AY157" s="199" t="s">
        <v>140</v>
      </c>
      <c r="BK157" s="201">
        <f>SUM(BK158:BK317)</f>
        <v>0</v>
      </c>
    </row>
    <row r="158" spans="2:65" s="1" customFormat="1" ht="16.5" customHeight="1">
      <c r="B158" s="38"/>
      <c r="C158" s="204" t="s">
        <v>8</v>
      </c>
      <c r="D158" s="204" t="s">
        <v>142</v>
      </c>
      <c r="E158" s="205" t="s">
        <v>235</v>
      </c>
      <c r="F158" s="206" t="s">
        <v>236</v>
      </c>
      <c r="G158" s="207" t="s">
        <v>145</v>
      </c>
      <c r="H158" s="208">
        <v>157.448</v>
      </c>
      <c r="I158" s="209"/>
      <c r="J158" s="210">
        <f>ROUND(I158*H158,2)</f>
        <v>0</v>
      </c>
      <c r="K158" s="206" t="s">
        <v>237</v>
      </c>
      <c r="L158" s="43"/>
      <c r="M158" s="211" t="s">
        <v>20</v>
      </c>
      <c r="N158" s="212" t="s">
        <v>46</v>
      </c>
      <c r="O158" s="79"/>
      <c r="P158" s="213">
        <f>O158*H158</f>
        <v>0</v>
      </c>
      <c r="Q158" s="213">
        <v>0.03358</v>
      </c>
      <c r="R158" s="213">
        <f>Q158*H158</f>
        <v>5.28710384</v>
      </c>
      <c r="S158" s="213">
        <v>0</v>
      </c>
      <c r="T158" s="214">
        <f>S158*H158</f>
        <v>0</v>
      </c>
      <c r="AR158" s="17" t="s">
        <v>238</v>
      </c>
      <c r="AT158" s="17" t="s">
        <v>142</v>
      </c>
      <c r="AU158" s="17" t="s">
        <v>84</v>
      </c>
      <c r="AY158" s="17" t="s">
        <v>140</v>
      </c>
      <c r="BE158" s="215">
        <f>IF(N158="základní",J158,0)</f>
        <v>0</v>
      </c>
      <c r="BF158" s="215">
        <f>IF(N158="snížená",J158,0)</f>
        <v>0</v>
      </c>
      <c r="BG158" s="215">
        <f>IF(N158="zákl. přenesená",J158,0)</f>
        <v>0</v>
      </c>
      <c r="BH158" s="215">
        <f>IF(N158="sníž. přenesená",J158,0)</f>
        <v>0</v>
      </c>
      <c r="BI158" s="215">
        <f>IF(N158="nulová",J158,0)</f>
        <v>0</v>
      </c>
      <c r="BJ158" s="17" t="s">
        <v>22</v>
      </c>
      <c r="BK158" s="215">
        <f>ROUND(I158*H158,2)</f>
        <v>0</v>
      </c>
      <c r="BL158" s="17" t="s">
        <v>238</v>
      </c>
      <c r="BM158" s="17" t="s">
        <v>239</v>
      </c>
    </row>
    <row r="159" spans="2:47" s="1" customFormat="1" ht="12">
      <c r="B159" s="38"/>
      <c r="C159" s="39"/>
      <c r="D159" s="216" t="s">
        <v>149</v>
      </c>
      <c r="E159" s="39"/>
      <c r="F159" s="217" t="s">
        <v>240</v>
      </c>
      <c r="G159" s="39"/>
      <c r="H159" s="39"/>
      <c r="I159" s="130"/>
      <c r="J159" s="39"/>
      <c r="K159" s="39"/>
      <c r="L159" s="43"/>
      <c r="M159" s="218"/>
      <c r="N159" s="79"/>
      <c r="O159" s="79"/>
      <c r="P159" s="79"/>
      <c r="Q159" s="79"/>
      <c r="R159" s="79"/>
      <c r="S159" s="79"/>
      <c r="T159" s="80"/>
      <c r="AT159" s="17" t="s">
        <v>149</v>
      </c>
      <c r="AU159" s="17" t="s">
        <v>84</v>
      </c>
    </row>
    <row r="160" spans="2:51" s="11" customFormat="1" ht="12">
      <c r="B160" s="219"/>
      <c r="C160" s="220"/>
      <c r="D160" s="216" t="s">
        <v>151</v>
      </c>
      <c r="E160" s="221" t="s">
        <v>20</v>
      </c>
      <c r="F160" s="222" t="s">
        <v>241</v>
      </c>
      <c r="G160" s="220"/>
      <c r="H160" s="223">
        <v>1.064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151</v>
      </c>
      <c r="AU160" s="229" t="s">
        <v>84</v>
      </c>
      <c r="AV160" s="11" t="s">
        <v>84</v>
      </c>
      <c r="AW160" s="11" t="s">
        <v>37</v>
      </c>
      <c r="AX160" s="11" t="s">
        <v>75</v>
      </c>
      <c r="AY160" s="229" t="s">
        <v>140</v>
      </c>
    </row>
    <row r="161" spans="2:51" s="11" customFormat="1" ht="12">
      <c r="B161" s="219"/>
      <c r="C161" s="220"/>
      <c r="D161" s="216" t="s">
        <v>151</v>
      </c>
      <c r="E161" s="221" t="s">
        <v>20</v>
      </c>
      <c r="F161" s="222" t="s">
        <v>242</v>
      </c>
      <c r="G161" s="220"/>
      <c r="H161" s="223">
        <v>4.41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151</v>
      </c>
      <c r="AU161" s="229" t="s">
        <v>84</v>
      </c>
      <c r="AV161" s="11" t="s">
        <v>84</v>
      </c>
      <c r="AW161" s="11" t="s">
        <v>37</v>
      </c>
      <c r="AX161" s="11" t="s">
        <v>75</v>
      </c>
      <c r="AY161" s="229" t="s">
        <v>140</v>
      </c>
    </row>
    <row r="162" spans="2:51" s="11" customFormat="1" ht="12">
      <c r="B162" s="219"/>
      <c r="C162" s="220"/>
      <c r="D162" s="216" t="s">
        <v>151</v>
      </c>
      <c r="E162" s="221" t="s">
        <v>20</v>
      </c>
      <c r="F162" s="222" t="s">
        <v>243</v>
      </c>
      <c r="G162" s="220"/>
      <c r="H162" s="223">
        <v>91.455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151</v>
      </c>
      <c r="AU162" s="229" t="s">
        <v>84</v>
      </c>
      <c r="AV162" s="11" t="s">
        <v>84</v>
      </c>
      <c r="AW162" s="11" t="s">
        <v>37</v>
      </c>
      <c r="AX162" s="11" t="s">
        <v>75</v>
      </c>
      <c r="AY162" s="229" t="s">
        <v>140</v>
      </c>
    </row>
    <row r="163" spans="2:51" s="11" customFormat="1" ht="12">
      <c r="B163" s="219"/>
      <c r="C163" s="220"/>
      <c r="D163" s="216" t="s">
        <v>151</v>
      </c>
      <c r="E163" s="221" t="s">
        <v>20</v>
      </c>
      <c r="F163" s="222" t="s">
        <v>244</v>
      </c>
      <c r="G163" s="220"/>
      <c r="H163" s="223">
        <v>34.86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151</v>
      </c>
      <c r="AU163" s="229" t="s">
        <v>84</v>
      </c>
      <c r="AV163" s="11" t="s">
        <v>84</v>
      </c>
      <c r="AW163" s="11" t="s">
        <v>37</v>
      </c>
      <c r="AX163" s="11" t="s">
        <v>75</v>
      </c>
      <c r="AY163" s="229" t="s">
        <v>140</v>
      </c>
    </row>
    <row r="164" spans="2:51" s="11" customFormat="1" ht="12">
      <c r="B164" s="219"/>
      <c r="C164" s="220"/>
      <c r="D164" s="216" t="s">
        <v>151</v>
      </c>
      <c r="E164" s="221" t="s">
        <v>20</v>
      </c>
      <c r="F164" s="222" t="s">
        <v>245</v>
      </c>
      <c r="G164" s="220"/>
      <c r="H164" s="223">
        <v>1.995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151</v>
      </c>
      <c r="AU164" s="229" t="s">
        <v>84</v>
      </c>
      <c r="AV164" s="11" t="s">
        <v>84</v>
      </c>
      <c r="AW164" s="11" t="s">
        <v>37</v>
      </c>
      <c r="AX164" s="11" t="s">
        <v>75</v>
      </c>
      <c r="AY164" s="229" t="s">
        <v>140</v>
      </c>
    </row>
    <row r="165" spans="2:51" s="11" customFormat="1" ht="12">
      <c r="B165" s="219"/>
      <c r="C165" s="220"/>
      <c r="D165" s="216" t="s">
        <v>151</v>
      </c>
      <c r="E165" s="221" t="s">
        <v>20</v>
      </c>
      <c r="F165" s="222" t="s">
        <v>246</v>
      </c>
      <c r="G165" s="220"/>
      <c r="H165" s="223">
        <v>0.945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151</v>
      </c>
      <c r="AU165" s="229" t="s">
        <v>84</v>
      </c>
      <c r="AV165" s="11" t="s">
        <v>84</v>
      </c>
      <c r="AW165" s="11" t="s">
        <v>37</v>
      </c>
      <c r="AX165" s="11" t="s">
        <v>75</v>
      </c>
      <c r="AY165" s="229" t="s">
        <v>140</v>
      </c>
    </row>
    <row r="166" spans="2:51" s="11" customFormat="1" ht="12">
      <c r="B166" s="219"/>
      <c r="C166" s="220"/>
      <c r="D166" s="216" t="s">
        <v>151</v>
      </c>
      <c r="E166" s="221" t="s">
        <v>20</v>
      </c>
      <c r="F166" s="222" t="s">
        <v>247</v>
      </c>
      <c r="G166" s="220"/>
      <c r="H166" s="223">
        <v>5.04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151</v>
      </c>
      <c r="AU166" s="229" t="s">
        <v>84</v>
      </c>
      <c r="AV166" s="11" t="s">
        <v>84</v>
      </c>
      <c r="AW166" s="11" t="s">
        <v>37</v>
      </c>
      <c r="AX166" s="11" t="s">
        <v>75</v>
      </c>
      <c r="AY166" s="229" t="s">
        <v>140</v>
      </c>
    </row>
    <row r="167" spans="2:51" s="11" customFormat="1" ht="12">
      <c r="B167" s="219"/>
      <c r="C167" s="220"/>
      <c r="D167" s="216" t="s">
        <v>151</v>
      </c>
      <c r="E167" s="221" t="s">
        <v>20</v>
      </c>
      <c r="F167" s="222" t="s">
        <v>248</v>
      </c>
      <c r="G167" s="220"/>
      <c r="H167" s="223">
        <v>3.213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151</v>
      </c>
      <c r="AU167" s="229" t="s">
        <v>84</v>
      </c>
      <c r="AV167" s="11" t="s">
        <v>84</v>
      </c>
      <c r="AW167" s="11" t="s">
        <v>37</v>
      </c>
      <c r="AX167" s="11" t="s">
        <v>75</v>
      </c>
      <c r="AY167" s="229" t="s">
        <v>140</v>
      </c>
    </row>
    <row r="168" spans="2:51" s="11" customFormat="1" ht="12">
      <c r="B168" s="219"/>
      <c r="C168" s="220"/>
      <c r="D168" s="216" t="s">
        <v>151</v>
      </c>
      <c r="E168" s="221" t="s">
        <v>20</v>
      </c>
      <c r="F168" s="222" t="s">
        <v>249</v>
      </c>
      <c r="G168" s="220"/>
      <c r="H168" s="223">
        <v>4.97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151</v>
      </c>
      <c r="AU168" s="229" t="s">
        <v>84</v>
      </c>
      <c r="AV168" s="11" t="s">
        <v>84</v>
      </c>
      <c r="AW168" s="11" t="s">
        <v>37</v>
      </c>
      <c r="AX168" s="11" t="s">
        <v>75</v>
      </c>
      <c r="AY168" s="229" t="s">
        <v>140</v>
      </c>
    </row>
    <row r="169" spans="2:51" s="11" customFormat="1" ht="12">
      <c r="B169" s="219"/>
      <c r="C169" s="220"/>
      <c r="D169" s="216" t="s">
        <v>151</v>
      </c>
      <c r="E169" s="221" t="s">
        <v>20</v>
      </c>
      <c r="F169" s="222" t="s">
        <v>250</v>
      </c>
      <c r="G169" s="220"/>
      <c r="H169" s="223">
        <v>1.936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151</v>
      </c>
      <c r="AU169" s="229" t="s">
        <v>84</v>
      </c>
      <c r="AV169" s="11" t="s">
        <v>84</v>
      </c>
      <c r="AW169" s="11" t="s">
        <v>37</v>
      </c>
      <c r="AX169" s="11" t="s">
        <v>75</v>
      </c>
      <c r="AY169" s="229" t="s">
        <v>140</v>
      </c>
    </row>
    <row r="170" spans="2:51" s="11" customFormat="1" ht="12">
      <c r="B170" s="219"/>
      <c r="C170" s="220"/>
      <c r="D170" s="216" t="s">
        <v>151</v>
      </c>
      <c r="E170" s="221" t="s">
        <v>20</v>
      </c>
      <c r="F170" s="222" t="s">
        <v>251</v>
      </c>
      <c r="G170" s="220"/>
      <c r="H170" s="223">
        <v>5.565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151</v>
      </c>
      <c r="AU170" s="229" t="s">
        <v>84</v>
      </c>
      <c r="AV170" s="11" t="s">
        <v>84</v>
      </c>
      <c r="AW170" s="11" t="s">
        <v>37</v>
      </c>
      <c r="AX170" s="11" t="s">
        <v>75</v>
      </c>
      <c r="AY170" s="229" t="s">
        <v>140</v>
      </c>
    </row>
    <row r="171" spans="2:51" s="11" customFormat="1" ht="12">
      <c r="B171" s="219"/>
      <c r="C171" s="220"/>
      <c r="D171" s="216" t="s">
        <v>151</v>
      </c>
      <c r="E171" s="221" t="s">
        <v>20</v>
      </c>
      <c r="F171" s="222" t="s">
        <v>252</v>
      </c>
      <c r="G171" s="220"/>
      <c r="H171" s="223">
        <v>1.995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151</v>
      </c>
      <c r="AU171" s="229" t="s">
        <v>84</v>
      </c>
      <c r="AV171" s="11" t="s">
        <v>84</v>
      </c>
      <c r="AW171" s="11" t="s">
        <v>37</v>
      </c>
      <c r="AX171" s="11" t="s">
        <v>75</v>
      </c>
      <c r="AY171" s="229" t="s">
        <v>140</v>
      </c>
    </row>
    <row r="172" spans="2:51" s="12" customFormat="1" ht="12">
      <c r="B172" s="230"/>
      <c r="C172" s="231"/>
      <c r="D172" s="216" t="s">
        <v>151</v>
      </c>
      <c r="E172" s="232" t="s">
        <v>20</v>
      </c>
      <c r="F172" s="233" t="s">
        <v>159</v>
      </c>
      <c r="G172" s="231"/>
      <c r="H172" s="234">
        <v>157.44799999999998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151</v>
      </c>
      <c r="AU172" s="240" t="s">
        <v>84</v>
      </c>
      <c r="AV172" s="12" t="s">
        <v>147</v>
      </c>
      <c r="AW172" s="12" t="s">
        <v>37</v>
      </c>
      <c r="AX172" s="12" t="s">
        <v>22</v>
      </c>
      <c r="AY172" s="240" t="s">
        <v>140</v>
      </c>
    </row>
    <row r="173" spans="2:65" s="1" customFormat="1" ht="16.5" customHeight="1">
      <c r="B173" s="38"/>
      <c r="C173" s="204" t="s">
        <v>238</v>
      </c>
      <c r="D173" s="204" t="s">
        <v>142</v>
      </c>
      <c r="E173" s="205" t="s">
        <v>253</v>
      </c>
      <c r="F173" s="206" t="s">
        <v>254</v>
      </c>
      <c r="G173" s="207" t="s">
        <v>145</v>
      </c>
      <c r="H173" s="208">
        <v>670.224</v>
      </c>
      <c r="I173" s="209"/>
      <c r="J173" s="210">
        <f>ROUND(I173*H173,2)</f>
        <v>0</v>
      </c>
      <c r="K173" s="206" t="s">
        <v>255</v>
      </c>
      <c r="L173" s="43"/>
      <c r="M173" s="211" t="s">
        <v>20</v>
      </c>
      <c r="N173" s="212" t="s">
        <v>46</v>
      </c>
      <c r="O173" s="79"/>
      <c r="P173" s="213">
        <f>O173*H173</f>
        <v>0</v>
      </c>
      <c r="Q173" s="213">
        <v>0.00012</v>
      </c>
      <c r="R173" s="213">
        <f>Q173*H173</f>
        <v>0.08042688</v>
      </c>
      <c r="S173" s="213">
        <v>0</v>
      </c>
      <c r="T173" s="214">
        <f>S173*H173</f>
        <v>0</v>
      </c>
      <c r="AR173" s="17" t="s">
        <v>147</v>
      </c>
      <c r="AT173" s="17" t="s">
        <v>142</v>
      </c>
      <c r="AU173" s="17" t="s">
        <v>84</v>
      </c>
      <c r="AY173" s="17" t="s">
        <v>140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7" t="s">
        <v>22</v>
      </c>
      <c r="BK173" s="215">
        <f>ROUND(I173*H173,2)</f>
        <v>0</v>
      </c>
      <c r="BL173" s="17" t="s">
        <v>147</v>
      </c>
      <c r="BM173" s="17" t="s">
        <v>256</v>
      </c>
    </row>
    <row r="174" spans="2:47" s="1" customFormat="1" ht="12">
      <c r="B174" s="38"/>
      <c r="C174" s="39"/>
      <c r="D174" s="216" t="s">
        <v>149</v>
      </c>
      <c r="E174" s="39"/>
      <c r="F174" s="217" t="s">
        <v>257</v>
      </c>
      <c r="G174" s="39"/>
      <c r="H174" s="39"/>
      <c r="I174" s="130"/>
      <c r="J174" s="39"/>
      <c r="K174" s="39"/>
      <c r="L174" s="43"/>
      <c r="M174" s="218"/>
      <c r="N174" s="79"/>
      <c r="O174" s="79"/>
      <c r="P174" s="79"/>
      <c r="Q174" s="79"/>
      <c r="R174" s="79"/>
      <c r="S174" s="79"/>
      <c r="T174" s="80"/>
      <c r="AT174" s="17" t="s">
        <v>149</v>
      </c>
      <c r="AU174" s="17" t="s">
        <v>84</v>
      </c>
    </row>
    <row r="175" spans="2:65" s="1" customFormat="1" ht="16.5" customHeight="1">
      <c r="B175" s="38"/>
      <c r="C175" s="204" t="s">
        <v>258</v>
      </c>
      <c r="D175" s="204" t="s">
        <v>142</v>
      </c>
      <c r="E175" s="205" t="s">
        <v>259</v>
      </c>
      <c r="F175" s="206" t="s">
        <v>260</v>
      </c>
      <c r="G175" s="207" t="s">
        <v>145</v>
      </c>
      <c r="H175" s="208">
        <v>615.349</v>
      </c>
      <c r="I175" s="209"/>
      <c r="J175" s="210">
        <f>ROUND(I175*H175,2)</f>
        <v>0</v>
      </c>
      <c r="K175" s="206" t="s">
        <v>146</v>
      </c>
      <c r="L175" s="43"/>
      <c r="M175" s="211" t="s">
        <v>20</v>
      </c>
      <c r="N175" s="212" t="s">
        <v>46</v>
      </c>
      <c r="O175" s="79"/>
      <c r="P175" s="213">
        <f>O175*H175</f>
        <v>0</v>
      </c>
      <c r="Q175" s="213">
        <v>0.00026</v>
      </c>
      <c r="R175" s="213">
        <f>Q175*H175</f>
        <v>0.15999074</v>
      </c>
      <c r="S175" s="213">
        <v>0</v>
      </c>
      <c r="T175" s="214">
        <f>S175*H175</f>
        <v>0</v>
      </c>
      <c r="AR175" s="17" t="s">
        <v>147</v>
      </c>
      <c r="AT175" s="17" t="s">
        <v>142</v>
      </c>
      <c r="AU175" s="17" t="s">
        <v>84</v>
      </c>
      <c r="AY175" s="17" t="s">
        <v>140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7" t="s">
        <v>22</v>
      </c>
      <c r="BK175" s="215">
        <f>ROUND(I175*H175,2)</f>
        <v>0</v>
      </c>
      <c r="BL175" s="17" t="s">
        <v>147</v>
      </c>
      <c r="BM175" s="17" t="s">
        <v>261</v>
      </c>
    </row>
    <row r="176" spans="2:47" s="1" customFormat="1" ht="12">
      <c r="B176" s="38"/>
      <c r="C176" s="39"/>
      <c r="D176" s="216" t="s">
        <v>149</v>
      </c>
      <c r="E176" s="39"/>
      <c r="F176" s="217" t="s">
        <v>262</v>
      </c>
      <c r="G176" s="39"/>
      <c r="H176" s="39"/>
      <c r="I176" s="130"/>
      <c r="J176" s="39"/>
      <c r="K176" s="39"/>
      <c r="L176" s="43"/>
      <c r="M176" s="218"/>
      <c r="N176" s="79"/>
      <c r="O176" s="79"/>
      <c r="P176" s="79"/>
      <c r="Q176" s="79"/>
      <c r="R176" s="79"/>
      <c r="S176" s="79"/>
      <c r="T176" s="80"/>
      <c r="AT176" s="17" t="s">
        <v>149</v>
      </c>
      <c r="AU176" s="17" t="s">
        <v>84</v>
      </c>
    </row>
    <row r="177" spans="2:51" s="11" customFormat="1" ht="12">
      <c r="B177" s="219"/>
      <c r="C177" s="220"/>
      <c r="D177" s="216" t="s">
        <v>151</v>
      </c>
      <c r="E177" s="221" t="s">
        <v>20</v>
      </c>
      <c r="F177" s="222" t="s">
        <v>263</v>
      </c>
      <c r="G177" s="220"/>
      <c r="H177" s="223">
        <v>169.22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151</v>
      </c>
      <c r="AU177" s="229" t="s">
        <v>84</v>
      </c>
      <c r="AV177" s="11" t="s">
        <v>84</v>
      </c>
      <c r="AW177" s="11" t="s">
        <v>37</v>
      </c>
      <c r="AX177" s="11" t="s">
        <v>75</v>
      </c>
      <c r="AY177" s="229" t="s">
        <v>140</v>
      </c>
    </row>
    <row r="178" spans="2:51" s="11" customFormat="1" ht="12">
      <c r="B178" s="219"/>
      <c r="C178" s="220"/>
      <c r="D178" s="216" t="s">
        <v>151</v>
      </c>
      <c r="E178" s="221" t="s">
        <v>20</v>
      </c>
      <c r="F178" s="222" t="s">
        <v>264</v>
      </c>
      <c r="G178" s="220"/>
      <c r="H178" s="223">
        <v>87.14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AT178" s="229" t="s">
        <v>151</v>
      </c>
      <c r="AU178" s="229" t="s">
        <v>84</v>
      </c>
      <c r="AV178" s="11" t="s">
        <v>84</v>
      </c>
      <c r="AW178" s="11" t="s">
        <v>37</v>
      </c>
      <c r="AX178" s="11" t="s">
        <v>75</v>
      </c>
      <c r="AY178" s="229" t="s">
        <v>140</v>
      </c>
    </row>
    <row r="179" spans="2:51" s="11" customFormat="1" ht="12">
      <c r="B179" s="219"/>
      <c r="C179" s="220"/>
      <c r="D179" s="216" t="s">
        <v>151</v>
      </c>
      <c r="E179" s="221" t="s">
        <v>20</v>
      </c>
      <c r="F179" s="222" t="s">
        <v>265</v>
      </c>
      <c r="G179" s="220"/>
      <c r="H179" s="223">
        <v>283.894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151</v>
      </c>
      <c r="AU179" s="229" t="s">
        <v>84</v>
      </c>
      <c r="AV179" s="11" t="s">
        <v>84</v>
      </c>
      <c r="AW179" s="11" t="s">
        <v>37</v>
      </c>
      <c r="AX179" s="11" t="s">
        <v>75</v>
      </c>
      <c r="AY179" s="229" t="s">
        <v>140</v>
      </c>
    </row>
    <row r="180" spans="2:51" s="11" customFormat="1" ht="12">
      <c r="B180" s="219"/>
      <c r="C180" s="220"/>
      <c r="D180" s="216" t="s">
        <v>151</v>
      </c>
      <c r="E180" s="221" t="s">
        <v>20</v>
      </c>
      <c r="F180" s="222" t="s">
        <v>266</v>
      </c>
      <c r="G180" s="220"/>
      <c r="H180" s="223">
        <v>75.095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151</v>
      </c>
      <c r="AU180" s="229" t="s">
        <v>84</v>
      </c>
      <c r="AV180" s="11" t="s">
        <v>84</v>
      </c>
      <c r="AW180" s="11" t="s">
        <v>37</v>
      </c>
      <c r="AX180" s="11" t="s">
        <v>75</v>
      </c>
      <c r="AY180" s="229" t="s">
        <v>140</v>
      </c>
    </row>
    <row r="181" spans="2:51" s="12" customFormat="1" ht="12">
      <c r="B181" s="230"/>
      <c r="C181" s="231"/>
      <c r="D181" s="216" t="s">
        <v>151</v>
      </c>
      <c r="E181" s="232" t="s">
        <v>20</v>
      </c>
      <c r="F181" s="233" t="s">
        <v>159</v>
      </c>
      <c r="G181" s="231"/>
      <c r="H181" s="234">
        <v>615.349</v>
      </c>
      <c r="I181" s="235"/>
      <c r="J181" s="231"/>
      <c r="K181" s="231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151</v>
      </c>
      <c r="AU181" s="240" t="s">
        <v>84</v>
      </c>
      <c r="AV181" s="12" t="s">
        <v>147</v>
      </c>
      <c r="AW181" s="12" t="s">
        <v>37</v>
      </c>
      <c r="AX181" s="12" t="s">
        <v>22</v>
      </c>
      <c r="AY181" s="240" t="s">
        <v>140</v>
      </c>
    </row>
    <row r="182" spans="2:65" s="1" customFormat="1" ht="16.5" customHeight="1">
      <c r="B182" s="38"/>
      <c r="C182" s="204" t="s">
        <v>267</v>
      </c>
      <c r="D182" s="204" t="s">
        <v>142</v>
      </c>
      <c r="E182" s="205" t="s">
        <v>268</v>
      </c>
      <c r="F182" s="206" t="s">
        <v>269</v>
      </c>
      <c r="G182" s="207" t="s">
        <v>270</v>
      </c>
      <c r="H182" s="208">
        <v>314.18</v>
      </c>
      <c r="I182" s="209"/>
      <c r="J182" s="210">
        <f>ROUND(I182*H182,2)</f>
        <v>0</v>
      </c>
      <c r="K182" s="206" t="s">
        <v>146</v>
      </c>
      <c r="L182" s="43"/>
      <c r="M182" s="211" t="s">
        <v>20</v>
      </c>
      <c r="N182" s="212" t="s">
        <v>46</v>
      </c>
      <c r="O182" s="79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AR182" s="17" t="s">
        <v>147</v>
      </c>
      <c r="AT182" s="17" t="s">
        <v>142</v>
      </c>
      <c r="AU182" s="17" t="s">
        <v>84</v>
      </c>
      <c r="AY182" s="17" t="s">
        <v>140</v>
      </c>
      <c r="BE182" s="215">
        <f>IF(N182="základní",J182,0)</f>
        <v>0</v>
      </c>
      <c r="BF182" s="215">
        <f>IF(N182="snížená",J182,0)</f>
        <v>0</v>
      </c>
      <c r="BG182" s="215">
        <f>IF(N182="zákl. přenesená",J182,0)</f>
        <v>0</v>
      </c>
      <c r="BH182" s="215">
        <f>IF(N182="sníž. přenesená",J182,0)</f>
        <v>0</v>
      </c>
      <c r="BI182" s="215">
        <f>IF(N182="nulová",J182,0)</f>
        <v>0</v>
      </c>
      <c r="BJ182" s="17" t="s">
        <v>22</v>
      </c>
      <c r="BK182" s="215">
        <f>ROUND(I182*H182,2)</f>
        <v>0</v>
      </c>
      <c r="BL182" s="17" t="s">
        <v>147</v>
      </c>
      <c r="BM182" s="17" t="s">
        <v>271</v>
      </c>
    </row>
    <row r="183" spans="2:47" s="1" customFormat="1" ht="12">
      <c r="B183" s="38"/>
      <c r="C183" s="39"/>
      <c r="D183" s="216" t="s">
        <v>149</v>
      </c>
      <c r="E183" s="39"/>
      <c r="F183" s="217" t="s">
        <v>272</v>
      </c>
      <c r="G183" s="39"/>
      <c r="H183" s="39"/>
      <c r="I183" s="130"/>
      <c r="J183" s="39"/>
      <c r="K183" s="39"/>
      <c r="L183" s="43"/>
      <c r="M183" s="218"/>
      <c r="N183" s="79"/>
      <c r="O183" s="79"/>
      <c r="P183" s="79"/>
      <c r="Q183" s="79"/>
      <c r="R183" s="79"/>
      <c r="S183" s="79"/>
      <c r="T183" s="80"/>
      <c r="AT183" s="17" t="s">
        <v>149</v>
      </c>
      <c r="AU183" s="17" t="s">
        <v>84</v>
      </c>
    </row>
    <row r="184" spans="2:51" s="11" customFormat="1" ht="12">
      <c r="B184" s="219"/>
      <c r="C184" s="220"/>
      <c r="D184" s="216" t="s">
        <v>151</v>
      </c>
      <c r="E184" s="221" t="s">
        <v>20</v>
      </c>
      <c r="F184" s="222" t="s">
        <v>273</v>
      </c>
      <c r="G184" s="220"/>
      <c r="H184" s="223">
        <v>151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151</v>
      </c>
      <c r="AU184" s="229" t="s">
        <v>84</v>
      </c>
      <c r="AV184" s="11" t="s">
        <v>84</v>
      </c>
      <c r="AW184" s="11" t="s">
        <v>37</v>
      </c>
      <c r="AX184" s="11" t="s">
        <v>75</v>
      </c>
      <c r="AY184" s="229" t="s">
        <v>140</v>
      </c>
    </row>
    <row r="185" spans="2:51" s="11" customFormat="1" ht="12">
      <c r="B185" s="219"/>
      <c r="C185" s="220"/>
      <c r="D185" s="216" t="s">
        <v>151</v>
      </c>
      <c r="E185" s="221" t="s">
        <v>20</v>
      </c>
      <c r="F185" s="222" t="s">
        <v>274</v>
      </c>
      <c r="G185" s="220"/>
      <c r="H185" s="223">
        <v>30.6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151</v>
      </c>
      <c r="AU185" s="229" t="s">
        <v>84</v>
      </c>
      <c r="AV185" s="11" t="s">
        <v>84</v>
      </c>
      <c r="AW185" s="11" t="s">
        <v>37</v>
      </c>
      <c r="AX185" s="11" t="s">
        <v>75</v>
      </c>
      <c r="AY185" s="229" t="s">
        <v>140</v>
      </c>
    </row>
    <row r="186" spans="2:51" s="11" customFormat="1" ht="12">
      <c r="B186" s="219"/>
      <c r="C186" s="220"/>
      <c r="D186" s="216" t="s">
        <v>151</v>
      </c>
      <c r="E186" s="221" t="s">
        <v>20</v>
      </c>
      <c r="F186" s="222" t="s">
        <v>275</v>
      </c>
      <c r="G186" s="220"/>
      <c r="H186" s="223">
        <v>119.38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151</v>
      </c>
      <c r="AU186" s="229" t="s">
        <v>84</v>
      </c>
      <c r="AV186" s="11" t="s">
        <v>84</v>
      </c>
      <c r="AW186" s="11" t="s">
        <v>37</v>
      </c>
      <c r="AX186" s="11" t="s">
        <v>75</v>
      </c>
      <c r="AY186" s="229" t="s">
        <v>140</v>
      </c>
    </row>
    <row r="187" spans="2:51" s="11" customFormat="1" ht="12">
      <c r="B187" s="219"/>
      <c r="C187" s="220"/>
      <c r="D187" s="216" t="s">
        <v>151</v>
      </c>
      <c r="E187" s="221" t="s">
        <v>20</v>
      </c>
      <c r="F187" s="222" t="s">
        <v>276</v>
      </c>
      <c r="G187" s="220"/>
      <c r="H187" s="223">
        <v>13.2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151</v>
      </c>
      <c r="AU187" s="229" t="s">
        <v>84</v>
      </c>
      <c r="AV187" s="11" t="s">
        <v>84</v>
      </c>
      <c r="AW187" s="11" t="s">
        <v>37</v>
      </c>
      <c r="AX187" s="11" t="s">
        <v>75</v>
      </c>
      <c r="AY187" s="229" t="s">
        <v>140</v>
      </c>
    </row>
    <row r="188" spans="2:51" s="12" customFormat="1" ht="12">
      <c r="B188" s="230"/>
      <c r="C188" s="231"/>
      <c r="D188" s="216" t="s">
        <v>151</v>
      </c>
      <c r="E188" s="232" t="s">
        <v>20</v>
      </c>
      <c r="F188" s="233" t="s">
        <v>159</v>
      </c>
      <c r="G188" s="231"/>
      <c r="H188" s="234">
        <v>314.18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151</v>
      </c>
      <c r="AU188" s="240" t="s">
        <v>84</v>
      </c>
      <c r="AV188" s="12" t="s">
        <v>147</v>
      </c>
      <c r="AW188" s="12" t="s">
        <v>37</v>
      </c>
      <c r="AX188" s="12" t="s">
        <v>22</v>
      </c>
      <c r="AY188" s="240" t="s">
        <v>140</v>
      </c>
    </row>
    <row r="189" spans="2:65" s="1" customFormat="1" ht="16.5" customHeight="1">
      <c r="B189" s="38"/>
      <c r="C189" s="241" t="s">
        <v>277</v>
      </c>
      <c r="D189" s="241" t="s">
        <v>228</v>
      </c>
      <c r="E189" s="242" t="s">
        <v>278</v>
      </c>
      <c r="F189" s="243" t="s">
        <v>279</v>
      </c>
      <c r="G189" s="244" t="s">
        <v>270</v>
      </c>
      <c r="H189" s="245">
        <v>329.889</v>
      </c>
      <c r="I189" s="246"/>
      <c r="J189" s="247">
        <f>ROUND(I189*H189,2)</f>
        <v>0</v>
      </c>
      <c r="K189" s="243" t="s">
        <v>146</v>
      </c>
      <c r="L189" s="248"/>
      <c r="M189" s="249" t="s">
        <v>20</v>
      </c>
      <c r="N189" s="250" t="s">
        <v>46</v>
      </c>
      <c r="O189" s="79"/>
      <c r="P189" s="213">
        <f>O189*H189</f>
        <v>0</v>
      </c>
      <c r="Q189" s="213">
        <v>3E-05</v>
      </c>
      <c r="R189" s="213">
        <f>Q189*H189</f>
        <v>0.00989667</v>
      </c>
      <c r="S189" s="213">
        <v>0</v>
      </c>
      <c r="T189" s="214">
        <f>S189*H189</f>
        <v>0</v>
      </c>
      <c r="AR189" s="17" t="s">
        <v>191</v>
      </c>
      <c r="AT189" s="17" t="s">
        <v>228</v>
      </c>
      <c r="AU189" s="17" t="s">
        <v>84</v>
      </c>
      <c r="AY189" s="17" t="s">
        <v>140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7" t="s">
        <v>22</v>
      </c>
      <c r="BK189" s="215">
        <f>ROUND(I189*H189,2)</f>
        <v>0</v>
      </c>
      <c r="BL189" s="17" t="s">
        <v>147</v>
      </c>
      <c r="BM189" s="17" t="s">
        <v>280</v>
      </c>
    </row>
    <row r="190" spans="2:47" s="1" customFormat="1" ht="12">
      <c r="B190" s="38"/>
      <c r="C190" s="39"/>
      <c r="D190" s="216" t="s">
        <v>149</v>
      </c>
      <c r="E190" s="39"/>
      <c r="F190" s="217" t="s">
        <v>281</v>
      </c>
      <c r="G190" s="39"/>
      <c r="H190" s="39"/>
      <c r="I190" s="130"/>
      <c r="J190" s="39"/>
      <c r="K190" s="39"/>
      <c r="L190" s="43"/>
      <c r="M190" s="218"/>
      <c r="N190" s="79"/>
      <c r="O190" s="79"/>
      <c r="P190" s="79"/>
      <c r="Q190" s="79"/>
      <c r="R190" s="79"/>
      <c r="S190" s="79"/>
      <c r="T190" s="80"/>
      <c r="AT190" s="17" t="s">
        <v>149</v>
      </c>
      <c r="AU190" s="17" t="s">
        <v>84</v>
      </c>
    </row>
    <row r="191" spans="2:51" s="11" customFormat="1" ht="12">
      <c r="B191" s="219"/>
      <c r="C191" s="220"/>
      <c r="D191" s="216" t="s">
        <v>151</v>
      </c>
      <c r="E191" s="221" t="s">
        <v>20</v>
      </c>
      <c r="F191" s="222" t="s">
        <v>282</v>
      </c>
      <c r="G191" s="220"/>
      <c r="H191" s="223">
        <v>329.889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151</v>
      </c>
      <c r="AU191" s="229" t="s">
        <v>84</v>
      </c>
      <c r="AV191" s="11" t="s">
        <v>84</v>
      </c>
      <c r="AW191" s="11" t="s">
        <v>37</v>
      </c>
      <c r="AX191" s="11" t="s">
        <v>22</v>
      </c>
      <c r="AY191" s="229" t="s">
        <v>140</v>
      </c>
    </row>
    <row r="192" spans="2:65" s="1" customFormat="1" ht="16.5" customHeight="1">
      <c r="B192" s="38"/>
      <c r="C192" s="204" t="s">
        <v>283</v>
      </c>
      <c r="D192" s="204" t="s">
        <v>142</v>
      </c>
      <c r="E192" s="205" t="s">
        <v>284</v>
      </c>
      <c r="F192" s="206" t="s">
        <v>285</v>
      </c>
      <c r="G192" s="207" t="s">
        <v>270</v>
      </c>
      <c r="H192" s="208">
        <v>442.49</v>
      </c>
      <c r="I192" s="209"/>
      <c r="J192" s="210">
        <f>ROUND(I192*H192,2)</f>
        <v>0</v>
      </c>
      <c r="K192" s="206" t="s">
        <v>146</v>
      </c>
      <c r="L192" s="43"/>
      <c r="M192" s="211" t="s">
        <v>20</v>
      </c>
      <c r="N192" s="212" t="s">
        <v>46</v>
      </c>
      <c r="O192" s="79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AR192" s="17" t="s">
        <v>147</v>
      </c>
      <c r="AT192" s="17" t="s">
        <v>142</v>
      </c>
      <c r="AU192" s="17" t="s">
        <v>84</v>
      </c>
      <c r="AY192" s="17" t="s">
        <v>140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7" t="s">
        <v>22</v>
      </c>
      <c r="BK192" s="215">
        <f>ROUND(I192*H192,2)</f>
        <v>0</v>
      </c>
      <c r="BL192" s="17" t="s">
        <v>147</v>
      </c>
      <c r="BM192" s="17" t="s">
        <v>286</v>
      </c>
    </row>
    <row r="193" spans="2:47" s="1" customFormat="1" ht="12">
      <c r="B193" s="38"/>
      <c r="C193" s="39"/>
      <c r="D193" s="216" t="s">
        <v>149</v>
      </c>
      <c r="E193" s="39"/>
      <c r="F193" s="217" t="s">
        <v>287</v>
      </c>
      <c r="G193" s="39"/>
      <c r="H193" s="39"/>
      <c r="I193" s="130"/>
      <c r="J193" s="39"/>
      <c r="K193" s="39"/>
      <c r="L193" s="43"/>
      <c r="M193" s="218"/>
      <c r="N193" s="79"/>
      <c r="O193" s="79"/>
      <c r="P193" s="79"/>
      <c r="Q193" s="79"/>
      <c r="R193" s="79"/>
      <c r="S193" s="79"/>
      <c r="T193" s="80"/>
      <c r="AT193" s="17" t="s">
        <v>149</v>
      </c>
      <c r="AU193" s="17" t="s">
        <v>84</v>
      </c>
    </row>
    <row r="194" spans="2:51" s="11" customFormat="1" ht="12">
      <c r="B194" s="219"/>
      <c r="C194" s="220"/>
      <c r="D194" s="216" t="s">
        <v>151</v>
      </c>
      <c r="E194" s="221" t="s">
        <v>20</v>
      </c>
      <c r="F194" s="222" t="s">
        <v>288</v>
      </c>
      <c r="G194" s="220"/>
      <c r="H194" s="223">
        <v>227.47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151</v>
      </c>
      <c r="AU194" s="229" t="s">
        <v>84</v>
      </c>
      <c r="AV194" s="11" t="s">
        <v>84</v>
      </c>
      <c r="AW194" s="11" t="s">
        <v>37</v>
      </c>
      <c r="AX194" s="11" t="s">
        <v>75</v>
      </c>
      <c r="AY194" s="229" t="s">
        <v>140</v>
      </c>
    </row>
    <row r="195" spans="2:51" s="11" customFormat="1" ht="12">
      <c r="B195" s="219"/>
      <c r="C195" s="220"/>
      <c r="D195" s="216" t="s">
        <v>151</v>
      </c>
      <c r="E195" s="221" t="s">
        <v>20</v>
      </c>
      <c r="F195" s="222" t="s">
        <v>289</v>
      </c>
      <c r="G195" s="220"/>
      <c r="H195" s="223">
        <v>43.34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151</v>
      </c>
      <c r="AU195" s="229" t="s">
        <v>84</v>
      </c>
      <c r="AV195" s="11" t="s">
        <v>84</v>
      </c>
      <c r="AW195" s="11" t="s">
        <v>37</v>
      </c>
      <c r="AX195" s="11" t="s">
        <v>75</v>
      </c>
      <c r="AY195" s="229" t="s">
        <v>140</v>
      </c>
    </row>
    <row r="196" spans="2:51" s="11" customFormat="1" ht="12">
      <c r="B196" s="219"/>
      <c r="C196" s="220"/>
      <c r="D196" s="216" t="s">
        <v>151</v>
      </c>
      <c r="E196" s="221" t="s">
        <v>20</v>
      </c>
      <c r="F196" s="222" t="s">
        <v>290</v>
      </c>
      <c r="G196" s="220"/>
      <c r="H196" s="223">
        <v>168.11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151</v>
      </c>
      <c r="AU196" s="229" t="s">
        <v>84</v>
      </c>
      <c r="AV196" s="11" t="s">
        <v>84</v>
      </c>
      <c r="AW196" s="11" t="s">
        <v>37</v>
      </c>
      <c r="AX196" s="11" t="s">
        <v>75</v>
      </c>
      <c r="AY196" s="229" t="s">
        <v>140</v>
      </c>
    </row>
    <row r="197" spans="2:51" s="11" customFormat="1" ht="12">
      <c r="B197" s="219"/>
      <c r="C197" s="220"/>
      <c r="D197" s="216" t="s">
        <v>151</v>
      </c>
      <c r="E197" s="221" t="s">
        <v>20</v>
      </c>
      <c r="F197" s="222" t="s">
        <v>291</v>
      </c>
      <c r="G197" s="220"/>
      <c r="H197" s="223">
        <v>3.57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151</v>
      </c>
      <c r="AU197" s="229" t="s">
        <v>84</v>
      </c>
      <c r="AV197" s="11" t="s">
        <v>84</v>
      </c>
      <c r="AW197" s="11" t="s">
        <v>37</v>
      </c>
      <c r="AX197" s="11" t="s">
        <v>75</v>
      </c>
      <c r="AY197" s="229" t="s">
        <v>140</v>
      </c>
    </row>
    <row r="198" spans="2:51" s="12" customFormat="1" ht="12">
      <c r="B198" s="230"/>
      <c r="C198" s="231"/>
      <c r="D198" s="216" t="s">
        <v>151</v>
      </c>
      <c r="E198" s="232" t="s">
        <v>20</v>
      </c>
      <c r="F198" s="233" t="s">
        <v>159</v>
      </c>
      <c r="G198" s="231"/>
      <c r="H198" s="234">
        <v>442.49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151</v>
      </c>
      <c r="AU198" s="240" t="s">
        <v>84</v>
      </c>
      <c r="AV198" s="12" t="s">
        <v>147</v>
      </c>
      <c r="AW198" s="12" t="s">
        <v>37</v>
      </c>
      <c r="AX198" s="12" t="s">
        <v>22</v>
      </c>
      <c r="AY198" s="240" t="s">
        <v>140</v>
      </c>
    </row>
    <row r="199" spans="2:65" s="1" customFormat="1" ht="16.5" customHeight="1">
      <c r="B199" s="38"/>
      <c r="C199" s="241" t="s">
        <v>7</v>
      </c>
      <c r="D199" s="241" t="s">
        <v>228</v>
      </c>
      <c r="E199" s="242" t="s">
        <v>292</v>
      </c>
      <c r="F199" s="243" t="s">
        <v>293</v>
      </c>
      <c r="G199" s="244" t="s">
        <v>270</v>
      </c>
      <c r="H199" s="245">
        <v>464.615</v>
      </c>
      <c r="I199" s="246"/>
      <c r="J199" s="247">
        <f>ROUND(I199*H199,2)</f>
        <v>0</v>
      </c>
      <c r="K199" s="243" t="s">
        <v>146</v>
      </c>
      <c r="L199" s="248"/>
      <c r="M199" s="249" t="s">
        <v>20</v>
      </c>
      <c r="N199" s="250" t="s">
        <v>46</v>
      </c>
      <c r="O199" s="79"/>
      <c r="P199" s="213">
        <f>O199*H199</f>
        <v>0</v>
      </c>
      <c r="Q199" s="213">
        <v>4E-05</v>
      </c>
      <c r="R199" s="213">
        <f>Q199*H199</f>
        <v>0.018584600000000003</v>
      </c>
      <c r="S199" s="213">
        <v>0</v>
      </c>
      <c r="T199" s="214">
        <f>S199*H199</f>
        <v>0</v>
      </c>
      <c r="AR199" s="17" t="s">
        <v>191</v>
      </c>
      <c r="AT199" s="17" t="s">
        <v>228</v>
      </c>
      <c r="AU199" s="17" t="s">
        <v>84</v>
      </c>
      <c r="AY199" s="17" t="s">
        <v>140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17" t="s">
        <v>22</v>
      </c>
      <c r="BK199" s="215">
        <f>ROUND(I199*H199,2)</f>
        <v>0</v>
      </c>
      <c r="BL199" s="17" t="s">
        <v>147</v>
      </c>
      <c r="BM199" s="17" t="s">
        <v>294</v>
      </c>
    </row>
    <row r="200" spans="2:47" s="1" customFormat="1" ht="12">
      <c r="B200" s="38"/>
      <c r="C200" s="39"/>
      <c r="D200" s="216" t="s">
        <v>149</v>
      </c>
      <c r="E200" s="39"/>
      <c r="F200" s="217" t="s">
        <v>295</v>
      </c>
      <c r="G200" s="39"/>
      <c r="H200" s="39"/>
      <c r="I200" s="130"/>
      <c r="J200" s="39"/>
      <c r="K200" s="39"/>
      <c r="L200" s="43"/>
      <c r="M200" s="218"/>
      <c r="N200" s="79"/>
      <c r="O200" s="79"/>
      <c r="P200" s="79"/>
      <c r="Q200" s="79"/>
      <c r="R200" s="79"/>
      <c r="S200" s="79"/>
      <c r="T200" s="80"/>
      <c r="AT200" s="17" t="s">
        <v>149</v>
      </c>
      <c r="AU200" s="17" t="s">
        <v>84</v>
      </c>
    </row>
    <row r="201" spans="2:51" s="11" customFormat="1" ht="12">
      <c r="B201" s="219"/>
      <c r="C201" s="220"/>
      <c r="D201" s="216" t="s">
        <v>151</v>
      </c>
      <c r="E201" s="221" t="s">
        <v>20</v>
      </c>
      <c r="F201" s="222" t="s">
        <v>296</v>
      </c>
      <c r="G201" s="220"/>
      <c r="H201" s="223">
        <v>464.615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151</v>
      </c>
      <c r="AU201" s="229" t="s">
        <v>84</v>
      </c>
      <c r="AV201" s="11" t="s">
        <v>84</v>
      </c>
      <c r="AW201" s="11" t="s">
        <v>37</v>
      </c>
      <c r="AX201" s="11" t="s">
        <v>22</v>
      </c>
      <c r="AY201" s="229" t="s">
        <v>140</v>
      </c>
    </row>
    <row r="202" spans="2:65" s="1" customFormat="1" ht="16.5" customHeight="1">
      <c r="B202" s="38"/>
      <c r="C202" s="204" t="s">
        <v>297</v>
      </c>
      <c r="D202" s="204" t="s">
        <v>142</v>
      </c>
      <c r="E202" s="205" t="s">
        <v>298</v>
      </c>
      <c r="F202" s="206" t="s">
        <v>299</v>
      </c>
      <c r="G202" s="207" t="s">
        <v>145</v>
      </c>
      <c r="H202" s="208">
        <v>670.224</v>
      </c>
      <c r="I202" s="209"/>
      <c r="J202" s="210">
        <f>ROUND(I202*H202,2)</f>
        <v>0</v>
      </c>
      <c r="K202" s="206" t="s">
        <v>146</v>
      </c>
      <c r="L202" s="43"/>
      <c r="M202" s="211" t="s">
        <v>20</v>
      </c>
      <c r="N202" s="212" t="s">
        <v>46</v>
      </c>
      <c r="O202" s="79"/>
      <c r="P202" s="213">
        <f>O202*H202</f>
        <v>0</v>
      </c>
      <c r="Q202" s="213">
        <v>0.00832</v>
      </c>
      <c r="R202" s="213">
        <f>Q202*H202</f>
        <v>5.57626368</v>
      </c>
      <c r="S202" s="213">
        <v>0</v>
      </c>
      <c r="T202" s="214">
        <f>S202*H202</f>
        <v>0</v>
      </c>
      <c r="AR202" s="17" t="s">
        <v>147</v>
      </c>
      <c r="AT202" s="17" t="s">
        <v>142</v>
      </c>
      <c r="AU202" s="17" t="s">
        <v>84</v>
      </c>
      <c r="AY202" s="17" t="s">
        <v>140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7" t="s">
        <v>22</v>
      </c>
      <c r="BK202" s="215">
        <f>ROUND(I202*H202,2)</f>
        <v>0</v>
      </c>
      <c r="BL202" s="17" t="s">
        <v>147</v>
      </c>
      <c r="BM202" s="17" t="s">
        <v>300</v>
      </c>
    </row>
    <row r="203" spans="2:47" s="1" customFormat="1" ht="12">
      <c r="B203" s="38"/>
      <c r="C203" s="39"/>
      <c r="D203" s="216" t="s">
        <v>149</v>
      </c>
      <c r="E203" s="39"/>
      <c r="F203" s="217" t="s">
        <v>301</v>
      </c>
      <c r="G203" s="39"/>
      <c r="H203" s="39"/>
      <c r="I203" s="130"/>
      <c r="J203" s="39"/>
      <c r="K203" s="39"/>
      <c r="L203" s="43"/>
      <c r="M203" s="218"/>
      <c r="N203" s="79"/>
      <c r="O203" s="79"/>
      <c r="P203" s="79"/>
      <c r="Q203" s="79"/>
      <c r="R203" s="79"/>
      <c r="S203" s="79"/>
      <c r="T203" s="80"/>
      <c r="AT203" s="17" t="s">
        <v>149</v>
      </c>
      <c r="AU203" s="17" t="s">
        <v>84</v>
      </c>
    </row>
    <row r="204" spans="2:51" s="11" customFormat="1" ht="12">
      <c r="B204" s="219"/>
      <c r="C204" s="220"/>
      <c r="D204" s="216" t="s">
        <v>151</v>
      </c>
      <c r="E204" s="221" t="s">
        <v>20</v>
      </c>
      <c r="F204" s="222" t="s">
        <v>263</v>
      </c>
      <c r="G204" s="220"/>
      <c r="H204" s="223">
        <v>169.22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151</v>
      </c>
      <c r="AU204" s="229" t="s">
        <v>84</v>
      </c>
      <c r="AV204" s="11" t="s">
        <v>84</v>
      </c>
      <c r="AW204" s="11" t="s">
        <v>37</v>
      </c>
      <c r="AX204" s="11" t="s">
        <v>75</v>
      </c>
      <c r="AY204" s="229" t="s">
        <v>140</v>
      </c>
    </row>
    <row r="205" spans="2:51" s="11" customFormat="1" ht="12">
      <c r="B205" s="219"/>
      <c r="C205" s="220"/>
      <c r="D205" s="216" t="s">
        <v>151</v>
      </c>
      <c r="E205" s="221" t="s">
        <v>20</v>
      </c>
      <c r="F205" s="222" t="s">
        <v>264</v>
      </c>
      <c r="G205" s="220"/>
      <c r="H205" s="223">
        <v>87.14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151</v>
      </c>
      <c r="AU205" s="229" t="s">
        <v>84</v>
      </c>
      <c r="AV205" s="11" t="s">
        <v>84</v>
      </c>
      <c r="AW205" s="11" t="s">
        <v>37</v>
      </c>
      <c r="AX205" s="11" t="s">
        <v>75</v>
      </c>
      <c r="AY205" s="229" t="s">
        <v>140</v>
      </c>
    </row>
    <row r="206" spans="2:51" s="11" customFormat="1" ht="12">
      <c r="B206" s="219"/>
      <c r="C206" s="220"/>
      <c r="D206" s="216" t="s">
        <v>151</v>
      </c>
      <c r="E206" s="221" t="s">
        <v>20</v>
      </c>
      <c r="F206" s="222" t="s">
        <v>265</v>
      </c>
      <c r="G206" s="220"/>
      <c r="H206" s="223">
        <v>283.894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151</v>
      </c>
      <c r="AU206" s="229" t="s">
        <v>84</v>
      </c>
      <c r="AV206" s="11" t="s">
        <v>84</v>
      </c>
      <c r="AW206" s="11" t="s">
        <v>37</v>
      </c>
      <c r="AX206" s="11" t="s">
        <v>75</v>
      </c>
      <c r="AY206" s="229" t="s">
        <v>140</v>
      </c>
    </row>
    <row r="207" spans="2:51" s="11" customFormat="1" ht="12">
      <c r="B207" s="219"/>
      <c r="C207" s="220"/>
      <c r="D207" s="216" t="s">
        <v>151</v>
      </c>
      <c r="E207" s="221" t="s">
        <v>20</v>
      </c>
      <c r="F207" s="222" t="s">
        <v>266</v>
      </c>
      <c r="G207" s="220"/>
      <c r="H207" s="223">
        <v>75.095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151</v>
      </c>
      <c r="AU207" s="229" t="s">
        <v>84</v>
      </c>
      <c r="AV207" s="11" t="s">
        <v>84</v>
      </c>
      <c r="AW207" s="11" t="s">
        <v>37</v>
      </c>
      <c r="AX207" s="11" t="s">
        <v>75</v>
      </c>
      <c r="AY207" s="229" t="s">
        <v>140</v>
      </c>
    </row>
    <row r="208" spans="2:51" s="11" customFormat="1" ht="12">
      <c r="B208" s="219"/>
      <c r="C208" s="220"/>
      <c r="D208" s="216" t="s">
        <v>151</v>
      </c>
      <c r="E208" s="221" t="s">
        <v>20</v>
      </c>
      <c r="F208" s="222" t="s">
        <v>302</v>
      </c>
      <c r="G208" s="220"/>
      <c r="H208" s="223">
        <v>7.585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151</v>
      </c>
      <c r="AU208" s="229" t="s">
        <v>84</v>
      </c>
      <c r="AV208" s="11" t="s">
        <v>84</v>
      </c>
      <c r="AW208" s="11" t="s">
        <v>37</v>
      </c>
      <c r="AX208" s="11" t="s">
        <v>75</v>
      </c>
      <c r="AY208" s="229" t="s">
        <v>140</v>
      </c>
    </row>
    <row r="209" spans="2:51" s="11" customFormat="1" ht="12">
      <c r="B209" s="219"/>
      <c r="C209" s="220"/>
      <c r="D209" s="216" t="s">
        <v>151</v>
      </c>
      <c r="E209" s="221" t="s">
        <v>20</v>
      </c>
      <c r="F209" s="222" t="s">
        <v>303</v>
      </c>
      <c r="G209" s="220"/>
      <c r="H209" s="223">
        <v>6.97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151</v>
      </c>
      <c r="AU209" s="229" t="s">
        <v>84</v>
      </c>
      <c r="AV209" s="11" t="s">
        <v>84</v>
      </c>
      <c r="AW209" s="11" t="s">
        <v>37</v>
      </c>
      <c r="AX209" s="11" t="s">
        <v>75</v>
      </c>
      <c r="AY209" s="229" t="s">
        <v>140</v>
      </c>
    </row>
    <row r="210" spans="2:51" s="11" customFormat="1" ht="12">
      <c r="B210" s="219"/>
      <c r="C210" s="220"/>
      <c r="D210" s="216" t="s">
        <v>151</v>
      </c>
      <c r="E210" s="221" t="s">
        <v>20</v>
      </c>
      <c r="F210" s="222" t="s">
        <v>304</v>
      </c>
      <c r="G210" s="220"/>
      <c r="H210" s="223">
        <v>40.32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151</v>
      </c>
      <c r="AU210" s="229" t="s">
        <v>84</v>
      </c>
      <c r="AV210" s="11" t="s">
        <v>84</v>
      </c>
      <c r="AW210" s="11" t="s">
        <v>37</v>
      </c>
      <c r="AX210" s="11" t="s">
        <v>75</v>
      </c>
      <c r="AY210" s="229" t="s">
        <v>140</v>
      </c>
    </row>
    <row r="211" spans="2:51" s="12" customFormat="1" ht="12">
      <c r="B211" s="230"/>
      <c r="C211" s="231"/>
      <c r="D211" s="216" t="s">
        <v>151</v>
      </c>
      <c r="E211" s="232" t="s">
        <v>20</v>
      </c>
      <c r="F211" s="233" t="s">
        <v>159</v>
      </c>
      <c r="G211" s="231"/>
      <c r="H211" s="234">
        <v>670.2240000000002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151</v>
      </c>
      <c r="AU211" s="240" t="s">
        <v>84</v>
      </c>
      <c r="AV211" s="12" t="s">
        <v>147</v>
      </c>
      <c r="AW211" s="12" t="s">
        <v>37</v>
      </c>
      <c r="AX211" s="12" t="s">
        <v>22</v>
      </c>
      <c r="AY211" s="240" t="s">
        <v>140</v>
      </c>
    </row>
    <row r="212" spans="2:65" s="1" customFormat="1" ht="16.5" customHeight="1">
      <c r="B212" s="38"/>
      <c r="C212" s="241" t="s">
        <v>305</v>
      </c>
      <c r="D212" s="241" t="s">
        <v>228</v>
      </c>
      <c r="E212" s="242" t="s">
        <v>306</v>
      </c>
      <c r="F212" s="243" t="s">
        <v>307</v>
      </c>
      <c r="G212" s="244" t="s">
        <v>145</v>
      </c>
      <c r="H212" s="245">
        <v>683.628</v>
      </c>
      <c r="I212" s="246"/>
      <c r="J212" s="247">
        <f>ROUND(I212*H212,2)</f>
        <v>0</v>
      </c>
      <c r="K212" s="243" t="s">
        <v>146</v>
      </c>
      <c r="L212" s="248"/>
      <c r="M212" s="249" t="s">
        <v>20</v>
      </c>
      <c r="N212" s="250" t="s">
        <v>46</v>
      </c>
      <c r="O212" s="79"/>
      <c r="P212" s="213">
        <f>O212*H212</f>
        <v>0</v>
      </c>
      <c r="Q212" s="213">
        <v>0.00204</v>
      </c>
      <c r="R212" s="213">
        <f>Q212*H212</f>
        <v>1.3946011200000001</v>
      </c>
      <c r="S212" s="213">
        <v>0</v>
      </c>
      <c r="T212" s="214">
        <f>S212*H212</f>
        <v>0</v>
      </c>
      <c r="AR212" s="17" t="s">
        <v>191</v>
      </c>
      <c r="AT212" s="17" t="s">
        <v>228</v>
      </c>
      <c r="AU212" s="17" t="s">
        <v>84</v>
      </c>
      <c r="AY212" s="17" t="s">
        <v>140</v>
      </c>
      <c r="BE212" s="215">
        <f>IF(N212="základní",J212,0)</f>
        <v>0</v>
      </c>
      <c r="BF212" s="215">
        <f>IF(N212="snížená",J212,0)</f>
        <v>0</v>
      </c>
      <c r="BG212" s="215">
        <f>IF(N212="zákl. přenesená",J212,0)</f>
        <v>0</v>
      </c>
      <c r="BH212" s="215">
        <f>IF(N212="sníž. přenesená",J212,0)</f>
        <v>0</v>
      </c>
      <c r="BI212" s="215">
        <f>IF(N212="nulová",J212,0)</f>
        <v>0</v>
      </c>
      <c r="BJ212" s="17" t="s">
        <v>22</v>
      </c>
      <c r="BK212" s="215">
        <f>ROUND(I212*H212,2)</f>
        <v>0</v>
      </c>
      <c r="BL212" s="17" t="s">
        <v>147</v>
      </c>
      <c r="BM212" s="17" t="s">
        <v>308</v>
      </c>
    </row>
    <row r="213" spans="2:47" s="1" customFormat="1" ht="12">
      <c r="B213" s="38"/>
      <c r="C213" s="39"/>
      <c r="D213" s="216" t="s">
        <v>149</v>
      </c>
      <c r="E213" s="39"/>
      <c r="F213" s="217" t="s">
        <v>309</v>
      </c>
      <c r="G213" s="39"/>
      <c r="H213" s="39"/>
      <c r="I213" s="130"/>
      <c r="J213" s="39"/>
      <c r="K213" s="39"/>
      <c r="L213" s="43"/>
      <c r="M213" s="218"/>
      <c r="N213" s="79"/>
      <c r="O213" s="79"/>
      <c r="P213" s="79"/>
      <c r="Q213" s="79"/>
      <c r="R213" s="79"/>
      <c r="S213" s="79"/>
      <c r="T213" s="80"/>
      <c r="AT213" s="17" t="s">
        <v>149</v>
      </c>
      <c r="AU213" s="17" t="s">
        <v>84</v>
      </c>
    </row>
    <row r="214" spans="2:51" s="11" customFormat="1" ht="12">
      <c r="B214" s="219"/>
      <c r="C214" s="220"/>
      <c r="D214" s="216" t="s">
        <v>151</v>
      </c>
      <c r="E214" s="221" t="s">
        <v>20</v>
      </c>
      <c r="F214" s="222" t="s">
        <v>310</v>
      </c>
      <c r="G214" s="220"/>
      <c r="H214" s="223">
        <v>683.628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151</v>
      </c>
      <c r="AU214" s="229" t="s">
        <v>84</v>
      </c>
      <c r="AV214" s="11" t="s">
        <v>84</v>
      </c>
      <c r="AW214" s="11" t="s">
        <v>37</v>
      </c>
      <c r="AX214" s="11" t="s">
        <v>22</v>
      </c>
      <c r="AY214" s="229" t="s">
        <v>140</v>
      </c>
    </row>
    <row r="215" spans="2:65" s="1" customFormat="1" ht="16.5" customHeight="1">
      <c r="B215" s="38"/>
      <c r="C215" s="204" t="s">
        <v>311</v>
      </c>
      <c r="D215" s="204" t="s">
        <v>142</v>
      </c>
      <c r="E215" s="205" t="s">
        <v>312</v>
      </c>
      <c r="F215" s="206" t="s">
        <v>313</v>
      </c>
      <c r="G215" s="207" t="s">
        <v>145</v>
      </c>
      <c r="H215" s="208">
        <v>68.016</v>
      </c>
      <c r="I215" s="209"/>
      <c r="J215" s="210">
        <f>ROUND(I215*H215,2)</f>
        <v>0</v>
      </c>
      <c r="K215" s="206" t="s">
        <v>20</v>
      </c>
      <c r="L215" s="43"/>
      <c r="M215" s="211" t="s">
        <v>20</v>
      </c>
      <c r="N215" s="212" t="s">
        <v>46</v>
      </c>
      <c r="O215" s="79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AR215" s="17" t="s">
        <v>147</v>
      </c>
      <c r="AT215" s="17" t="s">
        <v>142</v>
      </c>
      <c r="AU215" s="17" t="s">
        <v>84</v>
      </c>
      <c r="AY215" s="17" t="s">
        <v>140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7" t="s">
        <v>22</v>
      </c>
      <c r="BK215" s="215">
        <f>ROUND(I215*H215,2)</f>
        <v>0</v>
      </c>
      <c r="BL215" s="17" t="s">
        <v>147</v>
      </c>
      <c r="BM215" s="17" t="s">
        <v>314</v>
      </c>
    </row>
    <row r="216" spans="2:47" s="1" customFormat="1" ht="12">
      <c r="B216" s="38"/>
      <c r="C216" s="39"/>
      <c r="D216" s="216" t="s">
        <v>149</v>
      </c>
      <c r="E216" s="39"/>
      <c r="F216" s="217" t="s">
        <v>313</v>
      </c>
      <c r="G216" s="39"/>
      <c r="H216" s="39"/>
      <c r="I216" s="130"/>
      <c r="J216" s="39"/>
      <c r="K216" s="39"/>
      <c r="L216" s="43"/>
      <c r="M216" s="218"/>
      <c r="N216" s="79"/>
      <c r="O216" s="79"/>
      <c r="P216" s="79"/>
      <c r="Q216" s="79"/>
      <c r="R216" s="79"/>
      <c r="S216" s="79"/>
      <c r="T216" s="80"/>
      <c r="AT216" s="17" t="s">
        <v>149</v>
      </c>
      <c r="AU216" s="17" t="s">
        <v>84</v>
      </c>
    </row>
    <row r="217" spans="2:51" s="11" customFormat="1" ht="12">
      <c r="B217" s="219"/>
      <c r="C217" s="220"/>
      <c r="D217" s="216" t="s">
        <v>151</v>
      </c>
      <c r="E217" s="221" t="s">
        <v>20</v>
      </c>
      <c r="F217" s="222" t="s">
        <v>315</v>
      </c>
      <c r="G217" s="220"/>
      <c r="H217" s="223">
        <v>68.016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151</v>
      </c>
      <c r="AU217" s="229" t="s">
        <v>84</v>
      </c>
      <c r="AV217" s="11" t="s">
        <v>84</v>
      </c>
      <c r="AW217" s="11" t="s">
        <v>37</v>
      </c>
      <c r="AX217" s="11" t="s">
        <v>75</v>
      </c>
      <c r="AY217" s="229" t="s">
        <v>140</v>
      </c>
    </row>
    <row r="218" spans="2:51" s="12" customFormat="1" ht="12">
      <c r="B218" s="230"/>
      <c r="C218" s="231"/>
      <c r="D218" s="216" t="s">
        <v>151</v>
      </c>
      <c r="E218" s="232" t="s">
        <v>20</v>
      </c>
      <c r="F218" s="233" t="s">
        <v>159</v>
      </c>
      <c r="G218" s="231"/>
      <c r="H218" s="234">
        <v>68.016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151</v>
      </c>
      <c r="AU218" s="240" t="s">
        <v>84</v>
      </c>
      <c r="AV218" s="12" t="s">
        <v>147</v>
      </c>
      <c r="AW218" s="12" t="s">
        <v>37</v>
      </c>
      <c r="AX218" s="12" t="s">
        <v>22</v>
      </c>
      <c r="AY218" s="240" t="s">
        <v>140</v>
      </c>
    </row>
    <row r="219" spans="2:65" s="1" customFormat="1" ht="22.5" customHeight="1">
      <c r="B219" s="38"/>
      <c r="C219" s="204" t="s">
        <v>316</v>
      </c>
      <c r="D219" s="204" t="s">
        <v>142</v>
      </c>
      <c r="E219" s="205" t="s">
        <v>317</v>
      </c>
      <c r="F219" s="206" t="s">
        <v>318</v>
      </c>
      <c r="G219" s="207" t="s">
        <v>145</v>
      </c>
      <c r="H219" s="208">
        <v>152.794</v>
      </c>
      <c r="I219" s="209"/>
      <c r="J219" s="210">
        <f>ROUND(I219*H219,2)</f>
        <v>0</v>
      </c>
      <c r="K219" s="206" t="s">
        <v>319</v>
      </c>
      <c r="L219" s="43"/>
      <c r="M219" s="211" t="s">
        <v>20</v>
      </c>
      <c r="N219" s="212" t="s">
        <v>46</v>
      </c>
      <c r="O219" s="79"/>
      <c r="P219" s="213">
        <f>O219*H219</f>
        <v>0</v>
      </c>
      <c r="Q219" s="213">
        <v>0.00507</v>
      </c>
      <c r="R219" s="213">
        <f>Q219*H219</f>
        <v>0.7746655800000001</v>
      </c>
      <c r="S219" s="213">
        <v>0</v>
      </c>
      <c r="T219" s="214">
        <f>S219*H219</f>
        <v>0</v>
      </c>
      <c r="AR219" s="17" t="s">
        <v>147</v>
      </c>
      <c r="AT219" s="17" t="s">
        <v>142</v>
      </c>
      <c r="AU219" s="17" t="s">
        <v>84</v>
      </c>
      <c r="AY219" s="17" t="s">
        <v>140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7" t="s">
        <v>22</v>
      </c>
      <c r="BK219" s="215">
        <f>ROUND(I219*H219,2)</f>
        <v>0</v>
      </c>
      <c r="BL219" s="17" t="s">
        <v>147</v>
      </c>
      <c r="BM219" s="17" t="s">
        <v>320</v>
      </c>
    </row>
    <row r="220" spans="2:47" s="1" customFormat="1" ht="12">
      <c r="B220" s="38"/>
      <c r="C220" s="39"/>
      <c r="D220" s="216" t="s">
        <v>149</v>
      </c>
      <c r="E220" s="39"/>
      <c r="F220" s="217" t="s">
        <v>321</v>
      </c>
      <c r="G220" s="39"/>
      <c r="H220" s="39"/>
      <c r="I220" s="130"/>
      <c r="J220" s="39"/>
      <c r="K220" s="39"/>
      <c r="L220" s="43"/>
      <c r="M220" s="218"/>
      <c r="N220" s="79"/>
      <c r="O220" s="79"/>
      <c r="P220" s="79"/>
      <c r="Q220" s="79"/>
      <c r="R220" s="79"/>
      <c r="S220" s="79"/>
      <c r="T220" s="80"/>
      <c r="AT220" s="17" t="s">
        <v>149</v>
      </c>
      <c r="AU220" s="17" t="s">
        <v>84</v>
      </c>
    </row>
    <row r="221" spans="2:51" s="11" customFormat="1" ht="12">
      <c r="B221" s="219"/>
      <c r="C221" s="220"/>
      <c r="D221" s="216" t="s">
        <v>151</v>
      </c>
      <c r="E221" s="221" t="s">
        <v>20</v>
      </c>
      <c r="F221" s="222" t="s">
        <v>322</v>
      </c>
      <c r="G221" s="220"/>
      <c r="H221" s="223">
        <v>50.21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151</v>
      </c>
      <c r="AU221" s="229" t="s">
        <v>84</v>
      </c>
      <c r="AV221" s="11" t="s">
        <v>84</v>
      </c>
      <c r="AW221" s="11" t="s">
        <v>37</v>
      </c>
      <c r="AX221" s="11" t="s">
        <v>75</v>
      </c>
      <c r="AY221" s="229" t="s">
        <v>140</v>
      </c>
    </row>
    <row r="222" spans="2:51" s="11" customFormat="1" ht="12">
      <c r="B222" s="219"/>
      <c r="C222" s="220"/>
      <c r="D222" s="216" t="s">
        <v>151</v>
      </c>
      <c r="E222" s="221" t="s">
        <v>20</v>
      </c>
      <c r="F222" s="222" t="s">
        <v>323</v>
      </c>
      <c r="G222" s="220"/>
      <c r="H222" s="223">
        <v>42.145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151</v>
      </c>
      <c r="AU222" s="229" t="s">
        <v>84</v>
      </c>
      <c r="AV222" s="11" t="s">
        <v>84</v>
      </c>
      <c r="AW222" s="11" t="s">
        <v>37</v>
      </c>
      <c r="AX222" s="11" t="s">
        <v>75</v>
      </c>
      <c r="AY222" s="229" t="s">
        <v>140</v>
      </c>
    </row>
    <row r="223" spans="2:51" s="11" customFormat="1" ht="12">
      <c r="B223" s="219"/>
      <c r="C223" s="220"/>
      <c r="D223" s="216" t="s">
        <v>151</v>
      </c>
      <c r="E223" s="221" t="s">
        <v>20</v>
      </c>
      <c r="F223" s="222" t="s">
        <v>324</v>
      </c>
      <c r="G223" s="220"/>
      <c r="H223" s="223">
        <v>53.679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151</v>
      </c>
      <c r="AU223" s="229" t="s">
        <v>84</v>
      </c>
      <c r="AV223" s="11" t="s">
        <v>84</v>
      </c>
      <c r="AW223" s="11" t="s">
        <v>37</v>
      </c>
      <c r="AX223" s="11" t="s">
        <v>75</v>
      </c>
      <c r="AY223" s="229" t="s">
        <v>140</v>
      </c>
    </row>
    <row r="224" spans="2:51" s="11" customFormat="1" ht="12">
      <c r="B224" s="219"/>
      <c r="C224" s="220"/>
      <c r="D224" s="216" t="s">
        <v>151</v>
      </c>
      <c r="E224" s="221" t="s">
        <v>20</v>
      </c>
      <c r="F224" s="222" t="s">
        <v>325</v>
      </c>
      <c r="G224" s="220"/>
      <c r="H224" s="223">
        <v>6.76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151</v>
      </c>
      <c r="AU224" s="229" t="s">
        <v>84</v>
      </c>
      <c r="AV224" s="11" t="s">
        <v>84</v>
      </c>
      <c r="AW224" s="11" t="s">
        <v>37</v>
      </c>
      <c r="AX224" s="11" t="s">
        <v>75</v>
      </c>
      <c r="AY224" s="229" t="s">
        <v>140</v>
      </c>
    </row>
    <row r="225" spans="2:51" s="12" customFormat="1" ht="12">
      <c r="B225" s="230"/>
      <c r="C225" s="231"/>
      <c r="D225" s="216" t="s">
        <v>151</v>
      </c>
      <c r="E225" s="232" t="s">
        <v>20</v>
      </c>
      <c r="F225" s="233" t="s">
        <v>159</v>
      </c>
      <c r="G225" s="231"/>
      <c r="H225" s="234">
        <v>152.79399999999998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AT225" s="240" t="s">
        <v>151</v>
      </c>
      <c r="AU225" s="240" t="s">
        <v>84</v>
      </c>
      <c r="AV225" s="12" t="s">
        <v>147</v>
      </c>
      <c r="AW225" s="12" t="s">
        <v>37</v>
      </c>
      <c r="AX225" s="12" t="s">
        <v>22</v>
      </c>
      <c r="AY225" s="240" t="s">
        <v>140</v>
      </c>
    </row>
    <row r="226" spans="2:65" s="1" customFormat="1" ht="16.5" customHeight="1">
      <c r="B226" s="38"/>
      <c r="C226" s="241" t="s">
        <v>326</v>
      </c>
      <c r="D226" s="241" t="s">
        <v>228</v>
      </c>
      <c r="E226" s="242" t="s">
        <v>327</v>
      </c>
      <c r="F226" s="243" t="s">
        <v>328</v>
      </c>
      <c r="G226" s="244" t="s">
        <v>145</v>
      </c>
      <c r="H226" s="245">
        <v>84.037</v>
      </c>
      <c r="I226" s="246"/>
      <c r="J226" s="247">
        <f>ROUND(I226*H226,2)</f>
        <v>0</v>
      </c>
      <c r="K226" s="243" t="s">
        <v>319</v>
      </c>
      <c r="L226" s="248"/>
      <c r="M226" s="249" t="s">
        <v>20</v>
      </c>
      <c r="N226" s="250" t="s">
        <v>46</v>
      </c>
      <c r="O226" s="79"/>
      <c r="P226" s="213">
        <f>O226*H226</f>
        <v>0</v>
      </c>
      <c r="Q226" s="213">
        <v>0.105</v>
      </c>
      <c r="R226" s="213">
        <f>Q226*H226</f>
        <v>8.823885</v>
      </c>
      <c r="S226" s="213">
        <v>0</v>
      </c>
      <c r="T226" s="214">
        <f>S226*H226</f>
        <v>0</v>
      </c>
      <c r="AR226" s="17" t="s">
        <v>191</v>
      </c>
      <c r="AT226" s="17" t="s">
        <v>228</v>
      </c>
      <c r="AU226" s="17" t="s">
        <v>84</v>
      </c>
      <c r="AY226" s="17" t="s">
        <v>140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7" t="s">
        <v>22</v>
      </c>
      <c r="BK226" s="215">
        <f>ROUND(I226*H226,2)</f>
        <v>0</v>
      </c>
      <c r="BL226" s="17" t="s">
        <v>147</v>
      </c>
      <c r="BM226" s="17" t="s">
        <v>329</v>
      </c>
    </row>
    <row r="227" spans="2:47" s="1" customFormat="1" ht="12">
      <c r="B227" s="38"/>
      <c r="C227" s="39"/>
      <c r="D227" s="216" t="s">
        <v>149</v>
      </c>
      <c r="E227" s="39"/>
      <c r="F227" s="217" t="s">
        <v>330</v>
      </c>
      <c r="G227" s="39"/>
      <c r="H227" s="39"/>
      <c r="I227" s="130"/>
      <c r="J227" s="39"/>
      <c r="K227" s="39"/>
      <c r="L227" s="43"/>
      <c r="M227" s="218"/>
      <c r="N227" s="79"/>
      <c r="O227" s="79"/>
      <c r="P227" s="79"/>
      <c r="Q227" s="79"/>
      <c r="R227" s="79"/>
      <c r="S227" s="79"/>
      <c r="T227" s="80"/>
      <c r="AT227" s="17" t="s">
        <v>149</v>
      </c>
      <c r="AU227" s="17" t="s">
        <v>84</v>
      </c>
    </row>
    <row r="228" spans="2:51" s="11" customFormat="1" ht="12">
      <c r="B228" s="219"/>
      <c r="C228" s="220"/>
      <c r="D228" s="216" t="s">
        <v>151</v>
      </c>
      <c r="E228" s="221" t="s">
        <v>20</v>
      </c>
      <c r="F228" s="222" t="s">
        <v>331</v>
      </c>
      <c r="G228" s="220"/>
      <c r="H228" s="223">
        <v>84.037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151</v>
      </c>
      <c r="AU228" s="229" t="s">
        <v>84</v>
      </c>
      <c r="AV228" s="11" t="s">
        <v>84</v>
      </c>
      <c r="AW228" s="11" t="s">
        <v>37</v>
      </c>
      <c r="AX228" s="11" t="s">
        <v>22</v>
      </c>
      <c r="AY228" s="229" t="s">
        <v>140</v>
      </c>
    </row>
    <row r="229" spans="2:65" s="1" customFormat="1" ht="22.5" customHeight="1">
      <c r="B229" s="38"/>
      <c r="C229" s="204" t="s">
        <v>332</v>
      </c>
      <c r="D229" s="204" t="s">
        <v>142</v>
      </c>
      <c r="E229" s="205" t="s">
        <v>333</v>
      </c>
      <c r="F229" s="206" t="s">
        <v>334</v>
      </c>
      <c r="G229" s="207" t="s">
        <v>270</v>
      </c>
      <c r="H229" s="208">
        <v>80.698</v>
      </c>
      <c r="I229" s="209"/>
      <c r="J229" s="210">
        <f>ROUND(I229*H229,2)</f>
        <v>0</v>
      </c>
      <c r="K229" s="206" t="s">
        <v>319</v>
      </c>
      <c r="L229" s="43"/>
      <c r="M229" s="211" t="s">
        <v>20</v>
      </c>
      <c r="N229" s="212" t="s">
        <v>46</v>
      </c>
      <c r="O229" s="79"/>
      <c r="P229" s="213">
        <f>O229*H229</f>
        <v>0</v>
      </c>
      <c r="Q229" s="213">
        <v>0.0507</v>
      </c>
      <c r="R229" s="213">
        <f>Q229*H229</f>
        <v>4.0913886</v>
      </c>
      <c r="S229" s="213">
        <v>0</v>
      </c>
      <c r="T229" s="214">
        <f>S229*H229</f>
        <v>0</v>
      </c>
      <c r="AR229" s="17" t="s">
        <v>147</v>
      </c>
      <c r="AT229" s="17" t="s">
        <v>142</v>
      </c>
      <c r="AU229" s="17" t="s">
        <v>84</v>
      </c>
      <c r="AY229" s="17" t="s">
        <v>140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7" t="s">
        <v>22</v>
      </c>
      <c r="BK229" s="215">
        <f>ROUND(I229*H229,2)</f>
        <v>0</v>
      </c>
      <c r="BL229" s="17" t="s">
        <v>147</v>
      </c>
      <c r="BM229" s="17" t="s">
        <v>335</v>
      </c>
    </row>
    <row r="230" spans="2:47" s="1" customFormat="1" ht="12">
      <c r="B230" s="38"/>
      <c r="C230" s="39"/>
      <c r="D230" s="216" t="s">
        <v>149</v>
      </c>
      <c r="E230" s="39"/>
      <c r="F230" s="217" t="s">
        <v>336</v>
      </c>
      <c r="G230" s="39"/>
      <c r="H230" s="39"/>
      <c r="I230" s="130"/>
      <c r="J230" s="39"/>
      <c r="K230" s="39"/>
      <c r="L230" s="43"/>
      <c r="M230" s="218"/>
      <c r="N230" s="79"/>
      <c r="O230" s="79"/>
      <c r="P230" s="79"/>
      <c r="Q230" s="79"/>
      <c r="R230" s="79"/>
      <c r="S230" s="79"/>
      <c r="T230" s="80"/>
      <c r="AT230" s="17" t="s">
        <v>149</v>
      </c>
      <c r="AU230" s="17" t="s">
        <v>84</v>
      </c>
    </row>
    <row r="231" spans="2:51" s="11" customFormat="1" ht="12">
      <c r="B231" s="219"/>
      <c r="C231" s="220"/>
      <c r="D231" s="216" t="s">
        <v>151</v>
      </c>
      <c r="E231" s="221" t="s">
        <v>20</v>
      </c>
      <c r="F231" s="222" t="s">
        <v>337</v>
      </c>
      <c r="G231" s="220"/>
      <c r="H231" s="223">
        <v>80.698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151</v>
      </c>
      <c r="AU231" s="229" t="s">
        <v>84</v>
      </c>
      <c r="AV231" s="11" t="s">
        <v>84</v>
      </c>
      <c r="AW231" s="11" t="s">
        <v>37</v>
      </c>
      <c r="AX231" s="11" t="s">
        <v>22</v>
      </c>
      <c r="AY231" s="229" t="s">
        <v>140</v>
      </c>
    </row>
    <row r="232" spans="2:65" s="1" customFormat="1" ht="16.5" customHeight="1">
      <c r="B232" s="38"/>
      <c r="C232" s="204" t="s">
        <v>338</v>
      </c>
      <c r="D232" s="204" t="s">
        <v>142</v>
      </c>
      <c r="E232" s="205" t="s">
        <v>339</v>
      </c>
      <c r="F232" s="206" t="s">
        <v>340</v>
      </c>
      <c r="G232" s="207" t="s">
        <v>145</v>
      </c>
      <c r="H232" s="208">
        <v>713.086</v>
      </c>
      <c r="I232" s="209"/>
      <c r="J232" s="210">
        <f>ROUND(I232*H232,2)</f>
        <v>0</v>
      </c>
      <c r="K232" s="206" t="s">
        <v>146</v>
      </c>
      <c r="L232" s="43"/>
      <c r="M232" s="211" t="s">
        <v>20</v>
      </c>
      <c r="N232" s="212" t="s">
        <v>46</v>
      </c>
      <c r="O232" s="79"/>
      <c r="P232" s="213">
        <f>O232*H232</f>
        <v>0</v>
      </c>
      <c r="Q232" s="213">
        <v>0.00273</v>
      </c>
      <c r="R232" s="213">
        <f>Q232*H232</f>
        <v>1.9467247799999998</v>
      </c>
      <c r="S232" s="213">
        <v>0</v>
      </c>
      <c r="T232" s="214">
        <f>S232*H232</f>
        <v>0</v>
      </c>
      <c r="AR232" s="17" t="s">
        <v>147</v>
      </c>
      <c r="AT232" s="17" t="s">
        <v>142</v>
      </c>
      <c r="AU232" s="17" t="s">
        <v>84</v>
      </c>
      <c r="AY232" s="17" t="s">
        <v>140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7" t="s">
        <v>22</v>
      </c>
      <c r="BK232" s="215">
        <f>ROUND(I232*H232,2)</f>
        <v>0</v>
      </c>
      <c r="BL232" s="17" t="s">
        <v>147</v>
      </c>
      <c r="BM232" s="17" t="s">
        <v>341</v>
      </c>
    </row>
    <row r="233" spans="2:47" s="1" customFormat="1" ht="12">
      <c r="B233" s="38"/>
      <c r="C233" s="39"/>
      <c r="D233" s="216" t="s">
        <v>149</v>
      </c>
      <c r="E233" s="39"/>
      <c r="F233" s="217" t="s">
        <v>342</v>
      </c>
      <c r="G233" s="39"/>
      <c r="H233" s="39"/>
      <c r="I233" s="130"/>
      <c r="J233" s="39"/>
      <c r="K233" s="39"/>
      <c r="L233" s="43"/>
      <c r="M233" s="218"/>
      <c r="N233" s="79"/>
      <c r="O233" s="79"/>
      <c r="P233" s="79"/>
      <c r="Q233" s="79"/>
      <c r="R233" s="79"/>
      <c r="S233" s="79"/>
      <c r="T233" s="80"/>
      <c r="AT233" s="17" t="s">
        <v>149</v>
      </c>
      <c r="AU233" s="17" t="s">
        <v>84</v>
      </c>
    </row>
    <row r="234" spans="2:51" s="13" customFormat="1" ht="12">
      <c r="B234" s="251"/>
      <c r="C234" s="252"/>
      <c r="D234" s="216" t="s">
        <v>151</v>
      </c>
      <c r="E234" s="253" t="s">
        <v>20</v>
      </c>
      <c r="F234" s="254" t="s">
        <v>343</v>
      </c>
      <c r="G234" s="252"/>
      <c r="H234" s="253" t="s">
        <v>20</v>
      </c>
      <c r="I234" s="255"/>
      <c r="J234" s="252"/>
      <c r="K234" s="252"/>
      <c r="L234" s="256"/>
      <c r="M234" s="257"/>
      <c r="N234" s="258"/>
      <c r="O234" s="258"/>
      <c r="P234" s="258"/>
      <c r="Q234" s="258"/>
      <c r="R234" s="258"/>
      <c r="S234" s="258"/>
      <c r="T234" s="259"/>
      <c r="AT234" s="260" t="s">
        <v>151</v>
      </c>
      <c r="AU234" s="260" t="s">
        <v>84</v>
      </c>
      <c r="AV234" s="13" t="s">
        <v>22</v>
      </c>
      <c r="AW234" s="13" t="s">
        <v>37</v>
      </c>
      <c r="AX234" s="13" t="s">
        <v>75</v>
      </c>
      <c r="AY234" s="260" t="s">
        <v>140</v>
      </c>
    </row>
    <row r="235" spans="2:51" s="11" customFormat="1" ht="12">
      <c r="B235" s="219"/>
      <c r="C235" s="220"/>
      <c r="D235" s="216" t="s">
        <v>151</v>
      </c>
      <c r="E235" s="221" t="s">
        <v>20</v>
      </c>
      <c r="F235" s="222" t="s">
        <v>344</v>
      </c>
      <c r="G235" s="220"/>
      <c r="H235" s="223">
        <v>63.15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151</v>
      </c>
      <c r="AU235" s="229" t="s">
        <v>84</v>
      </c>
      <c r="AV235" s="11" t="s">
        <v>84</v>
      </c>
      <c r="AW235" s="11" t="s">
        <v>37</v>
      </c>
      <c r="AX235" s="11" t="s">
        <v>75</v>
      </c>
      <c r="AY235" s="229" t="s">
        <v>140</v>
      </c>
    </row>
    <row r="236" spans="2:51" s="11" customFormat="1" ht="12">
      <c r="B236" s="219"/>
      <c r="C236" s="220"/>
      <c r="D236" s="216" t="s">
        <v>151</v>
      </c>
      <c r="E236" s="221" t="s">
        <v>20</v>
      </c>
      <c r="F236" s="222" t="s">
        <v>345</v>
      </c>
      <c r="G236" s="220"/>
      <c r="H236" s="223">
        <v>50.94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151</v>
      </c>
      <c r="AU236" s="229" t="s">
        <v>84</v>
      </c>
      <c r="AV236" s="11" t="s">
        <v>84</v>
      </c>
      <c r="AW236" s="11" t="s">
        <v>37</v>
      </c>
      <c r="AX236" s="11" t="s">
        <v>75</v>
      </c>
      <c r="AY236" s="229" t="s">
        <v>140</v>
      </c>
    </row>
    <row r="237" spans="2:51" s="11" customFormat="1" ht="12">
      <c r="B237" s="219"/>
      <c r="C237" s="220"/>
      <c r="D237" s="216" t="s">
        <v>151</v>
      </c>
      <c r="E237" s="221" t="s">
        <v>20</v>
      </c>
      <c r="F237" s="222" t="s">
        <v>346</v>
      </c>
      <c r="G237" s="220"/>
      <c r="H237" s="223">
        <v>72.08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151</v>
      </c>
      <c r="AU237" s="229" t="s">
        <v>84</v>
      </c>
      <c r="AV237" s="11" t="s">
        <v>84</v>
      </c>
      <c r="AW237" s="11" t="s">
        <v>37</v>
      </c>
      <c r="AX237" s="11" t="s">
        <v>75</v>
      </c>
      <c r="AY237" s="229" t="s">
        <v>140</v>
      </c>
    </row>
    <row r="238" spans="2:51" s="13" customFormat="1" ht="12">
      <c r="B238" s="251"/>
      <c r="C238" s="252"/>
      <c r="D238" s="216" t="s">
        <v>151</v>
      </c>
      <c r="E238" s="253" t="s">
        <v>20</v>
      </c>
      <c r="F238" s="254" t="s">
        <v>347</v>
      </c>
      <c r="G238" s="252"/>
      <c r="H238" s="253" t="s">
        <v>20</v>
      </c>
      <c r="I238" s="255"/>
      <c r="J238" s="252"/>
      <c r="K238" s="252"/>
      <c r="L238" s="256"/>
      <c r="M238" s="257"/>
      <c r="N238" s="258"/>
      <c r="O238" s="258"/>
      <c r="P238" s="258"/>
      <c r="Q238" s="258"/>
      <c r="R238" s="258"/>
      <c r="S238" s="258"/>
      <c r="T238" s="259"/>
      <c r="AT238" s="260" t="s">
        <v>151</v>
      </c>
      <c r="AU238" s="260" t="s">
        <v>84</v>
      </c>
      <c r="AV238" s="13" t="s">
        <v>22</v>
      </c>
      <c r="AW238" s="13" t="s">
        <v>37</v>
      </c>
      <c r="AX238" s="13" t="s">
        <v>75</v>
      </c>
      <c r="AY238" s="260" t="s">
        <v>140</v>
      </c>
    </row>
    <row r="239" spans="2:51" s="11" customFormat="1" ht="12">
      <c r="B239" s="219"/>
      <c r="C239" s="220"/>
      <c r="D239" s="216" t="s">
        <v>151</v>
      </c>
      <c r="E239" s="221" t="s">
        <v>20</v>
      </c>
      <c r="F239" s="222" t="s">
        <v>348</v>
      </c>
      <c r="G239" s="220"/>
      <c r="H239" s="223">
        <v>128.47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151</v>
      </c>
      <c r="AU239" s="229" t="s">
        <v>84</v>
      </c>
      <c r="AV239" s="11" t="s">
        <v>84</v>
      </c>
      <c r="AW239" s="11" t="s">
        <v>37</v>
      </c>
      <c r="AX239" s="11" t="s">
        <v>75</v>
      </c>
      <c r="AY239" s="229" t="s">
        <v>140</v>
      </c>
    </row>
    <row r="240" spans="2:51" s="11" customFormat="1" ht="12">
      <c r="B240" s="219"/>
      <c r="C240" s="220"/>
      <c r="D240" s="216" t="s">
        <v>151</v>
      </c>
      <c r="E240" s="221" t="s">
        <v>20</v>
      </c>
      <c r="F240" s="222" t="s">
        <v>349</v>
      </c>
      <c r="G240" s="220"/>
      <c r="H240" s="223">
        <v>39.04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151</v>
      </c>
      <c r="AU240" s="229" t="s">
        <v>84</v>
      </c>
      <c r="AV240" s="11" t="s">
        <v>84</v>
      </c>
      <c r="AW240" s="11" t="s">
        <v>37</v>
      </c>
      <c r="AX240" s="11" t="s">
        <v>75</v>
      </c>
      <c r="AY240" s="229" t="s">
        <v>140</v>
      </c>
    </row>
    <row r="241" spans="2:51" s="11" customFormat="1" ht="12">
      <c r="B241" s="219"/>
      <c r="C241" s="220"/>
      <c r="D241" s="216" t="s">
        <v>151</v>
      </c>
      <c r="E241" s="221" t="s">
        <v>20</v>
      </c>
      <c r="F241" s="222" t="s">
        <v>350</v>
      </c>
      <c r="G241" s="220"/>
      <c r="H241" s="223">
        <v>229.436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151</v>
      </c>
      <c r="AU241" s="229" t="s">
        <v>84</v>
      </c>
      <c r="AV241" s="11" t="s">
        <v>84</v>
      </c>
      <c r="AW241" s="11" t="s">
        <v>37</v>
      </c>
      <c r="AX241" s="11" t="s">
        <v>75</v>
      </c>
      <c r="AY241" s="229" t="s">
        <v>140</v>
      </c>
    </row>
    <row r="242" spans="2:51" s="11" customFormat="1" ht="12">
      <c r="B242" s="219"/>
      <c r="C242" s="220"/>
      <c r="D242" s="216" t="s">
        <v>151</v>
      </c>
      <c r="E242" s="221" t="s">
        <v>20</v>
      </c>
      <c r="F242" s="222" t="s">
        <v>266</v>
      </c>
      <c r="G242" s="220"/>
      <c r="H242" s="223">
        <v>75.095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151</v>
      </c>
      <c r="AU242" s="229" t="s">
        <v>84</v>
      </c>
      <c r="AV242" s="11" t="s">
        <v>84</v>
      </c>
      <c r="AW242" s="11" t="s">
        <v>37</v>
      </c>
      <c r="AX242" s="11" t="s">
        <v>75</v>
      </c>
      <c r="AY242" s="229" t="s">
        <v>140</v>
      </c>
    </row>
    <row r="243" spans="2:51" s="14" customFormat="1" ht="12">
      <c r="B243" s="261"/>
      <c r="C243" s="262"/>
      <c r="D243" s="216" t="s">
        <v>151</v>
      </c>
      <c r="E243" s="263" t="s">
        <v>20</v>
      </c>
      <c r="F243" s="264" t="s">
        <v>351</v>
      </c>
      <c r="G243" s="262"/>
      <c r="H243" s="265">
        <v>658.211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AT243" s="271" t="s">
        <v>151</v>
      </c>
      <c r="AU243" s="271" t="s">
        <v>84</v>
      </c>
      <c r="AV243" s="14" t="s">
        <v>160</v>
      </c>
      <c r="AW243" s="14" t="s">
        <v>37</v>
      </c>
      <c r="AX243" s="14" t="s">
        <v>75</v>
      </c>
      <c r="AY243" s="271" t="s">
        <v>140</v>
      </c>
    </row>
    <row r="244" spans="2:51" s="11" customFormat="1" ht="12">
      <c r="B244" s="219"/>
      <c r="C244" s="220"/>
      <c r="D244" s="216" t="s">
        <v>151</v>
      </c>
      <c r="E244" s="221" t="s">
        <v>20</v>
      </c>
      <c r="F244" s="222" t="s">
        <v>302</v>
      </c>
      <c r="G244" s="220"/>
      <c r="H244" s="223">
        <v>7.585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151</v>
      </c>
      <c r="AU244" s="229" t="s">
        <v>84</v>
      </c>
      <c r="AV244" s="11" t="s">
        <v>84</v>
      </c>
      <c r="AW244" s="11" t="s">
        <v>37</v>
      </c>
      <c r="AX244" s="11" t="s">
        <v>75</v>
      </c>
      <c r="AY244" s="229" t="s">
        <v>140</v>
      </c>
    </row>
    <row r="245" spans="2:51" s="11" customFormat="1" ht="12">
      <c r="B245" s="219"/>
      <c r="C245" s="220"/>
      <c r="D245" s="216" t="s">
        <v>151</v>
      </c>
      <c r="E245" s="221" t="s">
        <v>20</v>
      </c>
      <c r="F245" s="222" t="s">
        <v>303</v>
      </c>
      <c r="G245" s="220"/>
      <c r="H245" s="223">
        <v>6.97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151</v>
      </c>
      <c r="AU245" s="229" t="s">
        <v>84</v>
      </c>
      <c r="AV245" s="11" t="s">
        <v>84</v>
      </c>
      <c r="AW245" s="11" t="s">
        <v>37</v>
      </c>
      <c r="AX245" s="11" t="s">
        <v>75</v>
      </c>
      <c r="AY245" s="229" t="s">
        <v>140</v>
      </c>
    </row>
    <row r="246" spans="2:51" s="11" customFormat="1" ht="12">
      <c r="B246" s="219"/>
      <c r="C246" s="220"/>
      <c r="D246" s="216" t="s">
        <v>151</v>
      </c>
      <c r="E246" s="221" t="s">
        <v>20</v>
      </c>
      <c r="F246" s="222" t="s">
        <v>304</v>
      </c>
      <c r="G246" s="220"/>
      <c r="H246" s="223">
        <v>40.32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151</v>
      </c>
      <c r="AU246" s="229" t="s">
        <v>84</v>
      </c>
      <c r="AV246" s="11" t="s">
        <v>84</v>
      </c>
      <c r="AW246" s="11" t="s">
        <v>37</v>
      </c>
      <c r="AX246" s="11" t="s">
        <v>75</v>
      </c>
      <c r="AY246" s="229" t="s">
        <v>140</v>
      </c>
    </row>
    <row r="247" spans="2:51" s="12" customFormat="1" ht="12">
      <c r="B247" s="230"/>
      <c r="C247" s="231"/>
      <c r="D247" s="216" t="s">
        <v>151</v>
      </c>
      <c r="E247" s="232" t="s">
        <v>20</v>
      </c>
      <c r="F247" s="233" t="s">
        <v>159</v>
      </c>
      <c r="G247" s="231"/>
      <c r="H247" s="234">
        <v>713.0860000000001</v>
      </c>
      <c r="I247" s="235"/>
      <c r="J247" s="231"/>
      <c r="K247" s="231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151</v>
      </c>
      <c r="AU247" s="240" t="s">
        <v>84</v>
      </c>
      <c r="AV247" s="12" t="s">
        <v>147</v>
      </c>
      <c r="AW247" s="12" t="s">
        <v>37</v>
      </c>
      <c r="AX247" s="12" t="s">
        <v>22</v>
      </c>
      <c r="AY247" s="240" t="s">
        <v>140</v>
      </c>
    </row>
    <row r="248" spans="2:65" s="1" customFormat="1" ht="16.5" customHeight="1">
      <c r="B248" s="38"/>
      <c r="C248" s="204" t="s">
        <v>352</v>
      </c>
      <c r="D248" s="204" t="s">
        <v>142</v>
      </c>
      <c r="E248" s="205" t="s">
        <v>353</v>
      </c>
      <c r="F248" s="206" t="s">
        <v>354</v>
      </c>
      <c r="G248" s="207" t="s">
        <v>145</v>
      </c>
      <c r="H248" s="208">
        <v>655.669</v>
      </c>
      <c r="I248" s="209"/>
      <c r="J248" s="210">
        <f>ROUND(I248*H248,2)</f>
        <v>0</v>
      </c>
      <c r="K248" s="206" t="s">
        <v>146</v>
      </c>
      <c r="L248" s="43"/>
      <c r="M248" s="211" t="s">
        <v>20</v>
      </c>
      <c r="N248" s="212" t="s">
        <v>46</v>
      </c>
      <c r="O248" s="79"/>
      <c r="P248" s="213">
        <f>O248*H248</f>
        <v>0</v>
      </c>
      <c r="Q248" s="213">
        <v>0.00382</v>
      </c>
      <c r="R248" s="213">
        <f>Q248*H248</f>
        <v>2.50465558</v>
      </c>
      <c r="S248" s="213">
        <v>0</v>
      </c>
      <c r="T248" s="214">
        <f>S248*H248</f>
        <v>0</v>
      </c>
      <c r="AR248" s="17" t="s">
        <v>147</v>
      </c>
      <c r="AT248" s="17" t="s">
        <v>142</v>
      </c>
      <c r="AU248" s="17" t="s">
        <v>84</v>
      </c>
      <c r="AY248" s="17" t="s">
        <v>140</v>
      </c>
      <c r="BE248" s="215">
        <f>IF(N248="základní",J248,0)</f>
        <v>0</v>
      </c>
      <c r="BF248" s="215">
        <f>IF(N248="snížená",J248,0)</f>
        <v>0</v>
      </c>
      <c r="BG248" s="215">
        <f>IF(N248="zákl. přenesená",J248,0)</f>
        <v>0</v>
      </c>
      <c r="BH248" s="215">
        <f>IF(N248="sníž. přenesená",J248,0)</f>
        <v>0</v>
      </c>
      <c r="BI248" s="215">
        <f>IF(N248="nulová",J248,0)</f>
        <v>0</v>
      </c>
      <c r="BJ248" s="17" t="s">
        <v>22</v>
      </c>
      <c r="BK248" s="215">
        <f>ROUND(I248*H248,2)</f>
        <v>0</v>
      </c>
      <c r="BL248" s="17" t="s">
        <v>147</v>
      </c>
      <c r="BM248" s="17" t="s">
        <v>355</v>
      </c>
    </row>
    <row r="249" spans="2:47" s="1" customFormat="1" ht="12">
      <c r="B249" s="38"/>
      <c r="C249" s="39"/>
      <c r="D249" s="216" t="s">
        <v>149</v>
      </c>
      <c r="E249" s="39"/>
      <c r="F249" s="217" t="s">
        <v>356</v>
      </c>
      <c r="G249" s="39"/>
      <c r="H249" s="39"/>
      <c r="I249" s="130"/>
      <c r="J249" s="39"/>
      <c r="K249" s="39"/>
      <c r="L249" s="43"/>
      <c r="M249" s="218"/>
      <c r="N249" s="79"/>
      <c r="O249" s="79"/>
      <c r="P249" s="79"/>
      <c r="Q249" s="79"/>
      <c r="R249" s="79"/>
      <c r="S249" s="79"/>
      <c r="T249" s="80"/>
      <c r="AT249" s="17" t="s">
        <v>149</v>
      </c>
      <c r="AU249" s="17" t="s">
        <v>84</v>
      </c>
    </row>
    <row r="250" spans="2:51" s="11" customFormat="1" ht="12">
      <c r="B250" s="219"/>
      <c r="C250" s="220"/>
      <c r="D250" s="216" t="s">
        <v>151</v>
      </c>
      <c r="E250" s="221" t="s">
        <v>20</v>
      </c>
      <c r="F250" s="222" t="s">
        <v>263</v>
      </c>
      <c r="G250" s="220"/>
      <c r="H250" s="223">
        <v>169.22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151</v>
      </c>
      <c r="AU250" s="229" t="s">
        <v>84</v>
      </c>
      <c r="AV250" s="11" t="s">
        <v>84</v>
      </c>
      <c r="AW250" s="11" t="s">
        <v>37</v>
      </c>
      <c r="AX250" s="11" t="s">
        <v>75</v>
      </c>
      <c r="AY250" s="229" t="s">
        <v>140</v>
      </c>
    </row>
    <row r="251" spans="2:51" s="11" customFormat="1" ht="12">
      <c r="B251" s="219"/>
      <c r="C251" s="220"/>
      <c r="D251" s="216" t="s">
        <v>151</v>
      </c>
      <c r="E251" s="221" t="s">
        <v>20</v>
      </c>
      <c r="F251" s="222" t="s">
        <v>264</v>
      </c>
      <c r="G251" s="220"/>
      <c r="H251" s="223">
        <v>87.14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151</v>
      </c>
      <c r="AU251" s="229" t="s">
        <v>84</v>
      </c>
      <c r="AV251" s="11" t="s">
        <v>84</v>
      </c>
      <c r="AW251" s="11" t="s">
        <v>37</v>
      </c>
      <c r="AX251" s="11" t="s">
        <v>75</v>
      </c>
      <c r="AY251" s="229" t="s">
        <v>140</v>
      </c>
    </row>
    <row r="252" spans="2:51" s="11" customFormat="1" ht="12">
      <c r="B252" s="219"/>
      <c r="C252" s="220"/>
      <c r="D252" s="216" t="s">
        <v>151</v>
      </c>
      <c r="E252" s="221" t="s">
        <v>20</v>
      </c>
      <c r="F252" s="222" t="s">
        <v>265</v>
      </c>
      <c r="G252" s="220"/>
      <c r="H252" s="223">
        <v>283.894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151</v>
      </c>
      <c r="AU252" s="229" t="s">
        <v>84</v>
      </c>
      <c r="AV252" s="11" t="s">
        <v>84</v>
      </c>
      <c r="AW252" s="11" t="s">
        <v>37</v>
      </c>
      <c r="AX252" s="11" t="s">
        <v>75</v>
      </c>
      <c r="AY252" s="229" t="s">
        <v>140</v>
      </c>
    </row>
    <row r="253" spans="2:51" s="11" customFormat="1" ht="12">
      <c r="B253" s="219"/>
      <c r="C253" s="220"/>
      <c r="D253" s="216" t="s">
        <v>151</v>
      </c>
      <c r="E253" s="221" t="s">
        <v>20</v>
      </c>
      <c r="F253" s="222" t="s">
        <v>266</v>
      </c>
      <c r="G253" s="220"/>
      <c r="H253" s="223">
        <v>75.095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151</v>
      </c>
      <c r="AU253" s="229" t="s">
        <v>84</v>
      </c>
      <c r="AV253" s="11" t="s">
        <v>84</v>
      </c>
      <c r="AW253" s="11" t="s">
        <v>37</v>
      </c>
      <c r="AX253" s="11" t="s">
        <v>75</v>
      </c>
      <c r="AY253" s="229" t="s">
        <v>140</v>
      </c>
    </row>
    <row r="254" spans="2:51" s="11" customFormat="1" ht="12">
      <c r="B254" s="219"/>
      <c r="C254" s="220"/>
      <c r="D254" s="216" t="s">
        <v>151</v>
      </c>
      <c r="E254" s="221" t="s">
        <v>20</v>
      </c>
      <c r="F254" s="222" t="s">
        <v>304</v>
      </c>
      <c r="G254" s="220"/>
      <c r="H254" s="223">
        <v>40.32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151</v>
      </c>
      <c r="AU254" s="229" t="s">
        <v>84</v>
      </c>
      <c r="AV254" s="11" t="s">
        <v>84</v>
      </c>
      <c r="AW254" s="11" t="s">
        <v>37</v>
      </c>
      <c r="AX254" s="11" t="s">
        <v>75</v>
      </c>
      <c r="AY254" s="229" t="s">
        <v>140</v>
      </c>
    </row>
    <row r="255" spans="2:51" s="12" customFormat="1" ht="12">
      <c r="B255" s="230"/>
      <c r="C255" s="231"/>
      <c r="D255" s="216" t="s">
        <v>151</v>
      </c>
      <c r="E255" s="232" t="s">
        <v>20</v>
      </c>
      <c r="F255" s="233" t="s">
        <v>159</v>
      </c>
      <c r="G255" s="231"/>
      <c r="H255" s="234">
        <v>655.6690000000001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151</v>
      </c>
      <c r="AU255" s="240" t="s">
        <v>84</v>
      </c>
      <c r="AV255" s="12" t="s">
        <v>147</v>
      </c>
      <c r="AW255" s="12" t="s">
        <v>37</v>
      </c>
      <c r="AX255" s="12" t="s">
        <v>22</v>
      </c>
      <c r="AY255" s="240" t="s">
        <v>140</v>
      </c>
    </row>
    <row r="256" spans="2:65" s="1" customFormat="1" ht="16.5" customHeight="1">
      <c r="B256" s="38"/>
      <c r="C256" s="204" t="s">
        <v>357</v>
      </c>
      <c r="D256" s="204" t="s">
        <v>142</v>
      </c>
      <c r="E256" s="205" t="s">
        <v>358</v>
      </c>
      <c r="F256" s="206" t="s">
        <v>359</v>
      </c>
      <c r="G256" s="207" t="s">
        <v>145</v>
      </c>
      <c r="H256" s="208">
        <v>713.086</v>
      </c>
      <c r="I256" s="209"/>
      <c r="J256" s="210">
        <f>ROUND(I256*H256,2)</f>
        <v>0</v>
      </c>
      <c r="K256" s="206" t="s">
        <v>319</v>
      </c>
      <c r="L256" s="43"/>
      <c r="M256" s="211" t="s">
        <v>20</v>
      </c>
      <c r="N256" s="212" t="s">
        <v>46</v>
      </c>
      <c r="O256" s="79"/>
      <c r="P256" s="213">
        <f>O256*H256</f>
        <v>0</v>
      </c>
      <c r="Q256" s="213">
        <v>0.001</v>
      </c>
      <c r="R256" s="213">
        <f>Q256*H256</f>
        <v>0.713086</v>
      </c>
      <c r="S256" s="213">
        <v>0</v>
      </c>
      <c r="T256" s="214">
        <f>S256*H256</f>
        <v>0</v>
      </c>
      <c r="AR256" s="17" t="s">
        <v>147</v>
      </c>
      <c r="AT256" s="17" t="s">
        <v>142</v>
      </c>
      <c r="AU256" s="17" t="s">
        <v>84</v>
      </c>
      <c r="AY256" s="17" t="s">
        <v>140</v>
      </c>
      <c r="BE256" s="215">
        <f>IF(N256="základní",J256,0)</f>
        <v>0</v>
      </c>
      <c r="BF256" s="215">
        <f>IF(N256="snížená",J256,0)</f>
        <v>0</v>
      </c>
      <c r="BG256" s="215">
        <f>IF(N256="zákl. přenesená",J256,0)</f>
        <v>0</v>
      </c>
      <c r="BH256" s="215">
        <f>IF(N256="sníž. přenesená",J256,0)</f>
        <v>0</v>
      </c>
      <c r="BI256" s="215">
        <f>IF(N256="nulová",J256,0)</f>
        <v>0</v>
      </c>
      <c r="BJ256" s="17" t="s">
        <v>22</v>
      </c>
      <c r="BK256" s="215">
        <f>ROUND(I256*H256,2)</f>
        <v>0</v>
      </c>
      <c r="BL256" s="17" t="s">
        <v>147</v>
      </c>
      <c r="BM256" s="17" t="s">
        <v>360</v>
      </c>
    </row>
    <row r="257" spans="2:47" s="1" customFormat="1" ht="12">
      <c r="B257" s="38"/>
      <c r="C257" s="39"/>
      <c r="D257" s="216" t="s">
        <v>149</v>
      </c>
      <c r="E257" s="39"/>
      <c r="F257" s="217" t="s">
        <v>359</v>
      </c>
      <c r="G257" s="39"/>
      <c r="H257" s="39"/>
      <c r="I257" s="130"/>
      <c r="J257" s="39"/>
      <c r="K257" s="39"/>
      <c r="L257" s="43"/>
      <c r="M257" s="218"/>
      <c r="N257" s="79"/>
      <c r="O257" s="79"/>
      <c r="P257" s="79"/>
      <c r="Q257" s="79"/>
      <c r="R257" s="79"/>
      <c r="S257" s="79"/>
      <c r="T257" s="80"/>
      <c r="AT257" s="17" t="s">
        <v>149</v>
      </c>
      <c r="AU257" s="17" t="s">
        <v>84</v>
      </c>
    </row>
    <row r="258" spans="2:51" s="13" customFormat="1" ht="12">
      <c r="B258" s="251"/>
      <c r="C258" s="252"/>
      <c r="D258" s="216" t="s">
        <v>151</v>
      </c>
      <c r="E258" s="253" t="s">
        <v>20</v>
      </c>
      <c r="F258" s="254" t="s">
        <v>343</v>
      </c>
      <c r="G258" s="252"/>
      <c r="H258" s="253" t="s">
        <v>20</v>
      </c>
      <c r="I258" s="255"/>
      <c r="J258" s="252"/>
      <c r="K258" s="252"/>
      <c r="L258" s="256"/>
      <c r="M258" s="257"/>
      <c r="N258" s="258"/>
      <c r="O258" s="258"/>
      <c r="P258" s="258"/>
      <c r="Q258" s="258"/>
      <c r="R258" s="258"/>
      <c r="S258" s="258"/>
      <c r="T258" s="259"/>
      <c r="AT258" s="260" t="s">
        <v>151</v>
      </c>
      <c r="AU258" s="260" t="s">
        <v>84</v>
      </c>
      <c r="AV258" s="13" t="s">
        <v>22</v>
      </c>
      <c r="AW258" s="13" t="s">
        <v>37</v>
      </c>
      <c r="AX258" s="13" t="s">
        <v>75</v>
      </c>
      <c r="AY258" s="260" t="s">
        <v>140</v>
      </c>
    </row>
    <row r="259" spans="2:51" s="11" customFormat="1" ht="12">
      <c r="B259" s="219"/>
      <c r="C259" s="220"/>
      <c r="D259" s="216" t="s">
        <v>151</v>
      </c>
      <c r="E259" s="221" t="s">
        <v>20</v>
      </c>
      <c r="F259" s="222" t="s">
        <v>344</v>
      </c>
      <c r="G259" s="220"/>
      <c r="H259" s="223">
        <v>63.15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151</v>
      </c>
      <c r="AU259" s="229" t="s">
        <v>84</v>
      </c>
      <c r="AV259" s="11" t="s">
        <v>84</v>
      </c>
      <c r="AW259" s="11" t="s">
        <v>37</v>
      </c>
      <c r="AX259" s="11" t="s">
        <v>75</v>
      </c>
      <c r="AY259" s="229" t="s">
        <v>140</v>
      </c>
    </row>
    <row r="260" spans="2:51" s="11" customFormat="1" ht="12">
      <c r="B260" s="219"/>
      <c r="C260" s="220"/>
      <c r="D260" s="216" t="s">
        <v>151</v>
      </c>
      <c r="E260" s="221" t="s">
        <v>20</v>
      </c>
      <c r="F260" s="222" t="s">
        <v>345</v>
      </c>
      <c r="G260" s="220"/>
      <c r="H260" s="223">
        <v>50.94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151</v>
      </c>
      <c r="AU260" s="229" t="s">
        <v>84</v>
      </c>
      <c r="AV260" s="11" t="s">
        <v>84</v>
      </c>
      <c r="AW260" s="11" t="s">
        <v>37</v>
      </c>
      <c r="AX260" s="11" t="s">
        <v>75</v>
      </c>
      <c r="AY260" s="229" t="s">
        <v>140</v>
      </c>
    </row>
    <row r="261" spans="2:51" s="11" customFormat="1" ht="12">
      <c r="B261" s="219"/>
      <c r="C261" s="220"/>
      <c r="D261" s="216" t="s">
        <v>151</v>
      </c>
      <c r="E261" s="221" t="s">
        <v>20</v>
      </c>
      <c r="F261" s="222" t="s">
        <v>346</v>
      </c>
      <c r="G261" s="220"/>
      <c r="H261" s="223">
        <v>72.08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151</v>
      </c>
      <c r="AU261" s="229" t="s">
        <v>84</v>
      </c>
      <c r="AV261" s="11" t="s">
        <v>84</v>
      </c>
      <c r="AW261" s="11" t="s">
        <v>37</v>
      </c>
      <c r="AX261" s="11" t="s">
        <v>75</v>
      </c>
      <c r="AY261" s="229" t="s">
        <v>140</v>
      </c>
    </row>
    <row r="262" spans="2:51" s="13" customFormat="1" ht="12">
      <c r="B262" s="251"/>
      <c r="C262" s="252"/>
      <c r="D262" s="216" t="s">
        <v>151</v>
      </c>
      <c r="E262" s="253" t="s">
        <v>20</v>
      </c>
      <c r="F262" s="254" t="s">
        <v>347</v>
      </c>
      <c r="G262" s="252"/>
      <c r="H262" s="253" t="s">
        <v>20</v>
      </c>
      <c r="I262" s="255"/>
      <c r="J262" s="252"/>
      <c r="K262" s="252"/>
      <c r="L262" s="256"/>
      <c r="M262" s="257"/>
      <c r="N262" s="258"/>
      <c r="O262" s="258"/>
      <c r="P262" s="258"/>
      <c r="Q262" s="258"/>
      <c r="R262" s="258"/>
      <c r="S262" s="258"/>
      <c r="T262" s="259"/>
      <c r="AT262" s="260" t="s">
        <v>151</v>
      </c>
      <c r="AU262" s="260" t="s">
        <v>84</v>
      </c>
      <c r="AV262" s="13" t="s">
        <v>22</v>
      </c>
      <c r="AW262" s="13" t="s">
        <v>37</v>
      </c>
      <c r="AX262" s="13" t="s">
        <v>75</v>
      </c>
      <c r="AY262" s="260" t="s">
        <v>140</v>
      </c>
    </row>
    <row r="263" spans="2:51" s="11" customFormat="1" ht="12">
      <c r="B263" s="219"/>
      <c r="C263" s="220"/>
      <c r="D263" s="216" t="s">
        <v>151</v>
      </c>
      <c r="E263" s="221" t="s">
        <v>20</v>
      </c>
      <c r="F263" s="222" t="s">
        <v>348</v>
      </c>
      <c r="G263" s="220"/>
      <c r="H263" s="223">
        <v>128.47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151</v>
      </c>
      <c r="AU263" s="229" t="s">
        <v>84</v>
      </c>
      <c r="AV263" s="11" t="s">
        <v>84</v>
      </c>
      <c r="AW263" s="11" t="s">
        <v>37</v>
      </c>
      <c r="AX263" s="11" t="s">
        <v>75</v>
      </c>
      <c r="AY263" s="229" t="s">
        <v>140</v>
      </c>
    </row>
    <row r="264" spans="2:51" s="11" customFormat="1" ht="12">
      <c r="B264" s="219"/>
      <c r="C264" s="220"/>
      <c r="D264" s="216" t="s">
        <v>151</v>
      </c>
      <c r="E264" s="221" t="s">
        <v>20</v>
      </c>
      <c r="F264" s="222" t="s">
        <v>349</v>
      </c>
      <c r="G264" s="220"/>
      <c r="H264" s="223">
        <v>39.04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151</v>
      </c>
      <c r="AU264" s="229" t="s">
        <v>84</v>
      </c>
      <c r="AV264" s="11" t="s">
        <v>84</v>
      </c>
      <c r="AW264" s="11" t="s">
        <v>37</v>
      </c>
      <c r="AX264" s="11" t="s">
        <v>75</v>
      </c>
      <c r="AY264" s="229" t="s">
        <v>140</v>
      </c>
    </row>
    <row r="265" spans="2:51" s="11" customFormat="1" ht="12">
      <c r="B265" s="219"/>
      <c r="C265" s="220"/>
      <c r="D265" s="216" t="s">
        <v>151</v>
      </c>
      <c r="E265" s="221" t="s">
        <v>20</v>
      </c>
      <c r="F265" s="222" t="s">
        <v>350</v>
      </c>
      <c r="G265" s="220"/>
      <c r="H265" s="223">
        <v>229.436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151</v>
      </c>
      <c r="AU265" s="229" t="s">
        <v>84</v>
      </c>
      <c r="AV265" s="11" t="s">
        <v>84</v>
      </c>
      <c r="AW265" s="11" t="s">
        <v>37</v>
      </c>
      <c r="AX265" s="11" t="s">
        <v>75</v>
      </c>
      <c r="AY265" s="229" t="s">
        <v>140</v>
      </c>
    </row>
    <row r="266" spans="2:51" s="11" customFormat="1" ht="12">
      <c r="B266" s="219"/>
      <c r="C266" s="220"/>
      <c r="D266" s="216" t="s">
        <v>151</v>
      </c>
      <c r="E266" s="221" t="s">
        <v>20</v>
      </c>
      <c r="F266" s="222" t="s">
        <v>266</v>
      </c>
      <c r="G266" s="220"/>
      <c r="H266" s="223">
        <v>75.095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151</v>
      </c>
      <c r="AU266" s="229" t="s">
        <v>84</v>
      </c>
      <c r="AV266" s="11" t="s">
        <v>84</v>
      </c>
      <c r="AW266" s="11" t="s">
        <v>37</v>
      </c>
      <c r="AX266" s="11" t="s">
        <v>75</v>
      </c>
      <c r="AY266" s="229" t="s">
        <v>140</v>
      </c>
    </row>
    <row r="267" spans="2:51" s="14" customFormat="1" ht="12">
      <c r="B267" s="261"/>
      <c r="C267" s="262"/>
      <c r="D267" s="216" t="s">
        <v>151</v>
      </c>
      <c r="E267" s="263" t="s">
        <v>20</v>
      </c>
      <c r="F267" s="264" t="s">
        <v>351</v>
      </c>
      <c r="G267" s="262"/>
      <c r="H267" s="265">
        <v>658.211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AT267" s="271" t="s">
        <v>151</v>
      </c>
      <c r="AU267" s="271" t="s">
        <v>84</v>
      </c>
      <c r="AV267" s="14" t="s">
        <v>160</v>
      </c>
      <c r="AW267" s="14" t="s">
        <v>37</v>
      </c>
      <c r="AX267" s="14" t="s">
        <v>75</v>
      </c>
      <c r="AY267" s="271" t="s">
        <v>140</v>
      </c>
    </row>
    <row r="268" spans="2:51" s="11" customFormat="1" ht="12">
      <c r="B268" s="219"/>
      <c r="C268" s="220"/>
      <c r="D268" s="216" t="s">
        <v>151</v>
      </c>
      <c r="E268" s="221" t="s">
        <v>20</v>
      </c>
      <c r="F268" s="222" t="s">
        <v>302</v>
      </c>
      <c r="G268" s="220"/>
      <c r="H268" s="223">
        <v>7.585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151</v>
      </c>
      <c r="AU268" s="229" t="s">
        <v>84</v>
      </c>
      <c r="AV268" s="11" t="s">
        <v>84</v>
      </c>
      <c r="AW268" s="11" t="s">
        <v>37</v>
      </c>
      <c r="AX268" s="11" t="s">
        <v>75</v>
      </c>
      <c r="AY268" s="229" t="s">
        <v>140</v>
      </c>
    </row>
    <row r="269" spans="2:51" s="11" customFormat="1" ht="12">
      <c r="B269" s="219"/>
      <c r="C269" s="220"/>
      <c r="D269" s="216" t="s">
        <v>151</v>
      </c>
      <c r="E269" s="221" t="s">
        <v>20</v>
      </c>
      <c r="F269" s="222" t="s">
        <v>303</v>
      </c>
      <c r="G269" s="220"/>
      <c r="H269" s="223">
        <v>6.97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151</v>
      </c>
      <c r="AU269" s="229" t="s">
        <v>84</v>
      </c>
      <c r="AV269" s="11" t="s">
        <v>84</v>
      </c>
      <c r="AW269" s="11" t="s">
        <v>37</v>
      </c>
      <c r="AX269" s="11" t="s">
        <v>75</v>
      </c>
      <c r="AY269" s="229" t="s">
        <v>140</v>
      </c>
    </row>
    <row r="270" spans="2:51" s="11" customFormat="1" ht="12">
      <c r="B270" s="219"/>
      <c r="C270" s="220"/>
      <c r="D270" s="216" t="s">
        <v>151</v>
      </c>
      <c r="E270" s="221" t="s">
        <v>20</v>
      </c>
      <c r="F270" s="222" t="s">
        <v>304</v>
      </c>
      <c r="G270" s="220"/>
      <c r="H270" s="223">
        <v>40.32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151</v>
      </c>
      <c r="AU270" s="229" t="s">
        <v>84</v>
      </c>
      <c r="AV270" s="11" t="s">
        <v>84</v>
      </c>
      <c r="AW270" s="11" t="s">
        <v>37</v>
      </c>
      <c r="AX270" s="11" t="s">
        <v>75</v>
      </c>
      <c r="AY270" s="229" t="s">
        <v>140</v>
      </c>
    </row>
    <row r="271" spans="2:51" s="12" customFormat="1" ht="12">
      <c r="B271" s="230"/>
      <c r="C271" s="231"/>
      <c r="D271" s="216" t="s">
        <v>151</v>
      </c>
      <c r="E271" s="232" t="s">
        <v>20</v>
      </c>
      <c r="F271" s="233" t="s">
        <v>159</v>
      </c>
      <c r="G271" s="231"/>
      <c r="H271" s="234">
        <v>713.0860000000001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AT271" s="240" t="s">
        <v>151</v>
      </c>
      <c r="AU271" s="240" t="s">
        <v>84</v>
      </c>
      <c r="AV271" s="12" t="s">
        <v>147</v>
      </c>
      <c r="AW271" s="12" t="s">
        <v>37</v>
      </c>
      <c r="AX271" s="12" t="s">
        <v>22</v>
      </c>
      <c r="AY271" s="240" t="s">
        <v>140</v>
      </c>
    </row>
    <row r="272" spans="2:65" s="1" customFormat="1" ht="22.5" customHeight="1">
      <c r="B272" s="38"/>
      <c r="C272" s="204" t="s">
        <v>361</v>
      </c>
      <c r="D272" s="204" t="s">
        <v>142</v>
      </c>
      <c r="E272" s="205" t="s">
        <v>362</v>
      </c>
      <c r="F272" s="206" t="s">
        <v>363</v>
      </c>
      <c r="G272" s="207" t="s">
        <v>145</v>
      </c>
      <c r="H272" s="208">
        <v>713.086</v>
      </c>
      <c r="I272" s="209"/>
      <c r="J272" s="210">
        <f>ROUND(I272*H272,2)</f>
        <v>0</v>
      </c>
      <c r="K272" s="206" t="s">
        <v>319</v>
      </c>
      <c r="L272" s="43"/>
      <c r="M272" s="211" t="s">
        <v>20</v>
      </c>
      <c r="N272" s="212" t="s">
        <v>46</v>
      </c>
      <c r="O272" s="79"/>
      <c r="P272" s="213">
        <f>O272*H272</f>
        <v>0</v>
      </c>
      <c r="Q272" s="213">
        <v>0.0001</v>
      </c>
      <c r="R272" s="213">
        <f>Q272*H272</f>
        <v>0.0713086</v>
      </c>
      <c r="S272" s="213">
        <v>0</v>
      </c>
      <c r="T272" s="214">
        <f>S272*H272</f>
        <v>0</v>
      </c>
      <c r="AR272" s="17" t="s">
        <v>147</v>
      </c>
      <c r="AT272" s="17" t="s">
        <v>142</v>
      </c>
      <c r="AU272" s="17" t="s">
        <v>84</v>
      </c>
      <c r="AY272" s="17" t="s">
        <v>140</v>
      </c>
      <c r="BE272" s="215">
        <f>IF(N272="základní",J272,0)</f>
        <v>0</v>
      </c>
      <c r="BF272" s="215">
        <f>IF(N272="snížená",J272,0)</f>
        <v>0</v>
      </c>
      <c r="BG272" s="215">
        <f>IF(N272="zákl. přenesená",J272,0)</f>
        <v>0</v>
      </c>
      <c r="BH272" s="215">
        <f>IF(N272="sníž. přenesená",J272,0)</f>
        <v>0</v>
      </c>
      <c r="BI272" s="215">
        <f>IF(N272="nulová",J272,0)</f>
        <v>0</v>
      </c>
      <c r="BJ272" s="17" t="s">
        <v>22</v>
      </c>
      <c r="BK272" s="215">
        <f>ROUND(I272*H272,2)</f>
        <v>0</v>
      </c>
      <c r="BL272" s="17" t="s">
        <v>147</v>
      </c>
      <c r="BM272" s="17" t="s">
        <v>364</v>
      </c>
    </row>
    <row r="273" spans="2:47" s="1" customFormat="1" ht="12">
      <c r="B273" s="38"/>
      <c r="C273" s="39"/>
      <c r="D273" s="216" t="s">
        <v>149</v>
      </c>
      <c r="E273" s="39"/>
      <c r="F273" s="217" t="s">
        <v>363</v>
      </c>
      <c r="G273" s="39"/>
      <c r="H273" s="39"/>
      <c r="I273" s="130"/>
      <c r="J273" s="39"/>
      <c r="K273" s="39"/>
      <c r="L273" s="43"/>
      <c r="M273" s="218"/>
      <c r="N273" s="79"/>
      <c r="O273" s="79"/>
      <c r="P273" s="79"/>
      <c r="Q273" s="79"/>
      <c r="R273" s="79"/>
      <c r="S273" s="79"/>
      <c r="T273" s="80"/>
      <c r="AT273" s="17" t="s">
        <v>149</v>
      </c>
      <c r="AU273" s="17" t="s">
        <v>84</v>
      </c>
    </row>
    <row r="274" spans="2:51" s="13" customFormat="1" ht="12">
      <c r="B274" s="251"/>
      <c r="C274" s="252"/>
      <c r="D274" s="216" t="s">
        <v>151</v>
      </c>
      <c r="E274" s="253" t="s">
        <v>20</v>
      </c>
      <c r="F274" s="254" t="s">
        <v>343</v>
      </c>
      <c r="G274" s="252"/>
      <c r="H274" s="253" t="s">
        <v>20</v>
      </c>
      <c r="I274" s="255"/>
      <c r="J274" s="252"/>
      <c r="K274" s="252"/>
      <c r="L274" s="256"/>
      <c r="M274" s="257"/>
      <c r="N274" s="258"/>
      <c r="O274" s="258"/>
      <c r="P274" s="258"/>
      <c r="Q274" s="258"/>
      <c r="R274" s="258"/>
      <c r="S274" s="258"/>
      <c r="T274" s="259"/>
      <c r="AT274" s="260" t="s">
        <v>151</v>
      </c>
      <c r="AU274" s="260" t="s">
        <v>84</v>
      </c>
      <c r="AV274" s="13" t="s">
        <v>22</v>
      </c>
      <c r="AW274" s="13" t="s">
        <v>37</v>
      </c>
      <c r="AX274" s="13" t="s">
        <v>75</v>
      </c>
      <c r="AY274" s="260" t="s">
        <v>140</v>
      </c>
    </row>
    <row r="275" spans="2:51" s="11" customFormat="1" ht="12">
      <c r="B275" s="219"/>
      <c r="C275" s="220"/>
      <c r="D275" s="216" t="s">
        <v>151</v>
      </c>
      <c r="E275" s="221" t="s">
        <v>20</v>
      </c>
      <c r="F275" s="222" t="s">
        <v>344</v>
      </c>
      <c r="G275" s="220"/>
      <c r="H275" s="223">
        <v>63.15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151</v>
      </c>
      <c r="AU275" s="229" t="s">
        <v>84</v>
      </c>
      <c r="AV275" s="11" t="s">
        <v>84</v>
      </c>
      <c r="AW275" s="11" t="s">
        <v>37</v>
      </c>
      <c r="AX275" s="11" t="s">
        <v>75</v>
      </c>
      <c r="AY275" s="229" t="s">
        <v>140</v>
      </c>
    </row>
    <row r="276" spans="2:51" s="11" customFormat="1" ht="12">
      <c r="B276" s="219"/>
      <c r="C276" s="220"/>
      <c r="D276" s="216" t="s">
        <v>151</v>
      </c>
      <c r="E276" s="221" t="s">
        <v>20</v>
      </c>
      <c r="F276" s="222" t="s">
        <v>345</v>
      </c>
      <c r="G276" s="220"/>
      <c r="H276" s="223">
        <v>50.94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151</v>
      </c>
      <c r="AU276" s="229" t="s">
        <v>84</v>
      </c>
      <c r="AV276" s="11" t="s">
        <v>84</v>
      </c>
      <c r="AW276" s="11" t="s">
        <v>37</v>
      </c>
      <c r="AX276" s="11" t="s">
        <v>75</v>
      </c>
      <c r="AY276" s="229" t="s">
        <v>140</v>
      </c>
    </row>
    <row r="277" spans="2:51" s="11" customFormat="1" ht="12">
      <c r="B277" s="219"/>
      <c r="C277" s="220"/>
      <c r="D277" s="216" t="s">
        <v>151</v>
      </c>
      <c r="E277" s="221" t="s">
        <v>20</v>
      </c>
      <c r="F277" s="222" t="s">
        <v>346</v>
      </c>
      <c r="G277" s="220"/>
      <c r="H277" s="223">
        <v>72.08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151</v>
      </c>
      <c r="AU277" s="229" t="s">
        <v>84</v>
      </c>
      <c r="AV277" s="11" t="s">
        <v>84</v>
      </c>
      <c r="AW277" s="11" t="s">
        <v>37</v>
      </c>
      <c r="AX277" s="11" t="s">
        <v>75</v>
      </c>
      <c r="AY277" s="229" t="s">
        <v>140</v>
      </c>
    </row>
    <row r="278" spans="2:51" s="13" customFormat="1" ht="12">
      <c r="B278" s="251"/>
      <c r="C278" s="252"/>
      <c r="D278" s="216" t="s">
        <v>151</v>
      </c>
      <c r="E278" s="253" t="s">
        <v>20</v>
      </c>
      <c r="F278" s="254" t="s">
        <v>347</v>
      </c>
      <c r="G278" s="252"/>
      <c r="H278" s="253" t="s">
        <v>20</v>
      </c>
      <c r="I278" s="255"/>
      <c r="J278" s="252"/>
      <c r="K278" s="252"/>
      <c r="L278" s="256"/>
      <c r="M278" s="257"/>
      <c r="N278" s="258"/>
      <c r="O278" s="258"/>
      <c r="P278" s="258"/>
      <c r="Q278" s="258"/>
      <c r="R278" s="258"/>
      <c r="S278" s="258"/>
      <c r="T278" s="259"/>
      <c r="AT278" s="260" t="s">
        <v>151</v>
      </c>
      <c r="AU278" s="260" t="s">
        <v>84</v>
      </c>
      <c r="AV278" s="13" t="s">
        <v>22</v>
      </c>
      <c r="AW278" s="13" t="s">
        <v>37</v>
      </c>
      <c r="AX278" s="13" t="s">
        <v>75</v>
      </c>
      <c r="AY278" s="260" t="s">
        <v>140</v>
      </c>
    </row>
    <row r="279" spans="2:51" s="11" customFormat="1" ht="12">
      <c r="B279" s="219"/>
      <c r="C279" s="220"/>
      <c r="D279" s="216" t="s">
        <v>151</v>
      </c>
      <c r="E279" s="221" t="s">
        <v>20</v>
      </c>
      <c r="F279" s="222" t="s">
        <v>348</v>
      </c>
      <c r="G279" s="220"/>
      <c r="H279" s="223">
        <v>128.47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151</v>
      </c>
      <c r="AU279" s="229" t="s">
        <v>84</v>
      </c>
      <c r="AV279" s="11" t="s">
        <v>84</v>
      </c>
      <c r="AW279" s="11" t="s">
        <v>37</v>
      </c>
      <c r="AX279" s="11" t="s">
        <v>75</v>
      </c>
      <c r="AY279" s="229" t="s">
        <v>140</v>
      </c>
    </row>
    <row r="280" spans="2:51" s="11" customFormat="1" ht="12">
      <c r="B280" s="219"/>
      <c r="C280" s="220"/>
      <c r="D280" s="216" t="s">
        <v>151</v>
      </c>
      <c r="E280" s="221" t="s">
        <v>20</v>
      </c>
      <c r="F280" s="222" t="s">
        <v>349</v>
      </c>
      <c r="G280" s="220"/>
      <c r="H280" s="223">
        <v>39.04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151</v>
      </c>
      <c r="AU280" s="229" t="s">
        <v>84</v>
      </c>
      <c r="AV280" s="11" t="s">
        <v>84</v>
      </c>
      <c r="AW280" s="11" t="s">
        <v>37</v>
      </c>
      <c r="AX280" s="11" t="s">
        <v>75</v>
      </c>
      <c r="AY280" s="229" t="s">
        <v>140</v>
      </c>
    </row>
    <row r="281" spans="2:51" s="11" customFormat="1" ht="12">
      <c r="B281" s="219"/>
      <c r="C281" s="220"/>
      <c r="D281" s="216" t="s">
        <v>151</v>
      </c>
      <c r="E281" s="221" t="s">
        <v>20</v>
      </c>
      <c r="F281" s="222" t="s">
        <v>350</v>
      </c>
      <c r="G281" s="220"/>
      <c r="H281" s="223">
        <v>229.436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151</v>
      </c>
      <c r="AU281" s="229" t="s">
        <v>84</v>
      </c>
      <c r="AV281" s="11" t="s">
        <v>84</v>
      </c>
      <c r="AW281" s="11" t="s">
        <v>37</v>
      </c>
      <c r="AX281" s="11" t="s">
        <v>75</v>
      </c>
      <c r="AY281" s="229" t="s">
        <v>140</v>
      </c>
    </row>
    <row r="282" spans="2:51" s="11" customFormat="1" ht="12">
      <c r="B282" s="219"/>
      <c r="C282" s="220"/>
      <c r="D282" s="216" t="s">
        <v>151</v>
      </c>
      <c r="E282" s="221" t="s">
        <v>20</v>
      </c>
      <c r="F282" s="222" t="s">
        <v>266</v>
      </c>
      <c r="G282" s="220"/>
      <c r="H282" s="223">
        <v>75.095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151</v>
      </c>
      <c r="AU282" s="229" t="s">
        <v>84</v>
      </c>
      <c r="AV282" s="11" t="s">
        <v>84</v>
      </c>
      <c r="AW282" s="11" t="s">
        <v>37</v>
      </c>
      <c r="AX282" s="11" t="s">
        <v>75</v>
      </c>
      <c r="AY282" s="229" t="s">
        <v>140</v>
      </c>
    </row>
    <row r="283" spans="2:51" s="14" customFormat="1" ht="12">
      <c r="B283" s="261"/>
      <c r="C283" s="262"/>
      <c r="D283" s="216" t="s">
        <v>151</v>
      </c>
      <c r="E283" s="263" t="s">
        <v>20</v>
      </c>
      <c r="F283" s="264" t="s">
        <v>351</v>
      </c>
      <c r="G283" s="262"/>
      <c r="H283" s="265">
        <v>658.211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AT283" s="271" t="s">
        <v>151</v>
      </c>
      <c r="AU283" s="271" t="s">
        <v>84</v>
      </c>
      <c r="AV283" s="14" t="s">
        <v>160</v>
      </c>
      <c r="AW283" s="14" t="s">
        <v>37</v>
      </c>
      <c r="AX283" s="14" t="s">
        <v>75</v>
      </c>
      <c r="AY283" s="271" t="s">
        <v>140</v>
      </c>
    </row>
    <row r="284" spans="2:51" s="11" customFormat="1" ht="12">
      <c r="B284" s="219"/>
      <c r="C284" s="220"/>
      <c r="D284" s="216" t="s">
        <v>151</v>
      </c>
      <c r="E284" s="221" t="s">
        <v>20</v>
      </c>
      <c r="F284" s="222" t="s">
        <v>302</v>
      </c>
      <c r="G284" s="220"/>
      <c r="H284" s="223">
        <v>7.585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151</v>
      </c>
      <c r="AU284" s="229" t="s">
        <v>84</v>
      </c>
      <c r="AV284" s="11" t="s">
        <v>84</v>
      </c>
      <c r="AW284" s="11" t="s">
        <v>37</v>
      </c>
      <c r="AX284" s="11" t="s">
        <v>75</v>
      </c>
      <c r="AY284" s="229" t="s">
        <v>140</v>
      </c>
    </row>
    <row r="285" spans="2:51" s="11" customFormat="1" ht="12">
      <c r="B285" s="219"/>
      <c r="C285" s="220"/>
      <c r="D285" s="216" t="s">
        <v>151</v>
      </c>
      <c r="E285" s="221" t="s">
        <v>20</v>
      </c>
      <c r="F285" s="222" t="s">
        <v>303</v>
      </c>
      <c r="G285" s="220"/>
      <c r="H285" s="223">
        <v>6.97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151</v>
      </c>
      <c r="AU285" s="229" t="s">
        <v>84</v>
      </c>
      <c r="AV285" s="11" t="s">
        <v>84</v>
      </c>
      <c r="AW285" s="11" t="s">
        <v>37</v>
      </c>
      <c r="AX285" s="11" t="s">
        <v>75</v>
      </c>
      <c r="AY285" s="229" t="s">
        <v>140</v>
      </c>
    </row>
    <row r="286" spans="2:51" s="11" customFormat="1" ht="12">
      <c r="B286" s="219"/>
      <c r="C286" s="220"/>
      <c r="D286" s="216" t="s">
        <v>151</v>
      </c>
      <c r="E286" s="221" t="s">
        <v>20</v>
      </c>
      <c r="F286" s="222" t="s">
        <v>304</v>
      </c>
      <c r="G286" s="220"/>
      <c r="H286" s="223">
        <v>40.32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151</v>
      </c>
      <c r="AU286" s="229" t="s">
        <v>84</v>
      </c>
      <c r="AV286" s="11" t="s">
        <v>84</v>
      </c>
      <c r="AW286" s="11" t="s">
        <v>37</v>
      </c>
      <c r="AX286" s="11" t="s">
        <v>75</v>
      </c>
      <c r="AY286" s="229" t="s">
        <v>140</v>
      </c>
    </row>
    <row r="287" spans="2:51" s="12" customFormat="1" ht="12">
      <c r="B287" s="230"/>
      <c r="C287" s="231"/>
      <c r="D287" s="216" t="s">
        <v>151</v>
      </c>
      <c r="E287" s="232" t="s">
        <v>20</v>
      </c>
      <c r="F287" s="233" t="s">
        <v>159</v>
      </c>
      <c r="G287" s="231"/>
      <c r="H287" s="234">
        <v>713.0860000000001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151</v>
      </c>
      <c r="AU287" s="240" t="s">
        <v>84</v>
      </c>
      <c r="AV287" s="12" t="s">
        <v>147</v>
      </c>
      <c r="AW287" s="12" t="s">
        <v>37</v>
      </c>
      <c r="AX287" s="12" t="s">
        <v>22</v>
      </c>
      <c r="AY287" s="240" t="s">
        <v>140</v>
      </c>
    </row>
    <row r="288" spans="2:65" s="1" customFormat="1" ht="16.5" customHeight="1">
      <c r="B288" s="38"/>
      <c r="C288" s="204" t="s">
        <v>365</v>
      </c>
      <c r="D288" s="204" t="s">
        <v>142</v>
      </c>
      <c r="E288" s="205" t="s">
        <v>366</v>
      </c>
      <c r="F288" s="206" t="s">
        <v>367</v>
      </c>
      <c r="G288" s="207" t="s">
        <v>145</v>
      </c>
      <c r="H288" s="208">
        <v>176.173</v>
      </c>
      <c r="I288" s="209"/>
      <c r="J288" s="210">
        <f>ROUND(I288*H288,2)</f>
        <v>0</v>
      </c>
      <c r="K288" s="206" t="s">
        <v>146</v>
      </c>
      <c r="L288" s="43"/>
      <c r="M288" s="211" t="s">
        <v>20</v>
      </c>
      <c r="N288" s="212" t="s">
        <v>46</v>
      </c>
      <c r="O288" s="79"/>
      <c r="P288" s="213">
        <f>O288*H288</f>
        <v>0</v>
      </c>
      <c r="Q288" s="213">
        <v>0.00012</v>
      </c>
      <c r="R288" s="213">
        <f>Q288*H288</f>
        <v>0.02114076</v>
      </c>
      <c r="S288" s="213">
        <v>0</v>
      </c>
      <c r="T288" s="214">
        <f>S288*H288</f>
        <v>0</v>
      </c>
      <c r="AR288" s="17" t="s">
        <v>147</v>
      </c>
      <c r="AT288" s="17" t="s">
        <v>142</v>
      </c>
      <c r="AU288" s="17" t="s">
        <v>84</v>
      </c>
      <c r="AY288" s="17" t="s">
        <v>140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17" t="s">
        <v>22</v>
      </c>
      <c r="BK288" s="215">
        <f>ROUND(I288*H288,2)</f>
        <v>0</v>
      </c>
      <c r="BL288" s="17" t="s">
        <v>147</v>
      </c>
      <c r="BM288" s="17" t="s">
        <v>368</v>
      </c>
    </row>
    <row r="289" spans="2:47" s="1" customFormat="1" ht="12">
      <c r="B289" s="38"/>
      <c r="C289" s="39"/>
      <c r="D289" s="216" t="s">
        <v>149</v>
      </c>
      <c r="E289" s="39"/>
      <c r="F289" s="217" t="s">
        <v>369</v>
      </c>
      <c r="G289" s="39"/>
      <c r="H289" s="39"/>
      <c r="I289" s="130"/>
      <c r="J289" s="39"/>
      <c r="K289" s="39"/>
      <c r="L289" s="43"/>
      <c r="M289" s="218"/>
      <c r="N289" s="79"/>
      <c r="O289" s="79"/>
      <c r="P289" s="79"/>
      <c r="Q289" s="79"/>
      <c r="R289" s="79"/>
      <c r="S289" s="79"/>
      <c r="T289" s="80"/>
      <c r="AT289" s="17" t="s">
        <v>149</v>
      </c>
      <c r="AU289" s="17" t="s">
        <v>84</v>
      </c>
    </row>
    <row r="290" spans="2:51" s="11" customFormat="1" ht="12">
      <c r="B290" s="219"/>
      <c r="C290" s="220"/>
      <c r="D290" s="216" t="s">
        <v>151</v>
      </c>
      <c r="E290" s="221" t="s">
        <v>20</v>
      </c>
      <c r="F290" s="222" t="s">
        <v>370</v>
      </c>
      <c r="G290" s="220"/>
      <c r="H290" s="223">
        <v>1.116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151</v>
      </c>
      <c r="AU290" s="229" t="s">
        <v>84</v>
      </c>
      <c r="AV290" s="11" t="s">
        <v>84</v>
      </c>
      <c r="AW290" s="11" t="s">
        <v>37</v>
      </c>
      <c r="AX290" s="11" t="s">
        <v>75</v>
      </c>
      <c r="AY290" s="229" t="s">
        <v>140</v>
      </c>
    </row>
    <row r="291" spans="2:51" s="11" customFormat="1" ht="12">
      <c r="B291" s="219"/>
      <c r="C291" s="220"/>
      <c r="D291" s="216" t="s">
        <v>151</v>
      </c>
      <c r="E291" s="221" t="s">
        <v>20</v>
      </c>
      <c r="F291" s="222" t="s">
        <v>371</v>
      </c>
      <c r="G291" s="220"/>
      <c r="H291" s="223">
        <v>3.24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151</v>
      </c>
      <c r="AU291" s="229" t="s">
        <v>84</v>
      </c>
      <c r="AV291" s="11" t="s">
        <v>84</v>
      </c>
      <c r="AW291" s="11" t="s">
        <v>37</v>
      </c>
      <c r="AX291" s="11" t="s">
        <v>75</v>
      </c>
      <c r="AY291" s="229" t="s">
        <v>140</v>
      </c>
    </row>
    <row r="292" spans="2:51" s="11" customFormat="1" ht="12">
      <c r="B292" s="219"/>
      <c r="C292" s="220"/>
      <c r="D292" s="216" t="s">
        <v>151</v>
      </c>
      <c r="E292" s="221" t="s">
        <v>20</v>
      </c>
      <c r="F292" s="222" t="s">
        <v>372</v>
      </c>
      <c r="G292" s="220"/>
      <c r="H292" s="223">
        <v>90.45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151</v>
      </c>
      <c r="AU292" s="229" t="s">
        <v>84</v>
      </c>
      <c r="AV292" s="11" t="s">
        <v>84</v>
      </c>
      <c r="AW292" s="11" t="s">
        <v>37</v>
      </c>
      <c r="AX292" s="11" t="s">
        <v>75</v>
      </c>
      <c r="AY292" s="229" t="s">
        <v>140</v>
      </c>
    </row>
    <row r="293" spans="2:51" s="11" customFormat="1" ht="12">
      <c r="B293" s="219"/>
      <c r="C293" s="220"/>
      <c r="D293" s="216" t="s">
        <v>151</v>
      </c>
      <c r="E293" s="221" t="s">
        <v>20</v>
      </c>
      <c r="F293" s="222" t="s">
        <v>373</v>
      </c>
      <c r="G293" s="220"/>
      <c r="H293" s="223">
        <v>36.48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151</v>
      </c>
      <c r="AU293" s="229" t="s">
        <v>84</v>
      </c>
      <c r="AV293" s="11" t="s">
        <v>84</v>
      </c>
      <c r="AW293" s="11" t="s">
        <v>37</v>
      </c>
      <c r="AX293" s="11" t="s">
        <v>75</v>
      </c>
      <c r="AY293" s="229" t="s">
        <v>140</v>
      </c>
    </row>
    <row r="294" spans="2:51" s="11" customFormat="1" ht="12">
      <c r="B294" s="219"/>
      <c r="C294" s="220"/>
      <c r="D294" s="216" t="s">
        <v>151</v>
      </c>
      <c r="E294" s="221" t="s">
        <v>20</v>
      </c>
      <c r="F294" s="222" t="s">
        <v>374</v>
      </c>
      <c r="G294" s="220"/>
      <c r="H294" s="223">
        <v>2.16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151</v>
      </c>
      <c r="AU294" s="229" t="s">
        <v>84</v>
      </c>
      <c r="AV294" s="11" t="s">
        <v>84</v>
      </c>
      <c r="AW294" s="11" t="s">
        <v>37</v>
      </c>
      <c r="AX294" s="11" t="s">
        <v>75</v>
      </c>
      <c r="AY294" s="229" t="s">
        <v>140</v>
      </c>
    </row>
    <row r="295" spans="2:51" s="11" customFormat="1" ht="12">
      <c r="B295" s="219"/>
      <c r="C295" s="220"/>
      <c r="D295" s="216" t="s">
        <v>151</v>
      </c>
      <c r="E295" s="221" t="s">
        <v>20</v>
      </c>
      <c r="F295" s="222" t="s">
        <v>375</v>
      </c>
      <c r="G295" s="220"/>
      <c r="H295" s="223">
        <v>0.81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151</v>
      </c>
      <c r="AU295" s="229" t="s">
        <v>84</v>
      </c>
      <c r="AV295" s="11" t="s">
        <v>84</v>
      </c>
      <c r="AW295" s="11" t="s">
        <v>37</v>
      </c>
      <c r="AX295" s="11" t="s">
        <v>75</v>
      </c>
      <c r="AY295" s="229" t="s">
        <v>140</v>
      </c>
    </row>
    <row r="296" spans="2:51" s="11" customFormat="1" ht="12">
      <c r="B296" s="219"/>
      <c r="C296" s="220"/>
      <c r="D296" s="216" t="s">
        <v>151</v>
      </c>
      <c r="E296" s="221" t="s">
        <v>20</v>
      </c>
      <c r="F296" s="222" t="s">
        <v>376</v>
      </c>
      <c r="G296" s="220"/>
      <c r="H296" s="223">
        <v>3.6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151</v>
      </c>
      <c r="AU296" s="229" t="s">
        <v>84</v>
      </c>
      <c r="AV296" s="11" t="s">
        <v>84</v>
      </c>
      <c r="AW296" s="11" t="s">
        <v>37</v>
      </c>
      <c r="AX296" s="11" t="s">
        <v>75</v>
      </c>
      <c r="AY296" s="229" t="s">
        <v>140</v>
      </c>
    </row>
    <row r="297" spans="2:51" s="11" customFormat="1" ht="12">
      <c r="B297" s="219"/>
      <c r="C297" s="220"/>
      <c r="D297" s="216" t="s">
        <v>151</v>
      </c>
      <c r="E297" s="221" t="s">
        <v>20</v>
      </c>
      <c r="F297" s="222" t="s">
        <v>377</v>
      </c>
      <c r="G297" s="220"/>
      <c r="H297" s="223">
        <v>2.478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151</v>
      </c>
      <c r="AU297" s="229" t="s">
        <v>84</v>
      </c>
      <c r="AV297" s="11" t="s">
        <v>84</v>
      </c>
      <c r="AW297" s="11" t="s">
        <v>37</v>
      </c>
      <c r="AX297" s="11" t="s">
        <v>75</v>
      </c>
      <c r="AY297" s="229" t="s">
        <v>140</v>
      </c>
    </row>
    <row r="298" spans="2:51" s="11" customFormat="1" ht="12">
      <c r="B298" s="219"/>
      <c r="C298" s="220"/>
      <c r="D298" s="216" t="s">
        <v>151</v>
      </c>
      <c r="E298" s="221" t="s">
        <v>20</v>
      </c>
      <c r="F298" s="222" t="s">
        <v>378</v>
      </c>
      <c r="G298" s="220"/>
      <c r="H298" s="223">
        <v>8.8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151</v>
      </c>
      <c r="AU298" s="229" t="s">
        <v>84</v>
      </c>
      <c r="AV298" s="11" t="s">
        <v>84</v>
      </c>
      <c r="AW298" s="11" t="s">
        <v>37</v>
      </c>
      <c r="AX298" s="11" t="s">
        <v>75</v>
      </c>
      <c r="AY298" s="229" t="s">
        <v>140</v>
      </c>
    </row>
    <row r="299" spans="2:51" s="11" customFormat="1" ht="12">
      <c r="B299" s="219"/>
      <c r="C299" s="220"/>
      <c r="D299" s="216" t="s">
        <v>151</v>
      </c>
      <c r="E299" s="221" t="s">
        <v>20</v>
      </c>
      <c r="F299" s="222" t="s">
        <v>379</v>
      </c>
      <c r="G299" s="220"/>
      <c r="H299" s="223">
        <v>2.139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151</v>
      </c>
      <c r="AU299" s="229" t="s">
        <v>84</v>
      </c>
      <c r="AV299" s="11" t="s">
        <v>84</v>
      </c>
      <c r="AW299" s="11" t="s">
        <v>37</v>
      </c>
      <c r="AX299" s="11" t="s">
        <v>75</v>
      </c>
      <c r="AY299" s="229" t="s">
        <v>140</v>
      </c>
    </row>
    <row r="300" spans="2:51" s="11" customFormat="1" ht="12">
      <c r="B300" s="219"/>
      <c r="C300" s="220"/>
      <c r="D300" s="216" t="s">
        <v>151</v>
      </c>
      <c r="E300" s="221" t="s">
        <v>20</v>
      </c>
      <c r="F300" s="222" t="s">
        <v>380</v>
      </c>
      <c r="G300" s="220"/>
      <c r="H300" s="223">
        <v>14.49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151</v>
      </c>
      <c r="AU300" s="229" t="s">
        <v>84</v>
      </c>
      <c r="AV300" s="11" t="s">
        <v>84</v>
      </c>
      <c r="AW300" s="11" t="s">
        <v>37</v>
      </c>
      <c r="AX300" s="11" t="s">
        <v>75</v>
      </c>
      <c r="AY300" s="229" t="s">
        <v>140</v>
      </c>
    </row>
    <row r="301" spans="2:51" s="11" customFormat="1" ht="12">
      <c r="B301" s="219"/>
      <c r="C301" s="220"/>
      <c r="D301" s="216" t="s">
        <v>151</v>
      </c>
      <c r="E301" s="221" t="s">
        <v>20</v>
      </c>
      <c r="F301" s="222" t="s">
        <v>381</v>
      </c>
      <c r="G301" s="220"/>
      <c r="H301" s="223">
        <v>2.16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151</v>
      </c>
      <c r="AU301" s="229" t="s">
        <v>84</v>
      </c>
      <c r="AV301" s="11" t="s">
        <v>84</v>
      </c>
      <c r="AW301" s="11" t="s">
        <v>37</v>
      </c>
      <c r="AX301" s="11" t="s">
        <v>75</v>
      </c>
      <c r="AY301" s="229" t="s">
        <v>140</v>
      </c>
    </row>
    <row r="302" spans="2:51" s="11" customFormat="1" ht="12">
      <c r="B302" s="219"/>
      <c r="C302" s="220"/>
      <c r="D302" s="216" t="s">
        <v>151</v>
      </c>
      <c r="E302" s="221" t="s">
        <v>20</v>
      </c>
      <c r="F302" s="222" t="s">
        <v>382</v>
      </c>
      <c r="G302" s="220"/>
      <c r="H302" s="223">
        <v>8.25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151</v>
      </c>
      <c r="AU302" s="229" t="s">
        <v>84</v>
      </c>
      <c r="AV302" s="11" t="s">
        <v>84</v>
      </c>
      <c r="AW302" s="11" t="s">
        <v>37</v>
      </c>
      <c r="AX302" s="11" t="s">
        <v>75</v>
      </c>
      <c r="AY302" s="229" t="s">
        <v>140</v>
      </c>
    </row>
    <row r="303" spans="2:51" s="12" customFormat="1" ht="12">
      <c r="B303" s="230"/>
      <c r="C303" s="231"/>
      <c r="D303" s="216" t="s">
        <v>151</v>
      </c>
      <c r="E303" s="232" t="s">
        <v>20</v>
      </c>
      <c r="F303" s="233" t="s">
        <v>159</v>
      </c>
      <c r="G303" s="231"/>
      <c r="H303" s="234">
        <v>176.17300000000003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151</v>
      </c>
      <c r="AU303" s="240" t="s">
        <v>84</v>
      </c>
      <c r="AV303" s="12" t="s">
        <v>147</v>
      </c>
      <c r="AW303" s="12" t="s">
        <v>37</v>
      </c>
      <c r="AX303" s="12" t="s">
        <v>22</v>
      </c>
      <c r="AY303" s="240" t="s">
        <v>140</v>
      </c>
    </row>
    <row r="304" spans="2:65" s="1" customFormat="1" ht="16.5" customHeight="1">
      <c r="B304" s="38"/>
      <c r="C304" s="204" t="s">
        <v>383</v>
      </c>
      <c r="D304" s="204" t="s">
        <v>142</v>
      </c>
      <c r="E304" s="205" t="s">
        <v>384</v>
      </c>
      <c r="F304" s="206" t="s">
        <v>385</v>
      </c>
      <c r="G304" s="207" t="s">
        <v>145</v>
      </c>
      <c r="H304" s="208">
        <v>655.669</v>
      </c>
      <c r="I304" s="209"/>
      <c r="J304" s="210">
        <f>ROUND(I304*H304,2)</f>
        <v>0</v>
      </c>
      <c r="K304" s="206" t="s">
        <v>146</v>
      </c>
      <c r="L304" s="43"/>
      <c r="M304" s="211" t="s">
        <v>20</v>
      </c>
      <c r="N304" s="212" t="s">
        <v>46</v>
      </c>
      <c r="O304" s="79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AR304" s="17" t="s">
        <v>147</v>
      </c>
      <c r="AT304" s="17" t="s">
        <v>142</v>
      </c>
      <c r="AU304" s="17" t="s">
        <v>84</v>
      </c>
      <c r="AY304" s="17" t="s">
        <v>140</v>
      </c>
      <c r="BE304" s="215">
        <f>IF(N304="základní",J304,0)</f>
        <v>0</v>
      </c>
      <c r="BF304" s="215">
        <f>IF(N304="snížená",J304,0)</f>
        <v>0</v>
      </c>
      <c r="BG304" s="215">
        <f>IF(N304="zákl. přenesená",J304,0)</f>
        <v>0</v>
      </c>
      <c r="BH304" s="215">
        <f>IF(N304="sníž. přenesená",J304,0)</f>
        <v>0</v>
      </c>
      <c r="BI304" s="215">
        <f>IF(N304="nulová",J304,0)</f>
        <v>0</v>
      </c>
      <c r="BJ304" s="17" t="s">
        <v>22</v>
      </c>
      <c r="BK304" s="215">
        <f>ROUND(I304*H304,2)</f>
        <v>0</v>
      </c>
      <c r="BL304" s="17" t="s">
        <v>147</v>
      </c>
      <c r="BM304" s="17" t="s">
        <v>386</v>
      </c>
    </row>
    <row r="305" spans="2:47" s="1" customFormat="1" ht="12">
      <c r="B305" s="38"/>
      <c r="C305" s="39"/>
      <c r="D305" s="216" t="s">
        <v>149</v>
      </c>
      <c r="E305" s="39"/>
      <c r="F305" s="217" t="s">
        <v>387</v>
      </c>
      <c r="G305" s="39"/>
      <c r="H305" s="39"/>
      <c r="I305" s="130"/>
      <c r="J305" s="39"/>
      <c r="K305" s="39"/>
      <c r="L305" s="43"/>
      <c r="M305" s="218"/>
      <c r="N305" s="79"/>
      <c r="O305" s="79"/>
      <c r="P305" s="79"/>
      <c r="Q305" s="79"/>
      <c r="R305" s="79"/>
      <c r="S305" s="79"/>
      <c r="T305" s="80"/>
      <c r="AT305" s="17" t="s">
        <v>149</v>
      </c>
      <c r="AU305" s="17" t="s">
        <v>84</v>
      </c>
    </row>
    <row r="306" spans="2:51" s="11" customFormat="1" ht="12">
      <c r="B306" s="219"/>
      <c r="C306" s="220"/>
      <c r="D306" s="216" t="s">
        <v>151</v>
      </c>
      <c r="E306" s="221" t="s">
        <v>20</v>
      </c>
      <c r="F306" s="222" t="s">
        <v>263</v>
      </c>
      <c r="G306" s="220"/>
      <c r="H306" s="223">
        <v>169.22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151</v>
      </c>
      <c r="AU306" s="229" t="s">
        <v>84</v>
      </c>
      <c r="AV306" s="11" t="s">
        <v>84</v>
      </c>
      <c r="AW306" s="11" t="s">
        <v>37</v>
      </c>
      <c r="AX306" s="11" t="s">
        <v>75</v>
      </c>
      <c r="AY306" s="229" t="s">
        <v>140</v>
      </c>
    </row>
    <row r="307" spans="2:51" s="11" customFormat="1" ht="12">
      <c r="B307" s="219"/>
      <c r="C307" s="220"/>
      <c r="D307" s="216" t="s">
        <v>151</v>
      </c>
      <c r="E307" s="221" t="s">
        <v>20</v>
      </c>
      <c r="F307" s="222" t="s">
        <v>264</v>
      </c>
      <c r="G307" s="220"/>
      <c r="H307" s="223">
        <v>87.14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151</v>
      </c>
      <c r="AU307" s="229" t="s">
        <v>84</v>
      </c>
      <c r="AV307" s="11" t="s">
        <v>84</v>
      </c>
      <c r="AW307" s="11" t="s">
        <v>37</v>
      </c>
      <c r="AX307" s="11" t="s">
        <v>75</v>
      </c>
      <c r="AY307" s="229" t="s">
        <v>140</v>
      </c>
    </row>
    <row r="308" spans="2:51" s="11" customFormat="1" ht="12">
      <c r="B308" s="219"/>
      <c r="C308" s="220"/>
      <c r="D308" s="216" t="s">
        <v>151</v>
      </c>
      <c r="E308" s="221" t="s">
        <v>20</v>
      </c>
      <c r="F308" s="222" t="s">
        <v>265</v>
      </c>
      <c r="G308" s="220"/>
      <c r="H308" s="223">
        <v>283.894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151</v>
      </c>
      <c r="AU308" s="229" t="s">
        <v>84</v>
      </c>
      <c r="AV308" s="11" t="s">
        <v>84</v>
      </c>
      <c r="AW308" s="11" t="s">
        <v>37</v>
      </c>
      <c r="AX308" s="11" t="s">
        <v>75</v>
      </c>
      <c r="AY308" s="229" t="s">
        <v>140</v>
      </c>
    </row>
    <row r="309" spans="2:51" s="11" customFormat="1" ht="12">
      <c r="B309" s="219"/>
      <c r="C309" s="220"/>
      <c r="D309" s="216" t="s">
        <v>151</v>
      </c>
      <c r="E309" s="221" t="s">
        <v>20</v>
      </c>
      <c r="F309" s="222" t="s">
        <v>266</v>
      </c>
      <c r="G309" s="220"/>
      <c r="H309" s="223">
        <v>75.095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151</v>
      </c>
      <c r="AU309" s="229" t="s">
        <v>84</v>
      </c>
      <c r="AV309" s="11" t="s">
        <v>84</v>
      </c>
      <c r="AW309" s="11" t="s">
        <v>37</v>
      </c>
      <c r="AX309" s="11" t="s">
        <v>75</v>
      </c>
      <c r="AY309" s="229" t="s">
        <v>140</v>
      </c>
    </row>
    <row r="310" spans="2:51" s="11" customFormat="1" ht="12">
      <c r="B310" s="219"/>
      <c r="C310" s="220"/>
      <c r="D310" s="216" t="s">
        <v>151</v>
      </c>
      <c r="E310" s="221" t="s">
        <v>20</v>
      </c>
      <c r="F310" s="222" t="s">
        <v>304</v>
      </c>
      <c r="G310" s="220"/>
      <c r="H310" s="223">
        <v>40.32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151</v>
      </c>
      <c r="AU310" s="229" t="s">
        <v>84</v>
      </c>
      <c r="AV310" s="11" t="s">
        <v>84</v>
      </c>
      <c r="AW310" s="11" t="s">
        <v>37</v>
      </c>
      <c r="AX310" s="11" t="s">
        <v>75</v>
      </c>
      <c r="AY310" s="229" t="s">
        <v>140</v>
      </c>
    </row>
    <row r="311" spans="2:51" s="12" customFormat="1" ht="12">
      <c r="B311" s="230"/>
      <c r="C311" s="231"/>
      <c r="D311" s="216" t="s">
        <v>151</v>
      </c>
      <c r="E311" s="232" t="s">
        <v>20</v>
      </c>
      <c r="F311" s="233" t="s">
        <v>159</v>
      </c>
      <c r="G311" s="231"/>
      <c r="H311" s="234">
        <v>655.6690000000001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151</v>
      </c>
      <c r="AU311" s="240" t="s">
        <v>84</v>
      </c>
      <c r="AV311" s="12" t="s">
        <v>147</v>
      </c>
      <c r="AW311" s="12" t="s">
        <v>37</v>
      </c>
      <c r="AX311" s="12" t="s">
        <v>22</v>
      </c>
      <c r="AY311" s="240" t="s">
        <v>140</v>
      </c>
    </row>
    <row r="312" spans="2:65" s="1" customFormat="1" ht="16.5" customHeight="1">
      <c r="B312" s="38"/>
      <c r="C312" s="204" t="s">
        <v>388</v>
      </c>
      <c r="D312" s="204" t="s">
        <v>142</v>
      </c>
      <c r="E312" s="205" t="s">
        <v>389</v>
      </c>
      <c r="F312" s="206" t="s">
        <v>390</v>
      </c>
      <c r="G312" s="207" t="s">
        <v>145</v>
      </c>
      <c r="H312" s="208">
        <v>5.7</v>
      </c>
      <c r="I312" s="209"/>
      <c r="J312" s="210">
        <f>ROUND(I312*H312,2)</f>
        <v>0</v>
      </c>
      <c r="K312" s="206" t="s">
        <v>20</v>
      </c>
      <c r="L312" s="43"/>
      <c r="M312" s="211" t="s">
        <v>20</v>
      </c>
      <c r="N312" s="212" t="s">
        <v>46</v>
      </c>
      <c r="O312" s="79"/>
      <c r="P312" s="213">
        <f>O312*H312</f>
        <v>0</v>
      </c>
      <c r="Q312" s="213">
        <v>0.34563</v>
      </c>
      <c r="R312" s="213">
        <f>Q312*H312</f>
        <v>1.970091</v>
      </c>
      <c r="S312" s="213">
        <v>0</v>
      </c>
      <c r="T312" s="214">
        <f>S312*H312</f>
        <v>0</v>
      </c>
      <c r="AR312" s="17" t="s">
        <v>147</v>
      </c>
      <c r="AT312" s="17" t="s">
        <v>142</v>
      </c>
      <c r="AU312" s="17" t="s">
        <v>84</v>
      </c>
      <c r="AY312" s="17" t="s">
        <v>140</v>
      </c>
      <c r="BE312" s="215">
        <f>IF(N312="základní",J312,0)</f>
        <v>0</v>
      </c>
      <c r="BF312" s="215">
        <f>IF(N312="snížená",J312,0)</f>
        <v>0</v>
      </c>
      <c r="BG312" s="215">
        <f>IF(N312="zákl. přenesená",J312,0)</f>
        <v>0</v>
      </c>
      <c r="BH312" s="215">
        <f>IF(N312="sníž. přenesená",J312,0)</f>
        <v>0</v>
      </c>
      <c r="BI312" s="215">
        <f>IF(N312="nulová",J312,0)</f>
        <v>0</v>
      </c>
      <c r="BJ312" s="17" t="s">
        <v>22</v>
      </c>
      <c r="BK312" s="215">
        <f>ROUND(I312*H312,2)</f>
        <v>0</v>
      </c>
      <c r="BL312" s="17" t="s">
        <v>147</v>
      </c>
      <c r="BM312" s="17" t="s">
        <v>391</v>
      </c>
    </row>
    <row r="313" spans="2:47" s="1" customFormat="1" ht="12">
      <c r="B313" s="38"/>
      <c r="C313" s="39"/>
      <c r="D313" s="216" t="s">
        <v>149</v>
      </c>
      <c r="E313" s="39"/>
      <c r="F313" s="217" t="s">
        <v>392</v>
      </c>
      <c r="G313" s="39"/>
      <c r="H313" s="39"/>
      <c r="I313" s="130"/>
      <c r="J313" s="39"/>
      <c r="K313" s="39"/>
      <c r="L313" s="43"/>
      <c r="M313" s="218"/>
      <c r="N313" s="79"/>
      <c r="O313" s="79"/>
      <c r="P313" s="79"/>
      <c r="Q313" s="79"/>
      <c r="R313" s="79"/>
      <c r="S313" s="79"/>
      <c r="T313" s="80"/>
      <c r="AT313" s="17" t="s">
        <v>149</v>
      </c>
      <c r="AU313" s="17" t="s">
        <v>84</v>
      </c>
    </row>
    <row r="314" spans="2:51" s="11" customFormat="1" ht="12">
      <c r="B314" s="219"/>
      <c r="C314" s="220"/>
      <c r="D314" s="216" t="s">
        <v>151</v>
      </c>
      <c r="E314" s="221" t="s">
        <v>20</v>
      </c>
      <c r="F314" s="222" t="s">
        <v>158</v>
      </c>
      <c r="G314" s="220"/>
      <c r="H314" s="223">
        <v>5.7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151</v>
      </c>
      <c r="AU314" s="229" t="s">
        <v>84</v>
      </c>
      <c r="AV314" s="11" t="s">
        <v>84</v>
      </c>
      <c r="AW314" s="11" t="s">
        <v>37</v>
      </c>
      <c r="AX314" s="11" t="s">
        <v>22</v>
      </c>
      <c r="AY314" s="229" t="s">
        <v>140</v>
      </c>
    </row>
    <row r="315" spans="2:65" s="1" customFormat="1" ht="16.5" customHeight="1">
      <c r="B315" s="38"/>
      <c r="C315" s="204" t="s">
        <v>393</v>
      </c>
      <c r="D315" s="204" t="s">
        <v>142</v>
      </c>
      <c r="E315" s="205" t="s">
        <v>394</v>
      </c>
      <c r="F315" s="206" t="s">
        <v>395</v>
      </c>
      <c r="G315" s="207" t="s">
        <v>145</v>
      </c>
      <c r="H315" s="208">
        <v>11.7</v>
      </c>
      <c r="I315" s="209"/>
      <c r="J315" s="210">
        <f>ROUND(I315*H315,2)</f>
        <v>0</v>
      </c>
      <c r="K315" s="206" t="s">
        <v>20</v>
      </c>
      <c r="L315" s="43"/>
      <c r="M315" s="211" t="s">
        <v>20</v>
      </c>
      <c r="N315" s="212" t="s">
        <v>46</v>
      </c>
      <c r="O315" s="79"/>
      <c r="P315" s="213">
        <f>O315*H315</f>
        <v>0</v>
      </c>
      <c r="Q315" s="213">
        <v>0.34563</v>
      </c>
      <c r="R315" s="213">
        <f>Q315*H315</f>
        <v>4.043870999999999</v>
      </c>
      <c r="S315" s="213">
        <v>0</v>
      </c>
      <c r="T315" s="214">
        <f>S315*H315</f>
        <v>0</v>
      </c>
      <c r="AR315" s="17" t="s">
        <v>147</v>
      </c>
      <c r="AT315" s="17" t="s">
        <v>142</v>
      </c>
      <c r="AU315" s="17" t="s">
        <v>84</v>
      </c>
      <c r="AY315" s="17" t="s">
        <v>140</v>
      </c>
      <c r="BE315" s="215">
        <f>IF(N315="základní",J315,0)</f>
        <v>0</v>
      </c>
      <c r="BF315" s="215">
        <f>IF(N315="snížená",J315,0)</f>
        <v>0</v>
      </c>
      <c r="BG315" s="215">
        <f>IF(N315="zákl. přenesená",J315,0)</f>
        <v>0</v>
      </c>
      <c r="BH315" s="215">
        <f>IF(N315="sníž. přenesená",J315,0)</f>
        <v>0</v>
      </c>
      <c r="BI315" s="215">
        <f>IF(N315="nulová",J315,0)</f>
        <v>0</v>
      </c>
      <c r="BJ315" s="17" t="s">
        <v>22</v>
      </c>
      <c r="BK315" s="215">
        <f>ROUND(I315*H315,2)</f>
        <v>0</v>
      </c>
      <c r="BL315" s="17" t="s">
        <v>147</v>
      </c>
      <c r="BM315" s="17" t="s">
        <v>396</v>
      </c>
    </row>
    <row r="316" spans="2:47" s="1" customFormat="1" ht="12">
      <c r="B316" s="38"/>
      <c r="C316" s="39"/>
      <c r="D316" s="216" t="s">
        <v>149</v>
      </c>
      <c r="E316" s="39"/>
      <c r="F316" s="217" t="s">
        <v>392</v>
      </c>
      <c r="G316" s="39"/>
      <c r="H316" s="39"/>
      <c r="I316" s="130"/>
      <c r="J316" s="39"/>
      <c r="K316" s="39"/>
      <c r="L316" s="43"/>
      <c r="M316" s="218"/>
      <c r="N316" s="79"/>
      <c r="O316" s="79"/>
      <c r="P316" s="79"/>
      <c r="Q316" s="79"/>
      <c r="R316" s="79"/>
      <c r="S316" s="79"/>
      <c r="T316" s="80"/>
      <c r="AT316" s="17" t="s">
        <v>149</v>
      </c>
      <c r="AU316" s="17" t="s">
        <v>84</v>
      </c>
    </row>
    <row r="317" spans="2:51" s="11" customFormat="1" ht="12">
      <c r="B317" s="219"/>
      <c r="C317" s="220"/>
      <c r="D317" s="216" t="s">
        <v>151</v>
      </c>
      <c r="E317" s="221" t="s">
        <v>20</v>
      </c>
      <c r="F317" s="222" t="s">
        <v>157</v>
      </c>
      <c r="G317" s="220"/>
      <c r="H317" s="223">
        <v>11.7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151</v>
      </c>
      <c r="AU317" s="229" t="s">
        <v>84</v>
      </c>
      <c r="AV317" s="11" t="s">
        <v>84</v>
      </c>
      <c r="AW317" s="11" t="s">
        <v>37</v>
      </c>
      <c r="AX317" s="11" t="s">
        <v>22</v>
      </c>
      <c r="AY317" s="229" t="s">
        <v>140</v>
      </c>
    </row>
    <row r="318" spans="2:63" s="10" customFormat="1" ht="22.8" customHeight="1">
      <c r="B318" s="188"/>
      <c r="C318" s="189"/>
      <c r="D318" s="190" t="s">
        <v>74</v>
      </c>
      <c r="E318" s="202" t="s">
        <v>199</v>
      </c>
      <c r="F318" s="202" t="s">
        <v>397</v>
      </c>
      <c r="G318" s="189"/>
      <c r="H318" s="189"/>
      <c r="I318" s="192"/>
      <c r="J318" s="203">
        <f>BK318</f>
        <v>0</v>
      </c>
      <c r="K318" s="189"/>
      <c r="L318" s="194"/>
      <c r="M318" s="195"/>
      <c r="N318" s="196"/>
      <c r="O318" s="196"/>
      <c r="P318" s="197">
        <f>SUM(P319:P433)</f>
        <v>0</v>
      </c>
      <c r="Q318" s="196"/>
      <c r="R318" s="197">
        <f>SUM(R319:R433)</f>
        <v>0.8832106</v>
      </c>
      <c r="S318" s="196"/>
      <c r="T318" s="198">
        <f>SUM(T319:T433)</f>
        <v>18.978027000000004</v>
      </c>
      <c r="AR318" s="199" t="s">
        <v>22</v>
      </c>
      <c r="AT318" s="200" t="s">
        <v>74</v>
      </c>
      <c r="AU318" s="200" t="s">
        <v>22</v>
      </c>
      <c r="AY318" s="199" t="s">
        <v>140</v>
      </c>
      <c r="BK318" s="201">
        <f>SUM(BK319:BK433)</f>
        <v>0</v>
      </c>
    </row>
    <row r="319" spans="2:65" s="1" customFormat="1" ht="16.5" customHeight="1">
      <c r="B319" s="38"/>
      <c r="C319" s="204" t="s">
        <v>398</v>
      </c>
      <c r="D319" s="204" t="s">
        <v>142</v>
      </c>
      <c r="E319" s="205" t="s">
        <v>399</v>
      </c>
      <c r="F319" s="206" t="s">
        <v>400</v>
      </c>
      <c r="G319" s="207" t="s">
        <v>145</v>
      </c>
      <c r="H319" s="208">
        <v>72</v>
      </c>
      <c r="I319" s="209"/>
      <c r="J319" s="210">
        <f>ROUND(I319*H319,2)</f>
        <v>0</v>
      </c>
      <c r="K319" s="206" t="s">
        <v>146</v>
      </c>
      <c r="L319" s="43"/>
      <c r="M319" s="211" t="s">
        <v>20</v>
      </c>
      <c r="N319" s="212" t="s">
        <v>46</v>
      </c>
      <c r="O319" s="79"/>
      <c r="P319" s="213">
        <f>O319*H319</f>
        <v>0</v>
      </c>
      <c r="Q319" s="213">
        <v>0.00047</v>
      </c>
      <c r="R319" s="213">
        <f>Q319*H319</f>
        <v>0.03384</v>
      </c>
      <c r="S319" s="213">
        <v>0</v>
      </c>
      <c r="T319" s="214">
        <f>S319*H319</f>
        <v>0</v>
      </c>
      <c r="AR319" s="17" t="s">
        <v>147</v>
      </c>
      <c r="AT319" s="17" t="s">
        <v>142</v>
      </c>
      <c r="AU319" s="17" t="s">
        <v>84</v>
      </c>
      <c r="AY319" s="17" t="s">
        <v>140</v>
      </c>
      <c r="BE319" s="215">
        <f>IF(N319="základní",J319,0)</f>
        <v>0</v>
      </c>
      <c r="BF319" s="215">
        <f>IF(N319="snížená",J319,0)</f>
        <v>0</v>
      </c>
      <c r="BG319" s="215">
        <f>IF(N319="zákl. přenesená",J319,0)</f>
        <v>0</v>
      </c>
      <c r="BH319" s="215">
        <f>IF(N319="sníž. přenesená",J319,0)</f>
        <v>0</v>
      </c>
      <c r="BI319" s="215">
        <f>IF(N319="nulová",J319,0)</f>
        <v>0</v>
      </c>
      <c r="BJ319" s="17" t="s">
        <v>22</v>
      </c>
      <c r="BK319" s="215">
        <f>ROUND(I319*H319,2)</f>
        <v>0</v>
      </c>
      <c r="BL319" s="17" t="s">
        <v>147</v>
      </c>
      <c r="BM319" s="17" t="s">
        <v>401</v>
      </c>
    </row>
    <row r="320" spans="2:47" s="1" customFormat="1" ht="12">
      <c r="B320" s="38"/>
      <c r="C320" s="39"/>
      <c r="D320" s="216" t="s">
        <v>149</v>
      </c>
      <c r="E320" s="39"/>
      <c r="F320" s="217" t="s">
        <v>402</v>
      </c>
      <c r="G320" s="39"/>
      <c r="H320" s="39"/>
      <c r="I320" s="130"/>
      <c r="J320" s="39"/>
      <c r="K320" s="39"/>
      <c r="L320" s="43"/>
      <c r="M320" s="218"/>
      <c r="N320" s="79"/>
      <c r="O320" s="79"/>
      <c r="P320" s="79"/>
      <c r="Q320" s="79"/>
      <c r="R320" s="79"/>
      <c r="S320" s="79"/>
      <c r="T320" s="80"/>
      <c r="AT320" s="17" t="s">
        <v>149</v>
      </c>
      <c r="AU320" s="17" t="s">
        <v>84</v>
      </c>
    </row>
    <row r="321" spans="2:51" s="11" customFormat="1" ht="12">
      <c r="B321" s="219"/>
      <c r="C321" s="220"/>
      <c r="D321" s="216" t="s">
        <v>151</v>
      </c>
      <c r="E321" s="221" t="s">
        <v>20</v>
      </c>
      <c r="F321" s="222" t="s">
        <v>403</v>
      </c>
      <c r="G321" s="220"/>
      <c r="H321" s="223">
        <v>72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151</v>
      </c>
      <c r="AU321" s="229" t="s">
        <v>84</v>
      </c>
      <c r="AV321" s="11" t="s">
        <v>84</v>
      </c>
      <c r="AW321" s="11" t="s">
        <v>37</v>
      </c>
      <c r="AX321" s="11" t="s">
        <v>22</v>
      </c>
      <c r="AY321" s="229" t="s">
        <v>140</v>
      </c>
    </row>
    <row r="322" spans="2:65" s="1" customFormat="1" ht="16.5" customHeight="1">
      <c r="B322" s="38"/>
      <c r="C322" s="204" t="s">
        <v>404</v>
      </c>
      <c r="D322" s="204" t="s">
        <v>142</v>
      </c>
      <c r="E322" s="205" t="s">
        <v>405</v>
      </c>
      <c r="F322" s="206" t="s">
        <v>406</v>
      </c>
      <c r="G322" s="207" t="s">
        <v>145</v>
      </c>
      <c r="H322" s="208">
        <v>2171.2</v>
      </c>
      <c r="I322" s="209"/>
      <c r="J322" s="210">
        <f>ROUND(I322*H322,2)</f>
        <v>0</v>
      </c>
      <c r="K322" s="206" t="s">
        <v>146</v>
      </c>
      <c r="L322" s="43"/>
      <c r="M322" s="211" t="s">
        <v>20</v>
      </c>
      <c r="N322" s="212" t="s">
        <v>46</v>
      </c>
      <c r="O322" s="79"/>
      <c r="P322" s="213">
        <f>O322*H322</f>
        <v>0</v>
      </c>
      <c r="Q322" s="213">
        <v>0</v>
      </c>
      <c r="R322" s="213">
        <f>Q322*H322</f>
        <v>0</v>
      </c>
      <c r="S322" s="213">
        <v>0</v>
      </c>
      <c r="T322" s="214">
        <f>S322*H322</f>
        <v>0</v>
      </c>
      <c r="AR322" s="17" t="s">
        <v>147</v>
      </c>
      <c r="AT322" s="17" t="s">
        <v>142</v>
      </c>
      <c r="AU322" s="17" t="s">
        <v>84</v>
      </c>
      <c r="AY322" s="17" t="s">
        <v>140</v>
      </c>
      <c r="BE322" s="215">
        <f>IF(N322="základní",J322,0)</f>
        <v>0</v>
      </c>
      <c r="BF322" s="215">
        <f>IF(N322="snížená",J322,0)</f>
        <v>0</v>
      </c>
      <c r="BG322" s="215">
        <f>IF(N322="zákl. přenesená",J322,0)</f>
        <v>0</v>
      </c>
      <c r="BH322" s="215">
        <f>IF(N322="sníž. přenesená",J322,0)</f>
        <v>0</v>
      </c>
      <c r="BI322" s="215">
        <f>IF(N322="nulová",J322,0)</f>
        <v>0</v>
      </c>
      <c r="BJ322" s="17" t="s">
        <v>22</v>
      </c>
      <c r="BK322" s="215">
        <f>ROUND(I322*H322,2)</f>
        <v>0</v>
      </c>
      <c r="BL322" s="17" t="s">
        <v>147</v>
      </c>
      <c r="BM322" s="17" t="s">
        <v>407</v>
      </c>
    </row>
    <row r="323" spans="2:47" s="1" customFormat="1" ht="12">
      <c r="B323" s="38"/>
      <c r="C323" s="39"/>
      <c r="D323" s="216" t="s">
        <v>149</v>
      </c>
      <c r="E323" s="39"/>
      <c r="F323" s="217" t="s">
        <v>408</v>
      </c>
      <c r="G323" s="39"/>
      <c r="H323" s="39"/>
      <c r="I323" s="130"/>
      <c r="J323" s="39"/>
      <c r="K323" s="39"/>
      <c r="L323" s="43"/>
      <c r="M323" s="218"/>
      <c r="N323" s="79"/>
      <c r="O323" s="79"/>
      <c r="P323" s="79"/>
      <c r="Q323" s="79"/>
      <c r="R323" s="79"/>
      <c r="S323" s="79"/>
      <c r="T323" s="80"/>
      <c r="AT323" s="17" t="s">
        <v>149</v>
      </c>
      <c r="AU323" s="17" t="s">
        <v>84</v>
      </c>
    </row>
    <row r="324" spans="2:51" s="11" customFormat="1" ht="12">
      <c r="B324" s="219"/>
      <c r="C324" s="220"/>
      <c r="D324" s="216" t="s">
        <v>151</v>
      </c>
      <c r="E324" s="221" t="s">
        <v>20</v>
      </c>
      <c r="F324" s="222" t="s">
        <v>409</v>
      </c>
      <c r="G324" s="220"/>
      <c r="H324" s="223">
        <v>2171.2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151</v>
      </c>
      <c r="AU324" s="229" t="s">
        <v>84</v>
      </c>
      <c r="AV324" s="11" t="s">
        <v>84</v>
      </c>
      <c r="AW324" s="11" t="s">
        <v>37</v>
      </c>
      <c r="AX324" s="11" t="s">
        <v>22</v>
      </c>
      <c r="AY324" s="229" t="s">
        <v>140</v>
      </c>
    </row>
    <row r="325" spans="2:65" s="1" customFormat="1" ht="16.5" customHeight="1">
      <c r="B325" s="38"/>
      <c r="C325" s="204" t="s">
        <v>410</v>
      </c>
      <c r="D325" s="204" t="s">
        <v>142</v>
      </c>
      <c r="E325" s="205" t="s">
        <v>411</v>
      </c>
      <c r="F325" s="206" t="s">
        <v>412</v>
      </c>
      <c r="G325" s="207" t="s">
        <v>145</v>
      </c>
      <c r="H325" s="208">
        <v>65136</v>
      </c>
      <c r="I325" s="209"/>
      <c r="J325" s="210">
        <f>ROUND(I325*H325,2)</f>
        <v>0</v>
      </c>
      <c r="K325" s="206" t="s">
        <v>146</v>
      </c>
      <c r="L325" s="43"/>
      <c r="M325" s="211" t="s">
        <v>20</v>
      </c>
      <c r="N325" s="212" t="s">
        <v>46</v>
      </c>
      <c r="O325" s="79"/>
      <c r="P325" s="213">
        <f>O325*H325</f>
        <v>0</v>
      </c>
      <c r="Q325" s="213">
        <v>0</v>
      </c>
      <c r="R325" s="213">
        <f>Q325*H325</f>
        <v>0</v>
      </c>
      <c r="S325" s="213">
        <v>0</v>
      </c>
      <c r="T325" s="214">
        <f>S325*H325</f>
        <v>0</v>
      </c>
      <c r="AR325" s="17" t="s">
        <v>147</v>
      </c>
      <c r="AT325" s="17" t="s">
        <v>142</v>
      </c>
      <c r="AU325" s="17" t="s">
        <v>84</v>
      </c>
      <c r="AY325" s="17" t="s">
        <v>140</v>
      </c>
      <c r="BE325" s="215">
        <f>IF(N325="základní",J325,0)</f>
        <v>0</v>
      </c>
      <c r="BF325" s="215">
        <f>IF(N325="snížená",J325,0)</f>
        <v>0</v>
      </c>
      <c r="BG325" s="215">
        <f>IF(N325="zákl. přenesená",J325,0)</f>
        <v>0</v>
      </c>
      <c r="BH325" s="215">
        <f>IF(N325="sníž. přenesená",J325,0)</f>
        <v>0</v>
      </c>
      <c r="BI325" s="215">
        <f>IF(N325="nulová",J325,0)</f>
        <v>0</v>
      </c>
      <c r="BJ325" s="17" t="s">
        <v>22</v>
      </c>
      <c r="BK325" s="215">
        <f>ROUND(I325*H325,2)</f>
        <v>0</v>
      </c>
      <c r="BL325" s="17" t="s">
        <v>147</v>
      </c>
      <c r="BM325" s="17" t="s">
        <v>413</v>
      </c>
    </row>
    <row r="326" spans="2:47" s="1" customFormat="1" ht="12">
      <c r="B326" s="38"/>
      <c r="C326" s="39"/>
      <c r="D326" s="216" t="s">
        <v>149</v>
      </c>
      <c r="E326" s="39"/>
      <c r="F326" s="217" t="s">
        <v>414</v>
      </c>
      <c r="G326" s="39"/>
      <c r="H326" s="39"/>
      <c r="I326" s="130"/>
      <c r="J326" s="39"/>
      <c r="K326" s="39"/>
      <c r="L326" s="43"/>
      <c r="M326" s="218"/>
      <c r="N326" s="79"/>
      <c r="O326" s="79"/>
      <c r="P326" s="79"/>
      <c r="Q326" s="79"/>
      <c r="R326" s="79"/>
      <c r="S326" s="79"/>
      <c r="T326" s="80"/>
      <c r="AT326" s="17" t="s">
        <v>149</v>
      </c>
      <c r="AU326" s="17" t="s">
        <v>84</v>
      </c>
    </row>
    <row r="327" spans="2:51" s="11" customFormat="1" ht="12">
      <c r="B327" s="219"/>
      <c r="C327" s="220"/>
      <c r="D327" s="216" t="s">
        <v>151</v>
      </c>
      <c r="E327" s="221" t="s">
        <v>20</v>
      </c>
      <c r="F327" s="222" t="s">
        <v>409</v>
      </c>
      <c r="G327" s="220"/>
      <c r="H327" s="223">
        <v>2171.2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151</v>
      </c>
      <c r="AU327" s="229" t="s">
        <v>84</v>
      </c>
      <c r="AV327" s="11" t="s">
        <v>84</v>
      </c>
      <c r="AW327" s="11" t="s">
        <v>37</v>
      </c>
      <c r="AX327" s="11" t="s">
        <v>75</v>
      </c>
      <c r="AY327" s="229" t="s">
        <v>140</v>
      </c>
    </row>
    <row r="328" spans="2:51" s="11" customFormat="1" ht="12">
      <c r="B328" s="219"/>
      <c r="C328" s="220"/>
      <c r="D328" s="216" t="s">
        <v>151</v>
      </c>
      <c r="E328" s="221" t="s">
        <v>20</v>
      </c>
      <c r="F328" s="222" t="s">
        <v>415</v>
      </c>
      <c r="G328" s="220"/>
      <c r="H328" s="223">
        <v>65136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151</v>
      </c>
      <c r="AU328" s="229" t="s">
        <v>84</v>
      </c>
      <c r="AV328" s="11" t="s">
        <v>84</v>
      </c>
      <c r="AW328" s="11" t="s">
        <v>37</v>
      </c>
      <c r="AX328" s="11" t="s">
        <v>22</v>
      </c>
      <c r="AY328" s="229" t="s">
        <v>140</v>
      </c>
    </row>
    <row r="329" spans="2:65" s="1" customFormat="1" ht="16.5" customHeight="1">
      <c r="B329" s="38"/>
      <c r="C329" s="204" t="s">
        <v>416</v>
      </c>
      <c r="D329" s="204" t="s">
        <v>142</v>
      </c>
      <c r="E329" s="205" t="s">
        <v>417</v>
      </c>
      <c r="F329" s="206" t="s">
        <v>418</v>
      </c>
      <c r="G329" s="207" t="s">
        <v>145</v>
      </c>
      <c r="H329" s="208">
        <v>2171.2</v>
      </c>
      <c r="I329" s="209"/>
      <c r="J329" s="210">
        <f>ROUND(I329*H329,2)</f>
        <v>0</v>
      </c>
      <c r="K329" s="206" t="s">
        <v>146</v>
      </c>
      <c r="L329" s="43"/>
      <c r="M329" s="211" t="s">
        <v>20</v>
      </c>
      <c r="N329" s="212" t="s">
        <v>46</v>
      </c>
      <c r="O329" s="79"/>
      <c r="P329" s="213">
        <f>O329*H329</f>
        <v>0</v>
      </c>
      <c r="Q329" s="213">
        <v>0</v>
      </c>
      <c r="R329" s="213">
        <f>Q329*H329</f>
        <v>0</v>
      </c>
      <c r="S329" s="213">
        <v>0</v>
      </c>
      <c r="T329" s="214">
        <f>S329*H329</f>
        <v>0</v>
      </c>
      <c r="AR329" s="17" t="s">
        <v>147</v>
      </c>
      <c r="AT329" s="17" t="s">
        <v>142</v>
      </c>
      <c r="AU329" s="17" t="s">
        <v>84</v>
      </c>
      <c r="AY329" s="17" t="s">
        <v>140</v>
      </c>
      <c r="BE329" s="215">
        <f>IF(N329="základní",J329,0)</f>
        <v>0</v>
      </c>
      <c r="BF329" s="215">
        <f>IF(N329="snížená",J329,0)</f>
        <v>0</v>
      </c>
      <c r="BG329" s="215">
        <f>IF(N329="zákl. přenesená",J329,0)</f>
        <v>0</v>
      </c>
      <c r="BH329" s="215">
        <f>IF(N329="sníž. přenesená",J329,0)</f>
        <v>0</v>
      </c>
      <c r="BI329" s="215">
        <f>IF(N329="nulová",J329,0)</f>
        <v>0</v>
      </c>
      <c r="BJ329" s="17" t="s">
        <v>22</v>
      </c>
      <c r="BK329" s="215">
        <f>ROUND(I329*H329,2)</f>
        <v>0</v>
      </c>
      <c r="BL329" s="17" t="s">
        <v>147</v>
      </c>
      <c r="BM329" s="17" t="s">
        <v>419</v>
      </c>
    </row>
    <row r="330" spans="2:47" s="1" customFormat="1" ht="12">
      <c r="B330" s="38"/>
      <c r="C330" s="39"/>
      <c r="D330" s="216" t="s">
        <v>149</v>
      </c>
      <c r="E330" s="39"/>
      <c r="F330" s="217" t="s">
        <v>420</v>
      </c>
      <c r="G330" s="39"/>
      <c r="H330" s="39"/>
      <c r="I330" s="130"/>
      <c r="J330" s="39"/>
      <c r="K330" s="39"/>
      <c r="L330" s="43"/>
      <c r="M330" s="218"/>
      <c r="N330" s="79"/>
      <c r="O330" s="79"/>
      <c r="P330" s="79"/>
      <c r="Q330" s="79"/>
      <c r="R330" s="79"/>
      <c r="S330" s="79"/>
      <c r="T330" s="80"/>
      <c r="AT330" s="17" t="s">
        <v>149</v>
      </c>
      <c r="AU330" s="17" t="s">
        <v>84</v>
      </c>
    </row>
    <row r="331" spans="2:51" s="11" customFormat="1" ht="12">
      <c r="B331" s="219"/>
      <c r="C331" s="220"/>
      <c r="D331" s="216" t="s">
        <v>151</v>
      </c>
      <c r="E331" s="221" t="s">
        <v>20</v>
      </c>
      <c r="F331" s="222" t="s">
        <v>409</v>
      </c>
      <c r="G331" s="220"/>
      <c r="H331" s="223">
        <v>2171.2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151</v>
      </c>
      <c r="AU331" s="229" t="s">
        <v>84</v>
      </c>
      <c r="AV331" s="11" t="s">
        <v>84</v>
      </c>
      <c r="AW331" s="11" t="s">
        <v>37</v>
      </c>
      <c r="AX331" s="11" t="s">
        <v>22</v>
      </c>
      <c r="AY331" s="229" t="s">
        <v>140</v>
      </c>
    </row>
    <row r="332" spans="2:65" s="1" customFormat="1" ht="16.5" customHeight="1">
      <c r="B332" s="38"/>
      <c r="C332" s="204" t="s">
        <v>421</v>
      </c>
      <c r="D332" s="204" t="s">
        <v>142</v>
      </c>
      <c r="E332" s="205" t="s">
        <v>422</v>
      </c>
      <c r="F332" s="206" t="s">
        <v>423</v>
      </c>
      <c r="G332" s="207" t="s">
        <v>145</v>
      </c>
      <c r="H332" s="208">
        <v>2171.2</v>
      </c>
      <c r="I332" s="209"/>
      <c r="J332" s="210">
        <f>ROUND(I332*H332,2)</f>
        <v>0</v>
      </c>
      <c r="K332" s="206" t="s">
        <v>146</v>
      </c>
      <c r="L332" s="43"/>
      <c r="M332" s="211" t="s">
        <v>20</v>
      </c>
      <c r="N332" s="212" t="s">
        <v>46</v>
      </c>
      <c r="O332" s="79"/>
      <c r="P332" s="213">
        <f>O332*H332</f>
        <v>0</v>
      </c>
      <c r="Q332" s="213">
        <v>0</v>
      </c>
      <c r="R332" s="213">
        <f>Q332*H332</f>
        <v>0</v>
      </c>
      <c r="S332" s="213">
        <v>0</v>
      </c>
      <c r="T332" s="214">
        <f>S332*H332</f>
        <v>0</v>
      </c>
      <c r="AR332" s="17" t="s">
        <v>147</v>
      </c>
      <c r="AT332" s="17" t="s">
        <v>142</v>
      </c>
      <c r="AU332" s="17" t="s">
        <v>84</v>
      </c>
      <c r="AY332" s="17" t="s">
        <v>140</v>
      </c>
      <c r="BE332" s="215">
        <f>IF(N332="základní",J332,0)</f>
        <v>0</v>
      </c>
      <c r="BF332" s="215">
        <f>IF(N332="snížená",J332,0)</f>
        <v>0</v>
      </c>
      <c r="BG332" s="215">
        <f>IF(N332="zákl. přenesená",J332,0)</f>
        <v>0</v>
      </c>
      <c r="BH332" s="215">
        <f>IF(N332="sníž. přenesená",J332,0)</f>
        <v>0</v>
      </c>
      <c r="BI332" s="215">
        <f>IF(N332="nulová",J332,0)</f>
        <v>0</v>
      </c>
      <c r="BJ332" s="17" t="s">
        <v>22</v>
      </c>
      <c r="BK332" s="215">
        <f>ROUND(I332*H332,2)</f>
        <v>0</v>
      </c>
      <c r="BL332" s="17" t="s">
        <v>147</v>
      </c>
      <c r="BM332" s="17" t="s">
        <v>424</v>
      </c>
    </row>
    <row r="333" spans="2:47" s="1" customFormat="1" ht="12">
      <c r="B333" s="38"/>
      <c r="C333" s="39"/>
      <c r="D333" s="216" t="s">
        <v>149</v>
      </c>
      <c r="E333" s="39"/>
      <c r="F333" s="217" t="s">
        <v>425</v>
      </c>
      <c r="G333" s="39"/>
      <c r="H333" s="39"/>
      <c r="I333" s="130"/>
      <c r="J333" s="39"/>
      <c r="K333" s="39"/>
      <c r="L333" s="43"/>
      <c r="M333" s="218"/>
      <c r="N333" s="79"/>
      <c r="O333" s="79"/>
      <c r="P333" s="79"/>
      <c r="Q333" s="79"/>
      <c r="R333" s="79"/>
      <c r="S333" s="79"/>
      <c r="T333" s="80"/>
      <c r="AT333" s="17" t="s">
        <v>149</v>
      </c>
      <c r="AU333" s="17" t="s">
        <v>84</v>
      </c>
    </row>
    <row r="334" spans="2:51" s="11" customFormat="1" ht="12">
      <c r="B334" s="219"/>
      <c r="C334" s="220"/>
      <c r="D334" s="216" t="s">
        <v>151</v>
      </c>
      <c r="E334" s="221" t="s">
        <v>20</v>
      </c>
      <c r="F334" s="222" t="s">
        <v>409</v>
      </c>
      <c r="G334" s="220"/>
      <c r="H334" s="223">
        <v>2171.2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AT334" s="229" t="s">
        <v>151</v>
      </c>
      <c r="AU334" s="229" t="s">
        <v>84</v>
      </c>
      <c r="AV334" s="11" t="s">
        <v>84</v>
      </c>
      <c r="AW334" s="11" t="s">
        <v>37</v>
      </c>
      <c r="AX334" s="11" t="s">
        <v>22</v>
      </c>
      <c r="AY334" s="229" t="s">
        <v>140</v>
      </c>
    </row>
    <row r="335" spans="2:65" s="1" customFormat="1" ht="16.5" customHeight="1">
      <c r="B335" s="38"/>
      <c r="C335" s="204" t="s">
        <v>426</v>
      </c>
      <c r="D335" s="204" t="s">
        <v>142</v>
      </c>
      <c r="E335" s="205" t="s">
        <v>427</v>
      </c>
      <c r="F335" s="206" t="s">
        <v>428</v>
      </c>
      <c r="G335" s="207" t="s">
        <v>145</v>
      </c>
      <c r="H335" s="208">
        <v>65136</v>
      </c>
      <c r="I335" s="209"/>
      <c r="J335" s="210">
        <f>ROUND(I335*H335,2)</f>
        <v>0</v>
      </c>
      <c r="K335" s="206" t="s">
        <v>146</v>
      </c>
      <c r="L335" s="43"/>
      <c r="M335" s="211" t="s">
        <v>20</v>
      </c>
      <c r="N335" s="212" t="s">
        <v>46</v>
      </c>
      <c r="O335" s="79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AR335" s="17" t="s">
        <v>147</v>
      </c>
      <c r="AT335" s="17" t="s">
        <v>142</v>
      </c>
      <c r="AU335" s="17" t="s">
        <v>84</v>
      </c>
      <c r="AY335" s="17" t="s">
        <v>140</v>
      </c>
      <c r="BE335" s="215">
        <f>IF(N335="základní",J335,0)</f>
        <v>0</v>
      </c>
      <c r="BF335" s="215">
        <f>IF(N335="snížená",J335,0)</f>
        <v>0</v>
      </c>
      <c r="BG335" s="215">
        <f>IF(N335="zákl. přenesená",J335,0)</f>
        <v>0</v>
      </c>
      <c r="BH335" s="215">
        <f>IF(N335="sníž. přenesená",J335,0)</f>
        <v>0</v>
      </c>
      <c r="BI335" s="215">
        <f>IF(N335="nulová",J335,0)</f>
        <v>0</v>
      </c>
      <c r="BJ335" s="17" t="s">
        <v>22</v>
      </c>
      <c r="BK335" s="215">
        <f>ROUND(I335*H335,2)</f>
        <v>0</v>
      </c>
      <c r="BL335" s="17" t="s">
        <v>147</v>
      </c>
      <c r="BM335" s="17" t="s">
        <v>429</v>
      </c>
    </row>
    <row r="336" spans="2:47" s="1" customFormat="1" ht="12">
      <c r="B336" s="38"/>
      <c r="C336" s="39"/>
      <c r="D336" s="216" t="s">
        <v>149</v>
      </c>
      <c r="E336" s="39"/>
      <c r="F336" s="217" t="s">
        <v>430</v>
      </c>
      <c r="G336" s="39"/>
      <c r="H336" s="39"/>
      <c r="I336" s="130"/>
      <c r="J336" s="39"/>
      <c r="K336" s="39"/>
      <c r="L336" s="43"/>
      <c r="M336" s="218"/>
      <c r="N336" s="79"/>
      <c r="O336" s="79"/>
      <c r="P336" s="79"/>
      <c r="Q336" s="79"/>
      <c r="R336" s="79"/>
      <c r="S336" s="79"/>
      <c r="T336" s="80"/>
      <c r="AT336" s="17" t="s">
        <v>149</v>
      </c>
      <c r="AU336" s="17" t="s">
        <v>84</v>
      </c>
    </row>
    <row r="337" spans="2:51" s="11" customFormat="1" ht="12">
      <c r="B337" s="219"/>
      <c r="C337" s="220"/>
      <c r="D337" s="216" t="s">
        <v>151</v>
      </c>
      <c r="E337" s="221" t="s">
        <v>20</v>
      </c>
      <c r="F337" s="222" t="s">
        <v>409</v>
      </c>
      <c r="G337" s="220"/>
      <c r="H337" s="223">
        <v>2171.2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151</v>
      </c>
      <c r="AU337" s="229" t="s">
        <v>84</v>
      </c>
      <c r="AV337" s="11" t="s">
        <v>84</v>
      </c>
      <c r="AW337" s="11" t="s">
        <v>37</v>
      </c>
      <c r="AX337" s="11" t="s">
        <v>75</v>
      </c>
      <c r="AY337" s="229" t="s">
        <v>140</v>
      </c>
    </row>
    <row r="338" spans="2:51" s="11" customFormat="1" ht="12">
      <c r="B338" s="219"/>
      <c r="C338" s="220"/>
      <c r="D338" s="216" t="s">
        <v>151</v>
      </c>
      <c r="E338" s="221" t="s">
        <v>20</v>
      </c>
      <c r="F338" s="222" t="s">
        <v>415</v>
      </c>
      <c r="G338" s="220"/>
      <c r="H338" s="223">
        <v>65136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151</v>
      </c>
      <c r="AU338" s="229" t="s">
        <v>84</v>
      </c>
      <c r="AV338" s="11" t="s">
        <v>84</v>
      </c>
      <c r="AW338" s="11" t="s">
        <v>37</v>
      </c>
      <c r="AX338" s="11" t="s">
        <v>22</v>
      </c>
      <c r="AY338" s="229" t="s">
        <v>140</v>
      </c>
    </row>
    <row r="339" spans="2:65" s="1" customFormat="1" ht="16.5" customHeight="1">
      <c r="B339" s="38"/>
      <c r="C339" s="204" t="s">
        <v>431</v>
      </c>
      <c r="D339" s="204" t="s">
        <v>142</v>
      </c>
      <c r="E339" s="205" t="s">
        <v>432</v>
      </c>
      <c r="F339" s="206" t="s">
        <v>433</v>
      </c>
      <c r="G339" s="207" t="s">
        <v>145</v>
      </c>
      <c r="H339" s="208">
        <v>2171.2</v>
      </c>
      <c r="I339" s="209"/>
      <c r="J339" s="210">
        <f>ROUND(I339*H339,2)</f>
        <v>0</v>
      </c>
      <c r="K339" s="206" t="s">
        <v>146</v>
      </c>
      <c r="L339" s="43"/>
      <c r="M339" s="211" t="s">
        <v>20</v>
      </c>
      <c r="N339" s="212" t="s">
        <v>46</v>
      </c>
      <c r="O339" s="79"/>
      <c r="P339" s="213">
        <f>O339*H339</f>
        <v>0</v>
      </c>
      <c r="Q339" s="213">
        <v>0</v>
      </c>
      <c r="R339" s="213">
        <f>Q339*H339</f>
        <v>0</v>
      </c>
      <c r="S339" s="213">
        <v>0</v>
      </c>
      <c r="T339" s="214">
        <f>S339*H339</f>
        <v>0</v>
      </c>
      <c r="AR339" s="17" t="s">
        <v>147</v>
      </c>
      <c r="AT339" s="17" t="s">
        <v>142</v>
      </c>
      <c r="AU339" s="17" t="s">
        <v>84</v>
      </c>
      <c r="AY339" s="17" t="s">
        <v>140</v>
      </c>
      <c r="BE339" s="215">
        <f>IF(N339="základní",J339,0)</f>
        <v>0</v>
      </c>
      <c r="BF339" s="215">
        <f>IF(N339="snížená",J339,0)</f>
        <v>0</v>
      </c>
      <c r="BG339" s="215">
        <f>IF(N339="zákl. přenesená",J339,0)</f>
        <v>0</v>
      </c>
      <c r="BH339" s="215">
        <f>IF(N339="sníž. přenesená",J339,0)</f>
        <v>0</v>
      </c>
      <c r="BI339" s="215">
        <f>IF(N339="nulová",J339,0)</f>
        <v>0</v>
      </c>
      <c r="BJ339" s="17" t="s">
        <v>22</v>
      </c>
      <c r="BK339" s="215">
        <f>ROUND(I339*H339,2)</f>
        <v>0</v>
      </c>
      <c r="BL339" s="17" t="s">
        <v>147</v>
      </c>
      <c r="BM339" s="17" t="s">
        <v>434</v>
      </c>
    </row>
    <row r="340" spans="2:47" s="1" customFormat="1" ht="12">
      <c r="B340" s="38"/>
      <c r="C340" s="39"/>
      <c r="D340" s="216" t="s">
        <v>149</v>
      </c>
      <c r="E340" s="39"/>
      <c r="F340" s="217" t="s">
        <v>435</v>
      </c>
      <c r="G340" s="39"/>
      <c r="H340" s="39"/>
      <c r="I340" s="130"/>
      <c r="J340" s="39"/>
      <c r="K340" s="39"/>
      <c r="L340" s="43"/>
      <c r="M340" s="218"/>
      <c r="N340" s="79"/>
      <c r="O340" s="79"/>
      <c r="P340" s="79"/>
      <c r="Q340" s="79"/>
      <c r="R340" s="79"/>
      <c r="S340" s="79"/>
      <c r="T340" s="80"/>
      <c r="AT340" s="17" t="s">
        <v>149</v>
      </c>
      <c r="AU340" s="17" t="s">
        <v>84</v>
      </c>
    </row>
    <row r="341" spans="2:51" s="11" customFormat="1" ht="12">
      <c r="B341" s="219"/>
      <c r="C341" s="220"/>
      <c r="D341" s="216" t="s">
        <v>151</v>
      </c>
      <c r="E341" s="221" t="s">
        <v>20</v>
      </c>
      <c r="F341" s="222" t="s">
        <v>409</v>
      </c>
      <c r="G341" s="220"/>
      <c r="H341" s="223">
        <v>2171.2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151</v>
      </c>
      <c r="AU341" s="229" t="s">
        <v>84</v>
      </c>
      <c r="AV341" s="11" t="s">
        <v>84</v>
      </c>
      <c r="AW341" s="11" t="s">
        <v>37</v>
      </c>
      <c r="AX341" s="11" t="s">
        <v>22</v>
      </c>
      <c r="AY341" s="229" t="s">
        <v>140</v>
      </c>
    </row>
    <row r="342" spans="2:65" s="1" customFormat="1" ht="16.5" customHeight="1">
      <c r="B342" s="38"/>
      <c r="C342" s="204" t="s">
        <v>436</v>
      </c>
      <c r="D342" s="204" t="s">
        <v>142</v>
      </c>
      <c r="E342" s="205" t="s">
        <v>437</v>
      </c>
      <c r="F342" s="206" t="s">
        <v>438</v>
      </c>
      <c r="G342" s="207" t="s">
        <v>439</v>
      </c>
      <c r="H342" s="208">
        <v>1</v>
      </c>
      <c r="I342" s="209"/>
      <c r="J342" s="210">
        <f>ROUND(I342*H342,2)</f>
        <v>0</v>
      </c>
      <c r="K342" s="206" t="s">
        <v>20</v>
      </c>
      <c r="L342" s="43"/>
      <c r="M342" s="211" t="s">
        <v>20</v>
      </c>
      <c r="N342" s="212" t="s">
        <v>46</v>
      </c>
      <c r="O342" s="79"/>
      <c r="P342" s="213">
        <f>O342*H342</f>
        <v>0</v>
      </c>
      <c r="Q342" s="213">
        <v>1E-05</v>
      </c>
      <c r="R342" s="213">
        <f>Q342*H342</f>
        <v>1E-05</v>
      </c>
      <c r="S342" s="213">
        <v>0</v>
      </c>
      <c r="T342" s="214">
        <f>S342*H342</f>
        <v>0</v>
      </c>
      <c r="AR342" s="17" t="s">
        <v>147</v>
      </c>
      <c r="AT342" s="17" t="s">
        <v>142</v>
      </c>
      <c r="AU342" s="17" t="s">
        <v>84</v>
      </c>
      <c r="AY342" s="17" t="s">
        <v>140</v>
      </c>
      <c r="BE342" s="215">
        <f>IF(N342="základní",J342,0)</f>
        <v>0</v>
      </c>
      <c r="BF342" s="215">
        <f>IF(N342="snížená",J342,0)</f>
        <v>0</v>
      </c>
      <c r="BG342" s="215">
        <f>IF(N342="zákl. přenesená",J342,0)</f>
        <v>0</v>
      </c>
      <c r="BH342" s="215">
        <f>IF(N342="sníž. přenesená",J342,0)</f>
        <v>0</v>
      </c>
      <c r="BI342" s="215">
        <f>IF(N342="nulová",J342,0)</f>
        <v>0</v>
      </c>
      <c r="BJ342" s="17" t="s">
        <v>22</v>
      </c>
      <c r="BK342" s="215">
        <f>ROUND(I342*H342,2)</f>
        <v>0</v>
      </c>
      <c r="BL342" s="17" t="s">
        <v>147</v>
      </c>
      <c r="BM342" s="17" t="s">
        <v>440</v>
      </c>
    </row>
    <row r="343" spans="2:47" s="1" customFormat="1" ht="12">
      <c r="B343" s="38"/>
      <c r="C343" s="39"/>
      <c r="D343" s="216" t="s">
        <v>149</v>
      </c>
      <c r="E343" s="39"/>
      <c r="F343" s="217" t="s">
        <v>438</v>
      </c>
      <c r="G343" s="39"/>
      <c r="H343" s="39"/>
      <c r="I343" s="130"/>
      <c r="J343" s="39"/>
      <c r="K343" s="39"/>
      <c r="L343" s="43"/>
      <c r="M343" s="218"/>
      <c r="N343" s="79"/>
      <c r="O343" s="79"/>
      <c r="P343" s="79"/>
      <c r="Q343" s="79"/>
      <c r="R343" s="79"/>
      <c r="S343" s="79"/>
      <c r="T343" s="80"/>
      <c r="AT343" s="17" t="s">
        <v>149</v>
      </c>
      <c r="AU343" s="17" t="s">
        <v>84</v>
      </c>
    </row>
    <row r="344" spans="2:51" s="11" customFormat="1" ht="12">
      <c r="B344" s="219"/>
      <c r="C344" s="220"/>
      <c r="D344" s="216" t="s">
        <v>151</v>
      </c>
      <c r="E344" s="221" t="s">
        <v>20</v>
      </c>
      <c r="F344" s="222" t="s">
        <v>22</v>
      </c>
      <c r="G344" s="220"/>
      <c r="H344" s="223">
        <v>1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151</v>
      </c>
      <c r="AU344" s="229" t="s">
        <v>84</v>
      </c>
      <c r="AV344" s="11" t="s">
        <v>84</v>
      </c>
      <c r="AW344" s="11" t="s">
        <v>37</v>
      </c>
      <c r="AX344" s="11" t="s">
        <v>22</v>
      </c>
      <c r="AY344" s="229" t="s">
        <v>140</v>
      </c>
    </row>
    <row r="345" spans="2:65" s="1" customFormat="1" ht="16.5" customHeight="1">
      <c r="B345" s="38"/>
      <c r="C345" s="204" t="s">
        <v>441</v>
      </c>
      <c r="D345" s="204" t="s">
        <v>142</v>
      </c>
      <c r="E345" s="205" t="s">
        <v>442</v>
      </c>
      <c r="F345" s="206" t="s">
        <v>443</v>
      </c>
      <c r="G345" s="207" t="s">
        <v>187</v>
      </c>
      <c r="H345" s="208">
        <v>1.733</v>
      </c>
      <c r="I345" s="209"/>
      <c r="J345" s="210">
        <f>ROUND(I345*H345,2)</f>
        <v>0</v>
      </c>
      <c r="K345" s="206" t="s">
        <v>146</v>
      </c>
      <c r="L345" s="43"/>
      <c r="M345" s="211" t="s">
        <v>20</v>
      </c>
      <c r="N345" s="212" t="s">
        <v>46</v>
      </c>
      <c r="O345" s="79"/>
      <c r="P345" s="213">
        <f>O345*H345</f>
        <v>0</v>
      </c>
      <c r="Q345" s="213">
        <v>0</v>
      </c>
      <c r="R345" s="213">
        <f>Q345*H345</f>
        <v>0</v>
      </c>
      <c r="S345" s="213">
        <v>2.1</v>
      </c>
      <c r="T345" s="214">
        <f>S345*H345</f>
        <v>3.6393000000000004</v>
      </c>
      <c r="AR345" s="17" t="s">
        <v>147</v>
      </c>
      <c r="AT345" s="17" t="s">
        <v>142</v>
      </c>
      <c r="AU345" s="17" t="s">
        <v>84</v>
      </c>
      <c r="AY345" s="17" t="s">
        <v>140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17" t="s">
        <v>22</v>
      </c>
      <c r="BK345" s="215">
        <f>ROUND(I345*H345,2)</f>
        <v>0</v>
      </c>
      <c r="BL345" s="17" t="s">
        <v>147</v>
      </c>
      <c r="BM345" s="17" t="s">
        <v>444</v>
      </c>
    </row>
    <row r="346" spans="2:47" s="1" customFormat="1" ht="12">
      <c r="B346" s="38"/>
      <c r="C346" s="39"/>
      <c r="D346" s="216" t="s">
        <v>149</v>
      </c>
      <c r="E346" s="39"/>
      <c r="F346" s="217" t="s">
        <v>445</v>
      </c>
      <c r="G346" s="39"/>
      <c r="H346" s="39"/>
      <c r="I346" s="130"/>
      <c r="J346" s="39"/>
      <c r="K346" s="39"/>
      <c r="L346" s="43"/>
      <c r="M346" s="218"/>
      <c r="N346" s="79"/>
      <c r="O346" s="79"/>
      <c r="P346" s="79"/>
      <c r="Q346" s="79"/>
      <c r="R346" s="79"/>
      <c r="S346" s="79"/>
      <c r="T346" s="80"/>
      <c r="AT346" s="17" t="s">
        <v>149</v>
      </c>
      <c r="AU346" s="17" t="s">
        <v>84</v>
      </c>
    </row>
    <row r="347" spans="2:51" s="11" customFormat="1" ht="12">
      <c r="B347" s="219"/>
      <c r="C347" s="220"/>
      <c r="D347" s="216" t="s">
        <v>151</v>
      </c>
      <c r="E347" s="221" t="s">
        <v>20</v>
      </c>
      <c r="F347" s="222" t="s">
        <v>446</v>
      </c>
      <c r="G347" s="220"/>
      <c r="H347" s="223">
        <v>1.733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151</v>
      </c>
      <c r="AU347" s="229" t="s">
        <v>84</v>
      </c>
      <c r="AV347" s="11" t="s">
        <v>84</v>
      </c>
      <c r="AW347" s="11" t="s">
        <v>37</v>
      </c>
      <c r="AX347" s="11" t="s">
        <v>75</v>
      </c>
      <c r="AY347" s="229" t="s">
        <v>140</v>
      </c>
    </row>
    <row r="348" spans="2:51" s="12" customFormat="1" ht="12">
      <c r="B348" s="230"/>
      <c r="C348" s="231"/>
      <c r="D348" s="216" t="s">
        <v>151</v>
      </c>
      <c r="E348" s="232" t="s">
        <v>20</v>
      </c>
      <c r="F348" s="233" t="s">
        <v>159</v>
      </c>
      <c r="G348" s="231"/>
      <c r="H348" s="234">
        <v>1.733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AT348" s="240" t="s">
        <v>151</v>
      </c>
      <c r="AU348" s="240" t="s">
        <v>84</v>
      </c>
      <c r="AV348" s="12" t="s">
        <v>147</v>
      </c>
      <c r="AW348" s="12" t="s">
        <v>37</v>
      </c>
      <c r="AX348" s="12" t="s">
        <v>22</v>
      </c>
      <c r="AY348" s="240" t="s">
        <v>140</v>
      </c>
    </row>
    <row r="349" spans="2:65" s="1" customFormat="1" ht="16.5" customHeight="1">
      <c r="B349" s="38"/>
      <c r="C349" s="204" t="s">
        <v>447</v>
      </c>
      <c r="D349" s="204" t="s">
        <v>142</v>
      </c>
      <c r="E349" s="205" t="s">
        <v>448</v>
      </c>
      <c r="F349" s="206" t="s">
        <v>449</v>
      </c>
      <c r="G349" s="207" t="s">
        <v>187</v>
      </c>
      <c r="H349" s="208">
        <v>1.238</v>
      </c>
      <c r="I349" s="209"/>
      <c r="J349" s="210">
        <f>ROUND(I349*H349,2)</f>
        <v>0</v>
      </c>
      <c r="K349" s="206" t="s">
        <v>146</v>
      </c>
      <c r="L349" s="43"/>
      <c r="M349" s="211" t="s">
        <v>20</v>
      </c>
      <c r="N349" s="212" t="s">
        <v>46</v>
      </c>
      <c r="O349" s="79"/>
      <c r="P349" s="213">
        <f>O349*H349</f>
        <v>0</v>
      </c>
      <c r="Q349" s="213">
        <v>0</v>
      </c>
      <c r="R349" s="213">
        <f>Q349*H349</f>
        <v>0</v>
      </c>
      <c r="S349" s="213">
        <v>2.2</v>
      </c>
      <c r="T349" s="214">
        <f>S349*H349</f>
        <v>2.7236000000000002</v>
      </c>
      <c r="AR349" s="17" t="s">
        <v>147</v>
      </c>
      <c r="AT349" s="17" t="s">
        <v>142</v>
      </c>
      <c r="AU349" s="17" t="s">
        <v>84</v>
      </c>
      <c r="AY349" s="17" t="s">
        <v>140</v>
      </c>
      <c r="BE349" s="215">
        <f>IF(N349="základní",J349,0)</f>
        <v>0</v>
      </c>
      <c r="BF349" s="215">
        <f>IF(N349="snížená",J349,0)</f>
        <v>0</v>
      </c>
      <c r="BG349" s="215">
        <f>IF(N349="zákl. přenesená",J349,0)</f>
        <v>0</v>
      </c>
      <c r="BH349" s="215">
        <f>IF(N349="sníž. přenesená",J349,0)</f>
        <v>0</v>
      </c>
      <c r="BI349" s="215">
        <f>IF(N349="nulová",J349,0)</f>
        <v>0</v>
      </c>
      <c r="BJ349" s="17" t="s">
        <v>22</v>
      </c>
      <c r="BK349" s="215">
        <f>ROUND(I349*H349,2)</f>
        <v>0</v>
      </c>
      <c r="BL349" s="17" t="s">
        <v>147</v>
      </c>
      <c r="BM349" s="17" t="s">
        <v>450</v>
      </c>
    </row>
    <row r="350" spans="2:47" s="1" customFormat="1" ht="12">
      <c r="B350" s="38"/>
      <c r="C350" s="39"/>
      <c r="D350" s="216" t="s">
        <v>149</v>
      </c>
      <c r="E350" s="39"/>
      <c r="F350" s="217" t="s">
        <v>451</v>
      </c>
      <c r="G350" s="39"/>
      <c r="H350" s="39"/>
      <c r="I350" s="130"/>
      <c r="J350" s="39"/>
      <c r="K350" s="39"/>
      <c r="L350" s="43"/>
      <c r="M350" s="218"/>
      <c r="N350" s="79"/>
      <c r="O350" s="79"/>
      <c r="P350" s="79"/>
      <c r="Q350" s="79"/>
      <c r="R350" s="79"/>
      <c r="S350" s="79"/>
      <c r="T350" s="80"/>
      <c r="AT350" s="17" t="s">
        <v>149</v>
      </c>
      <c r="AU350" s="17" t="s">
        <v>84</v>
      </c>
    </row>
    <row r="351" spans="2:51" s="11" customFormat="1" ht="12">
      <c r="B351" s="219"/>
      <c r="C351" s="220"/>
      <c r="D351" s="216" t="s">
        <v>151</v>
      </c>
      <c r="E351" s="221" t="s">
        <v>20</v>
      </c>
      <c r="F351" s="222" t="s">
        <v>452</v>
      </c>
      <c r="G351" s="220"/>
      <c r="H351" s="223">
        <v>1.238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151</v>
      </c>
      <c r="AU351" s="229" t="s">
        <v>84</v>
      </c>
      <c r="AV351" s="11" t="s">
        <v>84</v>
      </c>
      <c r="AW351" s="11" t="s">
        <v>37</v>
      </c>
      <c r="AX351" s="11" t="s">
        <v>75</v>
      </c>
      <c r="AY351" s="229" t="s">
        <v>140</v>
      </c>
    </row>
    <row r="352" spans="2:51" s="12" customFormat="1" ht="12">
      <c r="B352" s="230"/>
      <c r="C352" s="231"/>
      <c r="D352" s="216" t="s">
        <v>151</v>
      </c>
      <c r="E352" s="232" t="s">
        <v>20</v>
      </c>
      <c r="F352" s="233" t="s">
        <v>159</v>
      </c>
      <c r="G352" s="231"/>
      <c r="H352" s="234">
        <v>1.238</v>
      </c>
      <c r="I352" s="235"/>
      <c r="J352" s="231"/>
      <c r="K352" s="231"/>
      <c r="L352" s="236"/>
      <c r="M352" s="237"/>
      <c r="N352" s="238"/>
      <c r="O352" s="238"/>
      <c r="P352" s="238"/>
      <c r="Q352" s="238"/>
      <c r="R352" s="238"/>
      <c r="S352" s="238"/>
      <c r="T352" s="239"/>
      <c r="AT352" s="240" t="s">
        <v>151</v>
      </c>
      <c r="AU352" s="240" t="s">
        <v>84</v>
      </c>
      <c r="AV352" s="12" t="s">
        <v>147</v>
      </c>
      <c r="AW352" s="12" t="s">
        <v>37</v>
      </c>
      <c r="AX352" s="12" t="s">
        <v>22</v>
      </c>
      <c r="AY352" s="240" t="s">
        <v>140</v>
      </c>
    </row>
    <row r="353" spans="2:65" s="1" customFormat="1" ht="16.5" customHeight="1">
      <c r="B353" s="38"/>
      <c r="C353" s="204" t="s">
        <v>453</v>
      </c>
      <c r="D353" s="204" t="s">
        <v>142</v>
      </c>
      <c r="E353" s="205" t="s">
        <v>454</v>
      </c>
      <c r="F353" s="206" t="s">
        <v>455</v>
      </c>
      <c r="G353" s="207" t="s">
        <v>145</v>
      </c>
      <c r="H353" s="208">
        <v>149.914</v>
      </c>
      <c r="I353" s="209"/>
      <c r="J353" s="210">
        <f>ROUND(I353*H353,2)</f>
        <v>0</v>
      </c>
      <c r="K353" s="206" t="s">
        <v>319</v>
      </c>
      <c r="L353" s="43"/>
      <c r="M353" s="211" t="s">
        <v>20</v>
      </c>
      <c r="N353" s="212" t="s">
        <v>46</v>
      </c>
      <c r="O353" s="79"/>
      <c r="P353" s="213">
        <f>O353*H353</f>
        <v>0</v>
      </c>
      <c r="Q353" s="213">
        <v>0</v>
      </c>
      <c r="R353" s="213">
        <f>Q353*H353</f>
        <v>0</v>
      </c>
      <c r="S353" s="213">
        <v>0.027</v>
      </c>
      <c r="T353" s="214">
        <f>S353*H353</f>
        <v>4.047677999999999</v>
      </c>
      <c r="AR353" s="17" t="s">
        <v>147</v>
      </c>
      <c r="AT353" s="17" t="s">
        <v>142</v>
      </c>
      <c r="AU353" s="17" t="s">
        <v>84</v>
      </c>
      <c r="AY353" s="17" t="s">
        <v>140</v>
      </c>
      <c r="BE353" s="215">
        <f>IF(N353="základní",J353,0)</f>
        <v>0</v>
      </c>
      <c r="BF353" s="215">
        <f>IF(N353="snížená",J353,0)</f>
        <v>0</v>
      </c>
      <c r="BG353" s="215">
        <f>IF(N353="zákl. přenesená",J353,0)</f>
        <v>0</v>
      </c>
      <c r="BH353" s="215">
        <f>IF(N353="sníž. přenesená",J353,0)</f>
        <v>0</v>
      </c>
      <c r="BI353" s="215">
        <f>IF(N353="nulová",J353,0)</f>
        <v>0</v>
      </c>
      <c r="BJ353" s="17" t="s">
        <v>22</v>
      </c>
      <c r="BK353" s="215">
        <f>ROUND(I353*H353,2)</f>
        <v>0</v>
      </c>
      <c r="BL353" s="17" t="s">
        <v>147</v>
      </c>
      <c r="BM353" s="17" t="s">
        <v>456</v>
      </c>
    </row>
    <row r="354" spans="2:47" s="1" customFormat="1" ht="12">
      <c r="B354" s="38"/>
      <c r="C354" s="39"/>
      <c r="D354" s="216" t="s">
        <v>149</v>
      </c>
      <c r="E354" s="39"/>
      <c r="F354" s="217" t="s">
        <v>457</v>
      </c>
      <c r="G354" s="39"/>
      <c r="H354" s="39"/>
      <c r="I354" s="130"/>
      <c r="J354" s="39"/>
      <c r="K354" s="39"/>
      <c r="L354" s="43"/>
      <c r="M354" s="218"/>
      <c r="N354" s="79"/>
      <c r="O354" s="79"/>
      <c r="P354" s="79"/>
      <c r="Q354" s="79"/>
      <c r="R354" s="79"/>
      <c r="S354" s="79"/>
      <c r="T354" s="80"/>
      <c r="AT354" s="17" t="s">
        <v>149</v>
      </c>
      <c r="AU354" s="17" t="s">
        <v>84</v>
      </c>
    </row>
    <row r="355" spans="2:51" s="11" customFormat="1" ht="12">
      <c r="B355" s="219"/>
      <c r="C355" s="220"/>
      <c r="D355" s="216" t="s">
        <v>151</v>
      </c>
      <c r="E355" s="221" t="s">
        <v>20</v>
      </c>
      <c r="F355" s="222" t="s">
        <v>322</v>
      </c>
      <c r="G355" s="220"/>
      <c r="H355" s="223">
        <v>50.21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151</v>
      </c>
      <c r="AU355" s="229" t="s">
        <v>84</v>
      </c>
      <c r="AV355" s="11" t="s">
        <v>84</v>
      </c>
      <c r="AW355" s="11" t="s">
        <v>37</v>
      </c>
      <c r="AX355" s="11" t="s">
        <v>75</v>
      </c>
      <c r="AY355" s="229" t="s">
        <v>140</v>
      </c>
    </row>
    <row r="356" spans="2:51" s="11" customFormat="1" ht="12">
      <c r="B356" s="219"/>
      <c r="C356" s="220"/>
      <c r="D356" s="216" t="s">
        <v>151</v>
      </c>
      <c r="E356" s="221" t="s">
        <v>20</v>
      </c>
      <c r="F356" s="222" t="s">
        <v>323</v>
      </c>
      <c r="G356" s="220"/>
      <c r="H356" s="223">
        <v>42.145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151</v>
      </c>
      <c r="AU356" s="229" t="s">
        <v>84</v>
      </c>
      <c r="AV356" s="11" t="s">
        <v>84</v>
      </c>
      <c r="AW356" s="11" t="s">
        <v>37</v>
      </c>
      <c r="AX356" s="11" t="s">
        <v>75</v>
      </c>
      <c r="AY356" s="229" t="s">
        <v>140</v>
      </c>
    </row>
    <row r="357" spans="2:51" s="11" customFormat="1" ht="12">
      <c r="B357" s="219"/>
      <c r="C357" s="220"/>
      <c r="D357" s="216" t="s">
        <v>151</v>
      </c>
      <c r="E357" s="221" t="s">
        <v>20</v>
      </c>
      <c r="F357" s="222" t="s">
        <v>458</v>
      </c>
      <c r="G357" s="220"/>
      <c r="H357" s="223">
        <v>50.799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151</v>
      </c>
      <c r="AU357" s="229" t="s">
        <v>84</v>
      </c>
      <c r="AV357" s="11" t="s">
        <v>84</v>
      </c>
      <c r="AW357" s="11" t="s">
        <v>37</v>
      </c>
      <c r="AX357" s="11" t="s">
        <v>75</v>
      </c>
      <c r="AY357" s="229" t="s">
        <v>140</v>
      </c>
    </row>
    <row r="358" spans="2:51" s="11" customFormat="1" ht="12">
      <c r="B358" s="219"/>
      <c r="C358" s="220"/>
      <c r="D358" s="216" t="s">
        <v>151</v>
      </c>
      <c r="E358" s="221" t="s">
        <v>20</v>
      </c>
      <c r="F358" s="222" t="s">
        <v>325</v>
      </c>
      <c r="G358" s="220"/>
      <c r="H358" s="223">
        <v>6.76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151</v>
      </c>
      <c r="AU358" s="229" t="s">
        <v>84</v>
      </c>
      <c r="AV358" s="11" t="s">
        <v>84</v>
      </c>
      <c r="AW358" s="11" t="s">
        <v>37</v>
      </c>
      <c r="AX358" s="11" t="s">
        <v>75</v>
      </c>
      <c r="AY358" s="229" t="s">
        <v>140</v>
      </c>
    </row>
    <row r="359" spans="2:51" s="12" customFormat="1" ht="12">
      <c r="B359" s="230"/>
      <c r="C359" s="231"/>
      <c r="D359" s="216" t="s">
        <v>151</v>
      </c>
      <c r="E359" s="232" t="s">
        <v>20</v>
      </c>
      <c r="F359" s="233" t="s">
        <v>159</v>
      </c>
      <c r="G359" s="231"/>
      <c r="H359" s="234">
        <v>149.914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151</v>
      </c>
      <c r="AU359" s="240" t="s">
        <v>84</v>
      </c>
      <c r="AV359" s="12" t="s">
        <v>147</v>
      </c>
      <c r="AW359" s="12" t="s">
        <v>37</v>
      </c>
      <c r="AX359" s="12" t="s">
        <v>22</v>
      </c>
      <c r="AY359" s="240" t="s">
        <v>140</v>
      </c>
    </row>
    <row r="360" spans="2:65" s="1" customFormat="1" ht="16.5" customHeight="1">
      <c r="B360" s="38"/>
      <c r="C360" s="204" t="s">
        <v>459</v>
      </c>
      <c r="D360" s="204" t="s">
        <v>142</v>
      </c>
      <c r="E360" s="205" t="s">
        <v>460</v>
      </c>
      <c r="F360" s="206" t="s">
        <v>461</v>
      </c>
      <c r="G360" s="207" t="s">
        <v>145</v>
      </c>
      <c r="H360" s="208">
        <v>10.128</v>
      </c>
      <c r="I360" s="209"/>
      <c r="J360" s="210">
        <f>ROUND(I360*H360,2)</f>
        <v>0</v>
      </c>
      <c r="K360" s="206" t="s">
        <v>146</v>
      </c>
      <c r="L360" s="43"/>
      <c r="M360" s="211" t="s">
        <v>20</v>
      </c>
      <c r="N360" s="212" t="s">
        <v>46</v>
      </c>
      <c r="O360" s="79"/>
      <c r="P360" s="213">
        <f>O360*H360</f>
        <v>0</v>
      </c>
      <c r="Q360" s="213">
        <v>0</v>
      </c>
      <c r="R360" s="213">
        <f>Q360*H360</f>
        <v>0</v>
      </c>
      <c r="S360" s="213">
        <v>0.041</v>
      </c>
      <c r="T360" s="214">
        <f>S360*H360</f>
        <v>0.415248</v>
      </c>
      <c r="AR360" s="17" t="s">
        <v>147</v>
      </c>
      <c r="AT360" s="17" t="s">
        <v>142</v>
      </c>
      <c r="AU360" s="17" t="s">
        <v>84</v>
      </c>
      <c r="AY360" s="17" t="s">
        <v>140</v>
      </c>
      <c r="BE360" s="215">
        <f>IF(N360="základní",J360,0)</f>
        <v>0</v>
      </c>
      <c r="BF360" s="215">
        <f>IF(N360="snížená",J360,0)</f>
        <v>0</v>
      </c>
      <c r="BG360" s="215">
        <f>IF(N360="zákl. přenesená",J360,0)</f>
        <v>0</v>
      </c>
      <c r="BH360" s="215">
        <f>IF(N360="sníž. přenesená",J360,0)</f>
        <v>0</v>
      </c>
      <c r="BI360" s="215">
        <f>IF(N360="nulová",J360,0)</f>
        <v>0</v>
      </c>
      <c r="BJ360" s="17" t="s">
        <v>22</v>
      </c>
      <c r="BK360" s="215">
        <f>ROUND(I360*H360,2)</f>
        <v>0</v>
      </c>
      <c r="BL360" s="17" t="s">
        <v>147</v>
      </c>
      <c r="BM360" s="17" t="s">
        <v>462</v>
      </c>
    </row>
    <row r="361" spans="2:47" s="1" customFormat="1" ht="12">
      <c r="B361" s="38"/>
      <c r="C361" s="39"/>
      <c r="D361" s="216" t="s">
        <v>149</v>
      </c>
      <c r="E361" s="39"/>
      <c r="F361" s="217" t="s">
        <v>463</v>
      </c>
      <c r="G361" s="39"/>
      <c r="H361" s="39"/>
      <c r="I361" s="130"/>
      <c r="J361" s="39"/>
      <c r="K361" s="39"/>
      <c r="L361" s="43"/>
      <c r="M361" s="218"/>
      <c r="N361" s="79"/>
      <c r="O361" s="79"/>
      <c r="P361" s="79"/>
      <c r="Q361" s="79"/>
      <c r="R361" s="79"/>
      <c r="S361" s="79"/>
      <c r="T361" s="80"/>
      <c r="AT361" s="17" t="s">
        <v>149</v>
      </c>
      <c r="AU361" s="17" t="s">
        <v>84</v>
      </c>
    </row>
    <row r="362" spans="2:51" s="11" customFormat="1" ht="12">
      <c r="B362" s="219"/>
      <c r="C362" s="220"/>
      <c r="D362" s="216" t="s">
        <v>151</v>
      </c>
      <c r="E362" s="221" t="s">
        <v>20</v>
      </c>
      <c r="F362" s="222" t="s">
        <v>371</v>
      </c>
      <c r="G362" s="220"/>
      <c r="H362" s="223">
        <v>3.24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151</v>
      </c>
      <c r="AU362" s="229" t="s">
        <v>84</v>
      </c>
      <c r="AV362" s="11" t="s">
        <v>84</v>
      </c>
      <c r="AW362" s="11" t="s">
        <v>37</v>
      </c>
      <c r="AX362" s="11" t="s">
        <v>75</v>
      </c>
      <c r="AY362" s="229" t="s">
        <v>140</v>
      </c>
    </row>
    <row r="363" spans="2:51" s="11" customFormat="1" ht="12">
      <c r="B363" s="219"/>
      <c r="C363" s="220"/>
      <c r="D363" s="216" t="s">
        <v>151</v>
      </c>
      <c r="E363" s="221" t="s">
        <v>20</v>
      </c>
      <c r="F363" s="222" t="s">
        <v>375</v>
      </c>
      <c r="G363" s="220"/>
      <c r="H363" s="223">
        <v>0.81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151</v>
      </c>
      <c r="AU363" s="229" t="s">
        <v>84</v>
      </c>
      <c r="AV363" s="11" t="s">
        <v>84</v>
      </c>
      <c r="AW363" s="11" t="s">
        <v>37</v>
      </c>
      <c r="AX363" s="11" t="s">
        <v>75</v>
      </c>
      <c r="AY363" s="229" t="s">
        <v>140</v>
      </c>
    </row>
    <row r="364" spans="2:51" s="11" customFormat="1" ht="12">
      <c r="B364" s="219"/>
      <c r="C364" s="220"/>
      <c r="D364" s="216" t="s">
        <v>151</v>
      </c>
      <c r="E364" s="221" t="s">
        <v>20</v>
      </c>
      <c r="F364" s="222" t="s">
        <v>376</v>
      </c>
      <c r="G364" s="220"/>
      <c r="H364" s="223">
        <v>3.6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151</v>
      </c>
      <c r="AU364" s="229" t="s">
        <v>84</v>
      </c>
      <c r="AV364" s="11" t="s">
        <v>84</v>
      </c>
      <c r="AW364" s="11" t="s">
        <v>37</v>
      </c>
      <c r="AX364" s="11" t="s">
        <v>75</v>
      </c>
      <c r="AY364" s="229" t="s">
        <v>140</v>
      </c>
    </row>
    <row r="365" spans="2:51" s="11" customFormat="1" ht="12">
      <c r="B365" s="219"/>
      <c r="C365" s="220"/>
      <c r="D365" s="216" t="s">
        <v>151</v>
      </c>
      <c r="E365" s="221" t="s">
        <v>20</v>
      </c>
      <c r="F365" s="222" t="s">
        <v>377</v>
      </c>
      <c r="G365" s="220"/>
      <c r="H365" s="223">
        <v>2.478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151</v>
      </c>
      <c r="AU365" s="229" t="s">
        <v>84</v>
      </c>
      <c r="AV365" s="11" t="s">
        <v>84</v>
      </c>
      <c r="AW365" s="11" t="s">
        <v>37</v>
      </c>
      <c r="AX365" s="11" t="s">
        <v>75</v>
      </c>
      <c r="AY365" s="229" t="s">
        <v>140</v>
      </c>
    </row>
    <row r="366" spans="2:51" s="12" customFormat="1" ht="12">
      <c r="B366" s="230"/>
      <c r="C366" s="231"/>
      <c r="D366" s="216" t="s">
        <v>151</v>
      </c>
      <c r="E366" s="232" t="s">
        <v>20</v>
      </c>
      <c r="F366" s="233" t="s">
        <v>159</v>
      </c>
      <c r="G366" s="231"/>
      <c r="H366" s="234">
        <v>10.128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151</v>
      </c>
      <c r="AU366" s="240" t="s">
        <v>84</v>
      </c>
      <c r="AV366" s="12" t="s">
        <v>147</v>
      </c>
      <c r="AW366" s="12" t="s">
        <v>37</v>
      </c>
      <c r="AX366" s="12" t="s">
        <v>22</v>
      </c>
      <c r="AY366" s="240" t="s">
        <v>140</v>
      </c>
    </row>
    <row r="367" spans="2:65" s="1" customFormat="1" ht="16.5" customHeight="1">
      <c r="B367" s="38"/>
      <c r="C367" s="204" t="s">
        <v>464</v>
      </c>
      <c r="D367" s="204" t="s">
        <v>142</v>
      </c>
      <c r="E367" s="205" t="s">
        <v>465</v>
      </c>
      <c r="F367" s="206" t="s">
        <v>466</v>
      </c>
      <c r="G367" s="207" t="s">
        <v>145</v>
      </c>
      <c r="H367" s="208">
        <v>138.806</v>
      </c>
      <c r="I367" s="209"/>
      <c r="J367" s="210">
        <f>ROUND(I367*H367,2)</f>
        <v>0</v>
      </c>
      <c r="K367" s="206" t="s">
        <v>146</v>
      </c>
      <c r="L367" s="43"/>
      <c r="M367" s="211" t="s">
        <v>20</v>
      </c>
      <c r="N367" s="212" t="s">
        <v>46</v>
      </c>
      <c r="O367" s="79"/>
      <c r="P367" s="213">
        <f>O367*H367</f>
        <v>0</v>
      </c>
      <c r="Q367" s="213">
        <v>0</v>
      </c>
      <c r="R367" s="213">
        <f>Q367*H367</f>
        <v>0</v>
      </c>
      <c r="S367" s="213">
        <v>0.031</v>
      </c>
      <c r="T367" s="214">
        <f>S367*H367</f>
        <v>4.302986000000001</v>
      </c>
      <c r="AR367" s="17" t="s">
        <v>147</v>
      </c>
      <c r="AT367" s="17" t="s">
        <v>142</v>
      </c>
      <c r="AU367" s="17" t="s">
        <v>84</v>
      </c>
      <c r="AY367" s="17" t="s">
        <v>140</v>
      </c>
      <c r="BE367" s="215">
        <f>IF(N367="základní",J367,0)</f>
        <v>0</v>
      </c>
      <c r="BF367" s="215">
        <f>IF(N367="snížená",J367,0)</f>
        <v>0</v>
      </c>
      <c r="BG367" s="215">
        <f>IF(N367="zákl. přenesená",J367,0)</f>
        <v>0</v>
      </c>
      <c r="BH367" s="215">
        <f>IF(N367="sníž. přenesená",J367,0)</f>
        <v>0</v>
      </c>
      <c r="BI367" s="215">
        <f>IF(N367="nulová",J367,0)</f>
        <v>0</v>
      </c>
      <c r="BJ367" s="17" t="s">
        <v>22</v>
      </c>
      <c r="BK367" s="215">
        <f>ROUND(I367*H367,2)</f>
        <v>0</v>
      </c>
      <c r="BL367" s="17" t="s">
        <v>147</v>
      </c>
      <c r="BM367" s="17" t="s">
        <v>467</v>
      </c>
    </row>
    <row r="368" spans="2:47" s="1" customFormat="1" ht="12">
      <c r="B368" s="38"/>
      <c r="C368" s="39"/>
      <c r="D368" s="216" t="s">
        <v>149</v>
      </c>
      <c r="E368" s="39"/>
      <c r="F368" s="217" t="s">
        <v>468</v>
      </c>
      <c r="G368" s="39"/>
      <c r="H368" s="39"/>
      <c r="I368" s="130"/>
      <c r="J368" s="39"/>
      <c r="K368" s="39"/>
      <c r="L368" s="43"/>
      <c r="M368" s="218"/>
      <c r="N368" s="79"/>
      <c r="O368" s="79"/>
      <c r="P368" s="79"/>
      <c r="Q368" s="79"/>
      <c r="R368" s="79"/>
      <c r="S368" s="79"/>
      <c r="T368" s="80"/>
      <c r="AT368" s="17" t="s">
        <v>149</v>
      </c>
      <c r="AU368" s="17" t="s">
        <v>84</v>
      </c>
    </row>
    <row r="369" spans="2:51" s="11" customFormat="1" ht="12">
      <c r="B369" s="219"/>
      <c r="C369" s="220"/>
      <c r="D369" s="216" t="s">
        <v>151</v>
      </c>
      <c r="E369" s="221" t="s">
        <v>20</v>
      </c>
      <c r="F369" s="222" t="s">
        <v>370</v>
      </c>
      <c r="G369" s="220"/>
      <c r="H369" s="223">
        <v>1.116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151</v>
      </c>
      <c r="AU369" s="229" t="s">
        <v>84</v>
      </c>
      <c r="AV369" s="11" t="s">
        <v>84</v>
      </c>
      <c r="AW369" s="11" t="s">
        <v>37</v>
      </c>
      <c r="AX369" s="11" t="s">
        <v>75</v>
      </c>
      <c r="AY369" s="229" t="s">
        <v>140</v>
      </c>
    </row>
    <row r="370" spans="2:51" s="11" customFormat="1" ht="12">
      <c r="B370" s="219"/>
      <c r="C370" s="220"/>
      <c r="D370" s="216" t="s">
        <v>151</v>
      </c>
      <c r="E370" s="221" t="s">
        <v>20</v>
      </c>
      <c r="F370" s="222" t="s">
        <v>372</v>
      </c>
      <c r="G370" s="220"/>
      <c r="H370" s="223">
        <v>90.45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AT370" s="229" t="s">
        <v>151</v>
      </c>
      <c r="AU370" s="229" t="s">
        <v>84</v>
      </c>
      <c r="AV370" s="11" t="s">
        <v>84</v>
      </c>
      <c r="AW370" s="11" t="s">
        <v>37</v>
      </c>
      <c r="AX370" s="11" t="s">
        <v>75</v>
      </c>
      <c r="AY370" s="229" t="s">
        <v>140</v>
      </c>
    </row>
    <row r="371" spans="2:51" s="11" customFormat="1" ht="12">
      <c r="B371" s="219"/>
      <c r="C371" s="220"/>
      <c r="D371" s="216" t="s">
        <v>151</v>
      </c>
      <c r="E371" s="221" t="s">
        <v>20</v>
      </c>
      <c r="F371" s="222" t="s">
        <v>373</v>
      </c>
      <c r="G371" s="220"/>
      <c r="H371" s="223">
        <v>36.48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151</v>
      </c>
      <c r="AU371" s="229" t="s">
        <v>84</v>
      </c>
      <c r="AV371" s="11" t="s">
        <v>84</v>
      </c>
      <c r="AW371" s="11" t="s">
        <v>37</v>
      </c>
      <c r="AX371" s="11" t="s">
        <v>75</v>
      </c>
      <c r="AY371" s="229" t="s">
        <v>140</v>
      </c>
    </row>
    <row r="372" spans="2:51" s="11" customFormat="1" ht="12">
      <c r="B372" s="219"/>
      <c r="C372" s="220"/>
      <c r="D372" s="216" t="s">
        <v>151</v>
      </c>
      <c r="E372" s="221" t="s">
        <v>20</v>
      </c>
      <c r="F372" s="222" t="s">
        <v>374</v>
      </c>
      <c r="G372" s="220"/>
      <c r="H372" s="223">
        <v>2.16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151</v>
      </c>
      <c r="AU372" s="229" t="s">
        <v>84</v>
      </c>
      <c r="AV372" s="11" t="s">
        <v>84</v>
      </c>
      <c r="AW372" s="11" t="s">
        <v>37</v>
      </c>
      <c r="AX372" s="11" t="s">
        <v>75</v>
      </c>
      <c r="AY372" s="229" t="s">
        <v>140</v>
      </c>
    </row>
    <row r="373" spans="2:51" s="11" customFormat="1" ht="12">
      <c r="B373" s="219"/>
      <c r="C373" s="220"/>
      <c r="D373" s="216" t="s">
        <v>151</v>
      </c>
      <c r="E373" s="221" t="s">
        <v>20</v>
      </c>
      <c r="F373" s="222" t="s">
        <v>469</v>
      </c>
      <c r="G373" s="220"/>
      <c r="H373" s="223">
        <v>6.44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151</v>
      </c>
      <c r="AU373" s="229" t="s">
        <v>84</v>
      </c>
      <c r="AV373" s="11" t="s">
        <v>84</v>
      </c>
      <c r="AW373" s="11" t="s">
        <v>37</v>
      </c>
      <c r="AX373" s="11" t="s">
        <v>75</v>
      </c>
      <c r="AY373" s="229" t="s">
        <v>140</v>
      </c>
    </row>
    <row r="374" spans="2:51" s="11" customFormat="1" ht="12">
      <c r="B374" s="219"/>
      <c r="C374" s="220"/>
      <c r="D374" s="216" t="s">
        <v>151</v>
      </c>
      <c r="E374" s="221" t="s">
        <v>20</v>
      </c>
      <c r="F374" s="222" t="s">
        <v>381</v>
      </c>
      <c r="G374" s="220"/>
      <c r="H374" s="223">
        <v>2.16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151</v>
      </c>
      <c r="AU374" s="229" t="s">
        <v>84</v>
      </c>
      <c r="AV374" s="11" t="s">
        <v>84</v>
      </c>
      <c r="AW374" s="11" t="s">
        <v>37</v>
      </c>
      <c r="AX374" s="11" t="s">
        <v>75</v>
      </c>
      <c r="AY374" s="229" t="s">
        <v>140</v>
      </c>
    </row>
    <row r="375" spans="2:51" s="12" customFormat="1" ht="12">
      <c r="B375" s="230"/>
      <c r="C375" s="231"/>
      <c r="D375" s="216" t="s">
        <v>151</v>
      </c>
      <c r="E375" s="232" t="s">
        <v>20</v>
      </c>
      <c r="F375" s="233" t="s">
        <v>159</v>
      </c>
      <c r="G375" s="231"/>
      <c r="H375" s="234">
        <v>138.80599999999998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151</v>
      </c>
      <c r="AU375" s="240" t="s">
        <v>84</v>
      </c>
      <c r="AV375" s="12" t="s">
        <v>147</v>
      </c>
      <c r="AW375" s="12" t="s">
        <v>37</v>
      </c>
      <c r="AX375" s="12" t="s">
        <v>22</v>
      </c>
      <c r="AY375" s="240" t="s">
        <v>140</v>
      </c>
    </row>
    <row r="376" spans="2:65" s="1" customFormat="1" ht="16.5" customHeight="1">
      <c r="B376" s="38"/>
      <c r="C376" s="204" t="s">
        <v>470</v>
      </c>
      <c r="D376" s="204" t="s">
        <v>142</v>
      </c>
      <c r="E376" s="205" t="s">
        <v>471</v>
      </c>
      <c r="F376" s="206" t="s">
        <v>472</v>
      </c>
      <c r="G376" s="207" t="s">
        <v>145</v>
      </c>
      <c r="H376" s="208">
        <v>8.8</v>
      </c>
      <c r="I376" s="209"/>
      <c r="J376" s="210">
        <f>ROUND(I376*H376,2)</f>
        <v>0</v>
      </c>
      <c r="K376" s="206" t="s">
        <v>146</v>
      </c>
      <c r="L376" s="43"/>
      <c r="M376" s="211" t="s">
        <v>20</v>
      </c>
      <c r="N376" s="212" t="s">
        <v>46</v>
      </c>
      <c r="O376" s="79"/>
      <c r="P376" s="213">
        <f>O376*H376</f>
        <v>0</v>
      </c>
      <c r="Q376" s="213">
        <v>0</v>
      </c>
      <c r="R376" s="213">
        <f>Q376*H376</f>
        <v>0</v>
      </c>
      <c r="S376" s="213">
        <v>0.027</v>
      </c>
      <c r="T376" s="214">
        <f>S376*H376</f>
        <v>0.2376</v>
      </c>
      <c r="AR376" s="17" t="s">
        <v>147</v>
      </c>
      <c r="AT376" s="17" t="s">
        <v>142</v>
      </c>
      <c r="AU376" s="17" t="s">
        <v>84</v>
      </c>
      <c r="AY376" s="17" t="s">
        <v>140</v>
      </c>
      <c r="BE376" s="215">
        <f>IF(N376="základní",J376,0)</f>
        <v>0</v>
      </c>
      <c r="BF376" s="215">
        <f>IF(N376="snížená",J376,0)</f>
        <v>0</v>
      </c>
      <c r="BG376" s="215">
        <f>IF(N376="zákl. přenesená",J376,0)</f>
        <v>0</v>
      </c>
      <c r="BH376" s="215">
        <f>IF(N376="sníž. přenesená",J376,0)</f>
        <v>0</v>
      </c>
      <c r="BI376" s="215">
        <f>IF(N376="nulová",J376,0)</f>
        <v>0</v>
      </c>
      <c r="BJ376" s="17" t="s">
        <v>22</v>
      </c>
      <c r="BK376" s="215">
        <f>ROUND(I376*H376,2)</f>
        <v>0</v>
      </c>
      <c r="BL376" s="17" t="s">
        <v>147</v>
      </c>
      <c r="BM376" s="17" t="s">
        <v>473</v>
      </c>
    </row>
    <row r="377" spans="2:47" s="1" customFormat="1" ht="12">
      <c r="B377" s="38"/>
      <c r="C377" s="39"/>
      <c r="D377" s="216" t="s">
        <v>149</v>
      </c>
      <c r="E377" s="39"/>
      <c r="F377" s="217" t="s">
        <v>474</v>
      </c>
      <c r="G377" s="39"/>
      <c r="H377" s="39"/>
      <c r="I377" s="130"/>
      <c r="J377" s="39"/>
      <c r="K377" s="39"/>
      <c r="L377" s="43"/>
      <c r="M377" s="218"/>
      <c r="N377" s="79"/>
      <c r="O377" s="79"/>
      <c r="P377" s="79"/>
      <c r="Q377" s="79"/>
      <c r="R377" s="79"/>
      <c r="S377" s="79"/>
      <c r="T377" s="80"/>
      <c r="AT377" s="17" t="s">
        <v>149</v>
      </c>
      <c r="AU377" s="17" t="s">
        <v>84</v>
      </c>
    </row>
    <row r="378" spans="2:51" s="11" customFormat="1" ht="12">
      <c r="B378" s="219"/>
      <c r="C378" s="220"/>
      <c r="D378" s="216" t="s">
        <v>151</v>
      </c>
      <c r="E378" s="221" t="s">
        <v>20</v>
      </c>
      <c r="F378" s="222" t="s">
        <v>378</v>
      </c>
      <c r="G378" s="220"/>
      <c r="H378" s="223">
        <v>8.8</v>
      </c>
      <c r="I378" s="224"/>
      <c r="J378" s="220"/>
      <c r="K378" s="220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151</v>
      </c>
      <c r="AU378" s="229" t="s">
        <v>84</v>
      </c>
      <c r="AV378" s="11" t="s">
        <v>84</v>
      </c>
      <c r="AW378" s="11" t="s">
        <v>37</v>
      </c>
      <c r="AX378" s="11" t="s">
        <v>75</v>
      </c>
      <c r="AY378" s="229" t="s">
        <v>140</v>
      </c>
    </row>
    <row r="379" spans="2:51" s="12" customFormat="1" ht="12">
      <c r="B379" s="230"/>
      <c r="C379" s="231"/>
      <c r="D379" s="216" t="s">
        <v>151</v>
      </c>
      <c r="E379" s="232" t="s">
        <v>20</v>
      </c>
      <c r="F379" s="233" t="s">
        <v>159</v>
      </c>
      <c r="G379" s="231"/>
      <c r="H379" s="234">
        <v>8.8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151</v>
      </c>
      <c r="AU379" s="240" t="s">
        <v>84</v>
      </c>
      <c r="AV379" s="12" t="s">
        <v>147</v>
      </c>
      <c r="AW379" s="12" t="s">
        <v>37</v>
      </c>
      <c r="AX379" s="12" t="s">
        <v>22</v>
      </c>
      <c r="AY379" s="240" t="s">
        <v>140</v>
      </c>
    </row>
    <row r="380" spans="2:65" s="1" customFormat="1" ht="16.5" customHeight="1">
      <c r="B380" s="38"/>
      <c r="C380" s="204" t="s">
        <v>475</v>
      </c>
      <c r="D380" s="204" t="s">
        <v>142</v>
      </c>
      <c r="E380" s="205" t="s">
        <v>476</v>
      </c>
      <c r="F380" s="206" t="s">
        <v>477</v>
      </c>
      <c r="G380" s="207" t="s">
        <v>145</v>
      </c>
      <c r="H380" s="208">
        <v>14.49</v>
      </c>
      <c r="I380" s="209"/>
      <c r="J380" s="210">
        <f>ROUND(I380*H380,2)</f>
        <v>0</v>
      </c>
      <c r="K380" s="206" t="s">
        <v>146</v>
      </c>
      <c r="L380" s="43"/>
      <c r="M380" s="211" t="s">
        <v>20</v>
      </c>
      <c r="N380" s="212" t="s">
        <v>46</v>
      </c>
      <c r="O380" s="79"/>
      <c r="P380" s="213">
        <f>O380*H380</f>
        <v>0</v>
      </c>
      <c r="Q380" s="213">
        <v>0</v>
      </c>
      <c r="R380" s="213">
        <f>Q380*H380</f>
        <v>0</v>
      </c>
      <c r="S380" s="213">
        <v>0.023</v>
      </c>
      <c r="T380" s="214">
        <f>S380*H380</f>
        <v>0.33327</v>
      </c>
      <c r="AR380" s="17" t="s">
        <v>147</v>
      </c>
      <c r="AT380" s="17" t="s">
        <v>142</v>
      </c>
      <c r="AU380" s="17" t="s">
        <v>84</v>
      </c>
      <c r="AY380" s="17" t="s">
        <v>140</v>
      </c>
      <c r="BE380" s="215">
        <f>IF(N380="základní",J380,0)</f>
        <v>0</v>
      </c>
      <c r="BF380" s="215">
        <f>IF(N380="snížená",J380,0)</f>
        <v>0</v>
      </c>
      <c r="BG380" s="215">
        <f>IF(N380="zákl. přenesená",J380,0)</f>
        <v>0</v>
      </c>
      <c r="BH380" s="215">
        <f>IF(N380="sníž. přenesená",J380,0)</f>
        <v>0</v>
      </c>
      <c r="BI380" s="215">
        <f>IF(N380="nulová",J380,0)</f>
        <v>0</v>
      </c>
      <c r="BJ380" s="17" t="s">
        <v>22</v>
      </c>
      <c r="BK380" s="215">
        <f>ROUND(I380*H380,2)</f>
        <v>0</v>
      </c>
      <c r="BL380" s="17" t="s">
        <v>147</v>
      </c>
      <c r="BM380" s="17" t="s">
        <v>478</v>
      </c>
    </row>
    <row r="381" spans="2:47" s="1" customFormat="1" ht="12">
      <c r="B381" s="38"/>
      <c r="C381" s="39"/>
      <c r="D381" s="216" t="s">
        <v>149</v>
      </c>
      <c r="E381" s="39"/>
      <c r="F381" s="217" t="s">
        <v>479</v>
      </c>
      <c r="G381" s="39"/>
      <c r="H381" s="39"/>
      <c r="I381" s="130"/>
      <c r="J381" s="39"/>
      <c r="K381" s="39"/>
      <c r="L381" s="43"/>
      <c r="M381" s="218"/>
      <c r="N381" s="79"/>
      <c r="O381" s="79"/>
      <c r="P381" s="79"/>
      <c r="Q381" s="79"/>
      <c r="R381" s="79"/>
      <c r="S381" s="79"/>
      <c r="T381" s="80"/>
      <c r="AT381" s="17" t="s">
        <v>149</v>
      </c>
      <c r="AU381" s="17" t="s">
        <v>84</v>
      </c>
    </row>
    <row r="382" spans="2:51" s="11" customFormat="1" ht="12">
      <c r="B382" s="219"/>
      <c r="C382" s="220"/>
      <c r="D382" s="216" t="s">
        <v>151</v>
      </c>
      <c r="E382" s="221" t="s">
        <v>20</v>
      </c>
      <c r="F382" s="222" t="s">
        <v>380</v>
      </c>
      <c r="G382" s="220"/>
      <c r="H382" s="223">
        <v>14.49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151</v>
      </c>
      <c r="AU382" s="229" t="s">
        <v>84</v>
      </c>
      <c r="AV382" s="11" t="s">
        <v>84</v>
      </c>
      <c r="AW382" s="11" t="s">
        <v>37</v>
      </c>
      <c r="AX382" s="11" t="s">
        <v>75</v>
      </c>
      <c r="AY382" s="229" t="s">
        <v>140</v>
      </c>
    </row>
    <row r="383" spans="2:51" s="12" customFormat="1" ht="12">
      <c r="B383" s="230"/>
      <c r="C383" s="231"/>
      <c r="D383" s="216" t="s">
        <v>151</v>
      </c>
      <c r="E383" s="232" t="s">
        <v>20</v>
      </c>
      <c r="F383" s="233" t="s">
        <v>159</v>
      </c>
      <c r="G383" s="231"/>
      <c r="H383" s="234">
        <v>14.49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151</v>
      </c>
      <c r="AU383" s="240" t="s">
        <v>84</v>
      </c>
      <c r="AV383" s="12" t="s">
        <v>147</v>
      </c>
      <c r="AW383" s="12" t="s">
        <v>37</v>
      </c>
      <c r="AX383" s="12" t="s">
        <v>22</v>
      </c>
      <c r="AY383" s="240" t="s">
        <v>140</v>
      </c>
    </row>
    <row r="384" spans="2:65" s="1" customFormat="1" ht="16.5" customHeight="1">
      <c r="B384" s="38"/>
      <c r="C384" s="204" t="s">
        <v>480</v>
      </c>
      <c r="D384" s="204" t="s">
        <v>142</v>
      </c>
      <c r="E384" s="205" t="s">
        <v>481</v>
      </c>
      <c r="F384" s="206" t="s">
        <v>482</v>
      </c>
      <c r="G384" s="207" t="s">
        <v>145</v>
      </c>
      <c r="H384" s="208">
        <v>655.669</v>
      </c>
      <c r="I384" s="209"/>
      <c r="J384" s="210">
        <f>ROUND(I384*H384,2)</f>
        <v>0</v>
      </c>
      <c r="K384" s="206" t="s">
        <v>146</v>
      </c>
      <c r="L384" s="43"/>
      <c r="M384" s="211" t="s">
        <v>20</v>
      </c>
      <c r="N384" s="212" t="s">
        <v>46</v>
      </c>
      <c r="O384" s="79"/>
      <c r="P384" s="213">
        <f>O384*H384</f>
        <v>0</v>
      </c>
      <c r="Q384" s="213">
        <v>0</v>
      </c>
      <c r="R384" s="213">
        <f>Q384*H384</f>
        <v>0</v>
      </c>
      <c r="S384" s="213">
        <v>0.005</v>
      </c>
      <c r="T384" s="214">
        <f>S384*H384</f>
        <v>3.278345</v>
      </c>
      <c r="AR384" s="17" t="s">
        <v>147</v>
      </c>
      <c r="AT384" s="17" t="s">
        <v>142</v>
      </c>
      <c r="AU384" s="17" t="s">
        <v>84</v>
      </c>
      <c r="AY384" s="17" t="s">
        <v>140</v>
      </c>
      <c r="BE384" s="215">
        <f>IF(N384="základní",J384,0)</f>
        <v>0</v>
      </c>
      <c r="BF384" s="215">
        <f>IF(N384="snížená",J384,0)</f>
        <v>0</v>
      </c>
      <c r="BG384" s="215">
        <f>IF(N384="zákl. přenesená",J384,0)</f>
        <v>0</v>
      </c>
      <c r="BH384" s="215">
        <f>IF(N384="sníž. přenesená",J384,0)</f>
        <v>0</v>
      </c>
      <c r="BI384" s="215">
        <f>IF(N384="nulová",J384,0)</f>
        <v>0</v>
      </c>
      <c r="BJ384" s="17" t="s">
        <v>22</v>
      </c>
      <c r="BK384" s="215">
        <f>ROUND(I384*H384,2)</f>
        <v>0</v>
      </c>
      <c r="BL384" s="17" t="s">
        <v>147</v>
      </c>
      <c r="BM384" s="17" t="s">
        <v>483</v>
      </c>
    </row>
    <row r="385" spans="2:47" s="1" customFormat="1" ht="12">
      <c r="B385" s="38"/>
      <c r="C385" s="39"/>
      <c r="D385" s="216" t="s">
        <v>149</v>
      </c>
      <c r="E385" s="39"/>
      <c r="F385" s="217" t="s">
        <v>484</v>
      </c>
      <c r="G385" s="39"/>
      <c r="H385" s="39"/>
      <c r="I385" s="130"/>
      <c r="J385" s="39"/>
      <c r="K385" s="39"/>
      <c r="L385" s="43"/>
      <c r="M385" s="218"/>
      <c r="N385" s="79"/>
      <c r="O385" s="79"/>
      <c r="P385" s="79"/>
      <c r="Q385" s="79"/>
      <c r="R385" s="79"/>
      <c r="S385" s="79"/>
      <c r="T385" s="80"/>
      <c r="AT385" s="17" t="s">
        <v>149</v>
      </c>
      <c r="AU385" s="17" t="s">
        <v>84</v>
      </c>
    </row>
    <row r="386" spans="2:51" s="11" customFormat="1" ht="12">
      <c r="B386" s="219"/>
      <c r="C386" s="220"/>
      <c r="D386" s="216" t="s">
        <v>151</v>
      </c>
      <c r="E386" s="221" t="s">
        <v>20</v>
      </c>
      <c r="F386" s="222" t="s">
        <v>263</v>
      </c>
      <c r="G386" s="220"/>
      <c r="H386" s="223">
        <v>169.22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151</v>
      </c>
      <c r="AU386" s="229" t="s">
        <v>84</v>
      </c>
      <c r="AV386" s="11" t="s">
        <v>84</v>
      </c>
      <c r="AW386" s="11" t="s">
        <v>37</v>
      </c>
      <c r="AX386" s="11" t="s">
        <v>75</v>
      </c>
      <c r="AY386" s="229" t="s">
        <v>140</v>
      </c>
    </row>
    <row r="387" spans="2:51" s="11" customFormat="1" ht="12">
      <c r="B387" s="219"/>
      <c r="C387" s="220"/>
      <c r="D387" s="216" t="s">
        <v>151</v>
      </c>
      <c r="E387" s="221" t="s">
        <v>20</v>
      </c>
      <c r="F387" s="222" t="s">
        <v>264</v>
      </c>
      <c r="G387" s="220"/>
      <c r="H387" s="223">
        <v>87.14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151</v>
      </c>
      <c r="AU387" s="229" t="s">
        <v>84</v>
      </c>
      <c r="AV387" s="11" t="s">
        <v>84</v>
      </c>
      <c r="AW387" s="11" t="s">
        <v>37</v>
      </c>
      <c r="AX387" s="11" t="s">
        <v>75</v>
      </c>
      <c r="AY387" s="229" t="s">
        <v>140</v>
      </c>
    </row>
    <row r="388" spans="2:51" s="11" customFormat="1" ht="12">
      <c r="B388" s="219"/>
      <c r="C388" s="220"/>
      <c r="D388" s="216" t="s">
        <v>151</v>
      </c>
      <c r="E388" s="221" t="s">
        <v>20</v>
      </c>
      <c r="F388" s="222" t="s">
        <v>265</v>
      </c>
      <c r="G388" s="220"/>
      <c r="H388" s="223">
        <v>283.894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151</v>
      </c>
      <c r="AU388" s="229" t="s">
        <v>84</v>
      </c>
      <c r="AV388" s="11" t="s">
        <v>84</v>
      </c>
      <c r="AW388" s="11" t="s">
        <v>37</v>
      </c>
      <c r="AX388" s="11" t="s">
        <v>75</v>
      </c>
      <c r="AY388" s="229" t="s">
        <v>140</v>
      </c>
    </row>
    <row r="389" spans="2:51" s="11" customFormat="1" ht="12">
      <c r="B389" s="219"/>
      <c r="C389" s="220"/>
      <c r="D389" s="216" t="s">
        <v>151</v>
      </c>
      <c r="E389" s="221" t="s">
        <v>20</v>
      </c>
      <c r="F389" s="222" t="s">
        <v>266</v>
      </c>
      <c r="G389" s="220"/>
      <c r="H389" s="223">
        <v>75.095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151</v>
      </c>
      <c r="AU389" s="229" t="s">
        <v>84</v>
      </c>
      <c r="AV389" s="11" t="s">
        <v>84</v>
      </c>
      <c r="AW389" s="11" t="s">
        <v>37</v>
      </c>
      <c r="AX389" s="11" t="s">
        <v>75</v>
      </c>
      <c r="AY389" s="229" t="s">
        <v>140</v>
      </c>
    </row>
    <row r="390" spans="2:51" s="11" customFormat="1" ht="12">
      <c r="B390" s="219"/>
      <c r="C390" s="220"/>
      <c r="D390" s="216" t="s">
        <v>151</v>
      </c>
      <c r="E390" s="221" t="s">
        <v>20</v>
      </c>
      <c r="F390" s="222" t="s">
        <v>304</v>
      </c>
      <c r="G390" s="220"/>
      <c r="H390" s="223">
        <v>40.32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151</v>
      </c>
      <c r="AU390" s="229" t="s">
        <v>84</v>
      </c>
      <c r="AV390" s="11" t="s">
        <v>84</v>
      </c>
      <c r="AW390" s="11" t="s">
        <v>37</v>
      </c>
      <c r="AX390" s="11" t="s">
        <v>75</v>
      </c>
      <c r="AY390" s="229" t="s">
        <v>140</v>
      </c>
    </row>
    <row r="391" spans="2:51" s="12" customFormat="1" ht="12">
      <c r="B391" s="230"/>
      <c r="C391" s="231"/>
      <c r="D391" s="216" t="s">
        <v>151</v>
      </c>
      <c r="E391" s="232" t="s">
        <v>20</v>
      </c>
      <c r="F391" s="233" t="s">
        <v>159</v>
      </c>
      <c r="G391" s="231"/>
      <c r="H391" s="234">
        <v>655.6690000000001</v>
      </c>
      <c r="I391" s="235"/>
      <c r="J391" s="231"/>
      <c r="K391" s="231"/>
      <c r="L391" s="236"/>
      <c r="M391" s="237"/>
      <c r="N391" s="238"/>
      <c r="O391" s="238"/>
      <c r="P391" s="238"/>
      <c r="Q391" s="238"/>
      <c r="R391" s="238"/>
      <c r="S391" s="238"/>
      <c r="T391" s="239"/>
      <c r="AT391" s="240" t="s">
        <v>151</v>
      </c>
      <c r="AU391" s="240" t="s">
        <v>84</v>
      </c>
      <c r="AV391" s="12" t="s">
        <v>147</v>
      </c>
      <c r="AW391" s="12" t="s">
        <v>37</v>
      </c>
      <c r="AX391" s="12" t="s">
        <v>22</v>
      </c>
      <c r="AY391" s="240" t="s">
        <v>140</v>
      </c>
    </row>
    <row r="392" spans="2:65" s="1" customFormat="1" ht="16.5" customHeight="1">
      <c r="B392" s="38"/>
      <c r="C392" s="204" t="s">
        <v>485</v>
      </c>
      <c r="D392" s="204" t="s">
        <v>142</v>
      </c>
      <c r="E392" s="205" t="s">
        <v>486</v>
      </c>
      <c r="F392" s="206" t="s">
        <v>487</v>
      </c>
      <c r="G392" s="207" t="s">
        <v>145</v>
      </c>
      <c r="H392" s="208">
        <v>19.91</v>
      </c>
      <c r="I392" s="209"/>
      <c r="J392" s="210">
        <f>ROUND(I392*H392,2)</f>
        <v>0</v>
      </c>
      <c r="K392" s="206" t="s">
        <v>146</v>
      </c>
      <c r="L392" s="43"/>
      <c r="M392" s="211" t="s">
        <v>20</v>
      </c>
      <c r="N392" s="212" t="s">
        <v>46</v>
      </c>
      <c r="O392" s="79"/>
      <c r="P392" s="213">
        <f>O392*H392</f>
        <v>0</v>
      </c>
      <c r="Q392" s="213">
        <v>0</v>
      </c>
      <c r="R392" s="213">
        <f>Q392*H392</f>
        <v>0</v>
      </c>
      <c r="S392" s="213">
        <v>0</v>
      </c>
      <c r="T392" s="214">
        <f>S392*H392</f>
        <v>0</v>
      </c>
      <c r="AR392" s="17" t="s">
        <v>147</v>
      </c>
      <c r="AT392" s="17" t="s">
        <v>142</v>
      </c>
      <c r="AU392" s="17" t="s">
        <v>84</v>
      </c>
      <c r="AY392" s="17" t="s">
        <v>140</v>
      </c>
      <c r="BE392" s="215">
        <f>IF(N392="základní",J392,0)</f>
        <v>0</v>
      </c>
      <c r="BF392" s="215">
        <f>IF(N392="snížená",J392,0)</f>
        <v>0</v>
      </c>
      <c r="BG392" s="215">
        <f>IF(N392="zákl. přenesená",J392,0)</f>
        <v>0</v>
      </c>
      <c r="BH392" s="215">
        <f>IF(N392="sníž. přenesená",J392,0)</f>
        <v>0</v>
      </c>
      <c r="BI392" s="215">
        <f>IF(N392="nulová",J392,0)</f>
        <v>0</v>
      </c>
      <c r="BJ392" s="17" t="s">
        <v>22</v>
      </c>
      <c r="BK392" s="215">
        <f>ROUND(I392*H392,2)</f>
        <v>0</v>
      </c>
      <c r="BL392" s="17" t="s">
        <v>147</v>
      </c>
      <c r="BM392" s="17" t="s">
        <v>488</v>
      </c>
    </row>
    <row r="393" spans="2:47" s="1" customFormat="1" ht="12">
      <c r="B393" s="38"/>
      <c r="C393" s="39"/>
      <c r="D393" s="216" t="s">
        <v>149</v>
      </c>
      <c r="E393" s="39"/>
      <c r="F393" s="217" t="s">
        <v>487</v>
      </c>
      <c r="G393" s="39"/>
      <c r="H393" s="39"/>
      <c r="I393" s="130"/>
      <c r="J393" s="39"/>
      <c r="K393" s="39"/>
      <c r="L393" s="43"/>
      <c r="M393" s="218"/>
      <c r="N393" s="79"/>
      <c r="O393" s="79"/>
      <c r="P393" s="79"/>
      <c r="Q393" s="79"/>
      <c r="R393" s="79"/>
      <c r="S393" s="79"/>
      <c r="T393" s="80"/>
      <c r="AT393" s="17" t="s">
        <v>149</v>
      </c>
      <c r="AU393" s="17" t="s">
        <v>84</v>
      </c>
    </row>
    <row r="394" spans="2:51" s="13" customFormat="1" ht="12">
      <c r="B394" s="251"/>
      <c r="C394" s="252"/>
      <c r="D394" s="216" t="s">
        <v>151</v>
      </c>
      <c r="E394" s="253" t="s">
        <v>20</v>
      </c>
      <c r="F394" s="254" t="s">
        <v>489</v>
      </c>
      <c r="G394" s="252"/>
      <c r="H394" s="253" t="s">
        <v>20</v>
      </c>
      <c r="I394" s="255"/>
      <c r="J394" s="252"/>
      <c r="K394" s="252"/>
      <c r="L394" s="256"/>
      <c r="M394" s="257"/>
      <c r="N394" s="258"/>
      <c r="O394" s="258"/>
      <c r="P394" s="258"/>
      <c r="Q394" s="258"/>
      <c r="R394" s="258"/>
      <c r="S394" s="258"/>
      <c r="T394" s="259"/>
      <c r="AT394" s="260" t="s">
        <v>151</v>
      </c>
      <c r="AU394" s="260" t="s">
        <v>84</v>
      </c>
      <c r="AV394" s="13" t="s">
        <v>22</v>
      </c>
      <c r="AW394" s="13" t="s">
        <v>37</v>
      </c>
      <c r="AX394" s="13" t="s">
        <v>75</v>
      </c>
      <c r="AY394" s="260" t="s">
        <v>140</v>
      </c>
    </row>
    <row r="395" spans="2:51" s="11" customFormat="1" ht="12">
      <c r="B395" s="219"/>
      <c r="C395" s="220"/>
      <c r="D395" s="216" t="s">
        <v>151</v>
      </c>
      <c r="E395" s="221" t="s">
        <v>20</v>
      </c>
      <c r="F395" s="222" t="s">
        <v>490</v>
      </c>
      <c r="G395" s="220"/>
      <c r="H395" s="223">
        <v>4.745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151</v>
      </c>
      <c r="AU395" s="229" t="s">
        <v>84</v>
      </c>
      <c r="AV395" s="11" t="s">
        <v>84</v>
      </c>
      <c r="AW395" s="11" t="s">
        <v>37</v>
      </c>
      <c r="AX395" s="11" t="s">
        <v>75</v>
      </c>
      <c r="AY395" s="229" t="s">
        <v>140</v>
      </c>
    </row>
    <row r="396" spans="2:51" s="11" customFormat="1" ht="12">
      <c r="B396" s="219"/>
      <c r="C396" s="220"/>
      <c r="D396" s="216" t="s">
        <v>151</v>
      </c>
      <c r="E396" s="221" t="s">
        <v>20</v>
      </c>
      <c r="F396" s="222" t="s">
        <v>491</v>
      </c>
      <c r="G396" s="220"/>
      <c r="H396" s="223">
        <v>5.67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151</v>
      </c>
      <c r="AU396" s="229" t="s">
        <v>84</v>
      </c>
      <c r="AV396" s="11" t="s">
        <v>84</v>
      </c>
      <c r="AW396" s="11" t="s">
        <v>37</v>
      </c>
      <c r="AX396" s="11" t="s">
        <v>75</v>
      </c>
      <c r="AY396" s="229" t="s">
        <v>140</v>
      </c>
    </row>
    <row r="397" spans="2:51" s="11" customFormat="1" ht="12">
      <c r="B397" s="219"/>
      <c r="C397" s="220"/>
      <c r="D397" s="216" t="s">
        <v>151</v>
      </c>
      <c r="E397" s="221" t="s">
        <v>20</v>
      </c>
      <c r="F397" s="222" t="s">
        <v>492</v>
      </c>
      <c r="G397" s="220"/>
      <c r="H397" s="223">
        <v>9.495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151</v>
      </c>
      <c r="AU397" s="229" t="s">
        <v>84</v>
      </c>
      <c r="AV397" s="11" t="s">
        <v>84</v>
      </c>
      <c r="AW397" s="11" t="s">
        <v>37</v>
      </c>
      <c r="AX397" s="11" t="s">
        <v>75</v>
      </c>
      <c r="AY397" s="229" t="s">
        <v>140</v>
      </c>
    </row>
    <row r="398" spans="2:51" s="12" customFormat="1" ht="12">
      <c r="B398" s="230"/>
      <c r="C398" s="231"/>
      <c r="D398" s="216" t="s">
        <v>151</v>
      </c>
      <c r="E398" s="232" t="s">
        <v>20</v>
      </c>
      <c r="F398" s="233" t="s">
        <v>159</v>
      </c>
      <c r="G398" s="231"/>
      <c r="H398" s="234">
        <v>19.909999999999997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151</v>
      </c>
      <c r="AU398" s="240" t="s">
        <v>84</v>
      </c>
      <c r="AV398" s="12" t="s">
        <v>147</v>
      </c>
      <c r="AW398" s="12" t="s">
        <v>37</v>
      </c>
      <c r="AX398" s="12" t="s">
        <v>22</v>
      </c>
      <c r="AY398" s="240" t="s">
        <v>140</v>
      </c>
    </row>
    <row r="399" spans="2:65" s="1" customFormat="1" ht="16.5" customHeight="1">
      <c r="B399" s="38"/>
      <c r="C399" s="204" t="s">
        <v>493</v>
      </c>
      <c r="D399" s="204" t="s">
        <v>142</v>
      </c>
      <c r="E399" s="205" t="s">
        <v>494</v>
      </c>
      <c r="F399" s="206" t="s">
        <v>495</v>
      </c>
      <c r="G399" s="207" t="s">
        <v>145</v>
      </c>
      <c r="H399" s="208">
        <v>19.91</v>
      </c>
      <c r="I399" s="209"/>
      <c r="J399" s="210">
        <f>ROUND(I399*H399,2)</f>
        <v>0</v>
      </c>
      <c r="K399" s="206" t="s">
        <v>146</v>
      </c>
      <c r="L399" s="43"/>
      <c r="M399" s="211" t="s">
        <v>20</v>
      </c>
      <c r="N399" s="212" t="s">
        <v>46</v>
      </c>
      <c r="O399" s="79"/>
      <c r="P399" s="213">
        <f>O399*H399</f>
        <v>0</v>
      </c>
      <c r="Q399" s="213">
        <v>0</v>
      </c>
      <c r="R399" s="213">
        <f>Q399*H399</f>
        <v>0</v>
      </c>
      <c r="S399" s="213">
        <v>0</v>
      </c>
      <c r="T399" s="214">
        <f>S399*H399</f>
        <v>0</v>
      </c>
      <c r="AR399" s="17" t="s">
        <v>147</v>
      </c>
      <c r="AT399" s="17" t="s">
        <v>142</v>
      </c>
      <c r="AU399" s="17" t="s">
        <v>84</v>
      </c>
      <c r="AY399" s="17" t="s">
        <v>140</v>
      </c>
      <c r="BE399" s="215">
        <f>IF(N399="základní",J399,0)</f>
        <v>0</v>
      </c>
      <c r="BF399" s="215">
        <f>IF(N399="snížená",J399,0)</f>
        <v>0</v>
      </c>
      <c r="BG399" s="215">
        <f>IF(N399="zákl. přenesená",J399,0)</f>
        <v>0</v>
      </c>
      <c r="BH399" s="215">
        <f>IF(N399="sníž. přenesená",J399,0)</f>
        <v>0</v>
      </c>
      <c r="BI399" s="215">
        <f>IF(N399="nulová",J399,0)</f>
        <v>0</v>
      </c>
      <c r="BJ399" s="17" t="s">
        <v>22</v>
      </c>
      <c r="BK399" s="215">
        <f>ROUND(I399*H399,2)</f>
        <v>0</v>
      </c>
      <c r="BL399" s="17" t="s">
        <v>147</v>
      </c>
      <c r="BM399" s="17" t="s">
        <v>496</v>
      </c>
    </row>
    <row r="400" spans="2:47" s="1" customFormat="1" ht="12">
      <c r="B400" s="38"/>
      <c r="C400" s="39"/>
      <c r="D400" s="216" t="s">
        <v>149</v>
      </c>
      <c r="E400" s="39"/>
      <c r="F400" s="217" t="s">
        <v>497</v>
      </c>
      <c r="G400" s="39"/>
      <c r="H400" s="39"/>
      <c r="I400" s="130"/>
      <c r="J400" s="39"/>
      <c r="K400" s="39"/>
      <c r="L400" s="43"/>
      <c r="M400" s="218"/>
      <c r="N400" s="79"/>
      <c r="O400" s="79"/>
      <c r="P400" s="79"/>
      <c r="Q400" s="79"/>
      <c r="R400" s="79"/>
      <c r="S400" s="79"/>
      <c r="T400" s="80"/>
      <c r="AT400" s="17" t="s">
        <v>149</v>
      </c>
      <c r="AU400" s="17" t="s">
        <v>84</v>
      </c>
    </row>
    <row r="401" spans="2:51" s="13" customFormat="1" ht="12">
      <c r="B401" s="251"/>
      <c r="C401" s="252"/>
      <c r="D401" s="216" t="s">
        <v>151</v>
      </c>
      <c r="E401" s="253" t="s">
        <v>20</v>
      </c>
      <c r="F401" s="254" t="s">
        <v>489</v>
      </c>
      <c r="G401" s="252"/>
      <c r="H401" s="253" t="s">
        <v>20</v>
      </c>
      <c r="I401" s="255"/>
      <c r="J401" s="252"/>
      <c r="K401" s="252"/>
      <c r="L401" s="256"/>
      <c r="M401" s="257"/>
      <c r="N401" s="258"/>
      <c r="O401" s="258"/>
      <c r="P401" s="258"/>
      <c r="Q401" s="258"/>
      <c r="R401" s="258"/>
      <c r="S401" s="258"/>
      <c r="T401" s="259"/>
      <c r="AT401" s="260" t="s">
        <v>151</v>
      </c>
      <c r="AU401" s="260" t="s">
        <v>84</v>
      </c>
      <c r="AV401" s="13" t="s">
        <v>22</v>
      </c>
      <c r="AW401" s="13" t="s">
        <v>37</v>
      </c>
      <c r="AX401" s="13" t="s">
        <v>75</v>
      </c>
      <c r="AY401" s="260" t="s">
        <v>140</v>
      </c>
    </row>
    <row r="402" spans="2:51" s="11" customFormat="1" ht="12">
      <c r="B402" s="219"/>
      <c r="C402" s="220"/>
      <c r="D402" s="216" t="s">
        <v>151</v>
      </c>
      <c r="E402" s="221" t="s">
        <v>20</v>
      </c>
      <c r="F402" s="222" t="s">
        <v>490</v>
      </c>
      <c r="G402" s="220"/>
      <c r="H402" s="223">
        <v>4.745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151</v>
      </c>
      <c r="AU402" s="229" t="s">
        <v>84</v>
      </c>
      <c r="AV402" s="11" t="s">
        <v>84</v>
      </c>
      <c r="AW402" s="11" t="s">
        <v>37</v>
      </c>
      <c r="AX402" s="11" t="s">
        <v>75</v>
      </c>
      <c r="AY402" s="229" t="s">
        <v>140</v>
      </c>
    </row>
    <row r="403" spans="2:51" s="11" customFormat="1" ht="12">
      <c r="B403" s="219"/>
      <c r="C403" s="220"/>
      <c r="D403" s="216" t="s">
        <v>151</v>
      </c>
      <c r="E403" s="221" t="s">
        <v>20</v>
      </c>
      <c r="F403" s="222" t="s">
        <v>491</v>
      </c>
      <c r="G403" s="220"/>
      <c r="H403" s="223">
        <v>5.67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151</v>
      </c>
      <c r="AU403" s="229" t="s">
        <v>84</v>
      </c>
      <c r="AV403" s="11" t="s">
        <v>84</v>
      </c>
      <c r="AW403" s="11" t="s">
        <v>37</v>
      </c>
      <c r="AX403" s="11" t="s">
        <v>75</v>
      </c>
      <c r="AY403" s="229" t="s">
        <v>140</v>
      </c>
    </row>
    <row r="404" spans="2:51" s="11" customFormat="1" ht="12">
      <c r="B404" s="219"/>
      <c r="C404" s="220"/>
      <c r="D404" s="216" t="s">
        <v>151</v>
      </c>
      <c r="E404" s="221" t="s">
        <v>20</v>
      </c>
      <c r="F404" s="222" t="s">
        <v>492</v>
      </c>
      <c r="G404" s="220"/>
      <c r="H404" s="223">
        <v>9.495</v>
      </c>
      <c r="I404" s="224"/>
      <c r="J404" s="220"/>
      <c r="K404" s="220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151</v>
      </c>
      <c r="AU404" s="229" t="s">
        <v>84</v>
      </c>
      <c r="AV404" s="11" t="s">
        <v>84</v>
      </c>
      <c r="AW404" s="11" t="s">
        <v>37</v>
      </c>
      <c r="AX404" s="11" t="s">
        <v>75</v>
      </c>
      <c r="AY404" s="229" t="s">
        <v>140</v>
      </c>
    </row>
    <row r="405" spans="2:51" s="12" customFormat="1" ht="12">
      <c r="B405" s="230"/>
      <c r="C405" s="231"/>
      <c r="D405" s="216" t="s">
        <v>151</v>
      </c>
      <c r="E405" s="232" t="s">
        <v>20</v>
      </c>
      <c r="F405" s="233" t="s">
        <v>159</v>
      </c>
      <c r="G405" s="231"/>
      <c r="H405" s="234">
        <v>19.909999999999997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151</v>
      </c>
      <c r="AU405" s="240" t="s">
        <v>84</v>
      </c>
      <c r="AV405" s="12" t="s">
        <v>147</v>
      </c>
      <c r="AW405" s="12" t="s">
        <v>37</v>
      </c>
      <c r="AX405" s="12" t="s">
        <v>22</v>
      </c>
      <c r="AY405" s="240" t="s">
        <v>140</v>
      </c>
    </row>
    <row r="406" spans="2:65" s="1" customFormat="1" ht="16.5" customHeight="1">
      <c r="B406" s="38"/>
      <c r="C406" s="204" t="s">
        <v>498</v>
      </c>
      <c r="D406" s="204" t="s">
        <v>142</v>
      </c>
      <c r="E406" s="205" t="s">
        <v>499</v>
      </c>
      <c r="F406" s="206" t="s">
        <v>500</v>
      </c>
      <c r="G406" s="207" t="s">
        <v>145</v>
      </c>
      <c r="H406" s="208">
        <v>19.91</v>
      </c>
      <c r="I406" s="209"/>
      <c r="J406" s="210">
        <f>ROUND(I406*H406,2)</f>
        <v>0</v>
      </c>
      <c r="K406" s="206" t="s">
        <v>146</v>
      </c>
      <c r="L406" s="43"/>
      <c r="M406" s="211" t="s">
        <v>20</v>
      </c>
      <c r="N406" s="212" t="s">
        <v>46</v>
      </c>
      <c r="O406" s="79"/>
      <c r="P406" s="213">
        <f>O406*H406</f>
        <v>0</v>
      </c>
      <c r="Q406" s="213">
        <v>0</v>
      </c>
      <c r="R406" s="213">
        <f>Q406*H406</f>
        <v>0</v>
      </c>
      <c r="S406" s="213">
        <v>0</v>
      </c>
      <c r="T406" s="214">
        <f>S406*H406</f>
        <v>0</v>
      </c>
      <c r="AR406" s="17" t="s">
        <v>147</v>
      </c>
      <c r="AT406" s="17" t="s">
        <v>142</v>
      </c>
      <c r="AU406" s="17" t="s">
        <v>84</v>
      </c>
      <c r="AY406" s="17" t="s">
        <v>140</v>
      </c>
      <c r="BE406" s="215">
        <f>IF(N406="základní",J406,0)</f>
        <v>0</v>
      </c>
      <c r="BF406" s="215">
        <f>IF(N406="snížená",J406,0)</f>
        <v>0</v>
      </c>
      <c r="BG406" s="215">
        <f>IF(N406="zákl. přenesená",J406,0)</f>
        <v>0</v>
      </c>
      <c r="BH406" s="215">
        <f>IF(N406="sníž. přenesená",J406,0)</f>
        <v>0</v>
      </c>
      <c r="BI406" s="215">
        <f>IF(N406="nulová",J406,0)</f>
        <v>0</v>
      </c>
      <c r="BJ406" s="17" t="s">
        <v>22</v>
      </c>
      <c r="BK406" s="215">
        <f>ROUND(I406*H406,2)</f>
        <v>0</v>
      </c>
      <c r="BL406" s="17" t="s">
        <v>147</v>
      </c>
      <c r="BM406" s="17" t="s">
        <v>501</v>
      </c>
    </row>
    <row r="407" spans="2:47" s="1" customFormat="1" ht="12">
      <c r="B407" s="38"/>
      <c r="C407" s="39"/>
      <c r="D407" s="216" t="s">
        <v>149</v>
      </c>
      <c r="E407" s="39"/>
      <c r="F407" s="217" t="s">
        <v>502</v>
      </c>
      <c r="G407" s="39"/>
      <c r="H407" s="39"/>
      <c r="I407" s="130"/>
      <c r="J407" s="39"/>
      <c r="K407" s="39"/>
      <c r="L407" s="43"/>
      <c r="M407" s="218"/>
      <c r="N407" s="79"/>
      <c r="O407" s="79"/>
      <c r="P407" s="79"/>
      <c r="Q407" s="79"/>
      <c r="R407" s="79"/>
      <c r="S407" s="79"/>
      <c r="T407" s="80"/>
      <c r="AT407" s="17" t="s">
        <v>149</v>
      </c>
      <c r="AU407" s="17" t="s">
        <v>84</v>
      </c>
    </row>
    <row r="408" spans="2:51" s="13" customFormat="1" ht="12">
      <c r="B408" s="251"/>
      <c r="C408" s="252"/>
      <c r="D408" s="216" t="s">
        <v>151</v>
      </c>
      <c r="E408" s="253" t="s">
        <v>20</v>
      </c>
      <c r="F408" s="254" t="s">
        <v>489</v>
      </c>
      <c r="G408" s="252"/>
      <c r="H408" s="253" t="s">
        <v>20</v>
      </c>
      <c r="I408" s="255"/>
      <c r="J408" s="252"/>
      <c r="K408" s="252"/>
      <c r="L408" s="256"/>
      <c r="M408" s="257"/>
      <c r="N408" s="258"/>
      <c r="O408" s="258"/>
      <c r="P408" s="258"/>
      <c r="Q408" s="258"/>
      <c r="R408" s="258"/>
      <c r="S408" s="258"/>
      <c r="T408" s="259"/>
      <c r="AT408" s="260" t="s">
        <v>151</v>
      </c>
      <c r="AU408" s="260" t="s">
        <v>84</v>
      </c>
      <c r="AV408" s="13" t="s">
        <v>22</v>
      </c>
      <c r="AW408" s="13" t="s">
        <v>37</v>
      </c>
      <c r="AX408" s="13" t="s">
        <v>75</v>
      </c>
      <c r="AY408" s="260" t="s">
        <v>140</v>
      </c>
    </row>
    <row r="409" spans="2:51" s="11" customFormat="1" ht="12">
      <c r="B409" s="219"/>
      <c r="C409" s="220"/>
      <c r="D409" s="216" t="s">
        <v>151</v>
      </c>
      <c r="E409" s="221" t="s">
        <v>20</v>
      </c>
      <c r="F409" s="222" t="s">
        <v>490</v>
      </c>
      <c r="G409" s="220"/>
      <c r="H409" s="223">
        <v>4.745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151</v>
      </c>
      <c r="AU409" s="229" t="s">
        <v>84</v>
      </c>
      <c r="AV409" s="11" t="s">
        <v>84</v>
      </c>
      <c r="AW409" s="11" t="s">
        <v>37</v>
      </c>
      <c r="AX409" s="11" t="s">
        <v>75</v>
      </c>
      <c r="AY409" s="229" t="s">
        <v>140</v>
      </c>
    </row>
    <row r="410" spans="2:51" s="11" customFormat="1" ht="12">
      <c r="B410" s="219"/>
      <c r="C410" s="220"/>
      <c r="D410" s="216" t="s">
        <v>151</v>
      </c>
      <c r="E410" s="221" t="s">
        <v>20</v>
      </c>
      <c r="F410" s="222" t="s">
        <v>491</v>
      </c>
      <c r="G410" s="220"/>
      <c r="H410" s="223">
        <v>5.67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151</v>
      </c>
      <c r="AU410" s="229" t="s">
        <v>84</v>
      </c>
      <c r="AV410" s="11" t="s">
        <v>84</v>
      </c>
      <c r="AW410" s="11" t="s">
        <v>37</v>
      </c>
      <c r="AX410" s="11" t="s">
        <v>75</v>
      </c>
      <c r="AY410" s="229" t="s">
        <v>140</v>
      </c>
    </row>
    <row r="411" spans="2:51" s="11" customFormat="1" ht="12">
      <c r="B411" s="219"/>
      <c r="C411" s="220"/>
      <c r="D411" s="216" t="s">
        <v>151</v>
      </c>
      <c r="E411" s="221" t="s">
        <v>20</v>
      </c>
      <c r="F411" s="222" t="s">
        <v>492</v>
      </c>
      <c r="G411" s="220"/>
      <c r="H411" s="223">
        <v>9.495</v>
      </c>
      <c r="I411" s="224"/>
      <c r="J411" s="220"/>
      <c r="K411" s="220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151</v>
      </c>
      <c r="AU411" s="229" t="s">
        <v>84</v>
      </c>
      <c r="AV411" s="11" t="s">
        <v>84</v>
      </c>
      <c r="AW411" s="11" t="s">
        <v>37</v>
      </c>
      <c r="AX411" s="11" t="s">
        <v>75</v>
      </c>
      <c r="AY411" s="229" t="s">
        <v>140</v>
      </c>
    </row>
    <row r="412" spans="2:51" s="12" customFormat="1" ht="12">
      <c r="B412" s="230"/>
      <c r="C412" s="231"/>
      <c r="D412" s="216" t="s">
        <v>151</v>
      </c>
      <c r="E412" s="232" t="s">
        <v>20</v>
      </c>
      <c r="F412" s="233" t="s">
        <v>159</v>
      </c>
      <c r="G412" s="231"/>
      <c r="H412" s="234">
        <v>19.909999999999997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151</v>
      </c>
      <c r="AU412" s="240" t="s">
        <v>84</v>
      </c>
      <c r="AV412" s="12" t="s">
        <v>147</v>
      </c>
      <c r="AW412" s="12" t="s">
        <v>37</v>
      </c>
      <c r="AX412" s="12" t="s">
        <v>22</v>
      </c>
      <c r="AY412" s="240" t="s">
        <v>140</v>
      </c>
    </row>
    <row r="413" spans="2:65" s="1" customFormat="1" ht="16.5" customHeight="1">
      <c r="B413" s="38"/>
      <c r="C413" s="204" t="s">
        <v>503</v>
      </c>
      <c r="D413" s="204" t="s">
        <v>142</v>
      </c>
      <c r="E413" s="205" t="s">
        <v>504</v>
      </c>
      <c r="F413" s="206" t="s">
        <v>505</v>
      </c>
      <c r="G413" s="207" t="s">
        <v>145</v>
      </c>
      <c r="H413" s="208">
        <v>19.91</v>
      </c>
      <c r="I413" s="209"/>
      <c r="J413" s="210">
        <f>ROUND(I413*H413,2)</f>
        <v>0</v>
      </c>
      <c r="K413" s="206" t="s">
        <v>146</v>
      </c>
      <c r="L413" s="43"/>
      <c r="M413" s="211" t="s">
        <v>20</v>
      </c>
      <c r="N413" s="212" t="s">
        <v>46</v>
      </c>
      <c r="O413" s="79"/>
      <c r="P413" s="213">
        <f>O413*H413</f>
        <v>0</v>
      </c>
      <c r="Q413" s="213">
        <v>0.0399</v>
      </c>
      <c r="R413" s="213">
        <f>Q413*H413</f>
        <v>0.7944089999999999</v>
      </c>
      <c r="S413" s="213">
        <v>0</v>
      </c>
      <c r="T413" s="214">
        <f>S413*H413</f>
        <v>0</v>
      </c>
      <c r="AR413" s="17" t="s">
        <v>147</v>
      </c>
      <c r="AT413" s="17" t="s">
        <v>142</v>
      </c>
      <c r="AU413" s="17" t="s">
        <v>84</v>
      </c>
      <c r="AY413" s="17" t="s">
        <v>140</v>
      </c>
      <c r="BE413" s="215">
        <f>IF(N413="základní",J413,0)</f>
        <v>0</v>
      </c>
      <c r="BF413" s="215">
        <f>IF(N413="snížená",J413,0)</f>
        <v>0</v>
      </c>
      <c r="BG413" s="215">
        <f>IF(N413="zákl. přenesená",J413,0)</f>
        <v>0</v>
      </c>
      <c r="BH413" s="215">
        <f>IF(N413="sníž. přenesená",J413,0)</f>
        <v>0</v>
      </c>
      <c r="BI413" s="215">
        <f>IF(N413="nulová",J413,0)</f>
        <v>0</v>
      </c>
      <c r="BJ413" s="17" t="s">
        <v>22</v>
      </c>
      <c r="BK413" s="215">
        <f>ROUND(I413*H413,2)</f>
        <v>0</v>
      </c>
      <c r="BL413" s="17" t="s">
        <v>147</v>
      </c>
      <c r="BM413" s="17" t="s">
        <v>506</v>
      </c>
    </row>
    <row r="414" spans="2:47" s="1" customFormat="1" ht="12">
      <c r="B414" s="38"/>
      <c r="C414" s="39"/>
      <c r="D414" s="216" t="s">
        <v>149</v>
      </c>
      <c r="E414" s="39"/>
      <c r="F414" s="217" t="s">
        <v>507</v>
      </c>
      <c r="G414" s="39"/>
      <c r="H414" s="39"/>
      <c r="I414" s="130"/>
      <c r="J414" s="39"/>
      <c r="K414" s="39"/>
      <c r="L414" s="43"/>
      <c r="M414" s="218"/>
      <c r="N414" s="79"/>
      <c r="O414" s="79"/>
      <c r="P414" s="79"/>
      <c r="Q414" s="79"/>
      <c r="R414" s="79"/>
      <c r="S414" s="79"/>
      <c r="T414" s="80"/>
      <c r="AT414" s="17" t="s">
        <v>149</v>
      </c>
      <c r="AU414" s="17" t="s">
        <v>84</v>
      </c>
    </row>
    <row r="415" spans="2:51" s="13" customFormat="1" ht="12">
      <c r="B415" s="251"/>
      <c r="C415" s="252"/>
      <c r="D415" s="216" t="s">
        <v>151</v>
      </c>
      <c r="E415" s="253" t="s">
        <v>20</v>
      </c>
      <c r="F415" s="254" t="s">
        <v>489</v>
      </c>
      <c r="G415" s="252"/>
      <c r="H415" s="253" t="s">
        <v>20</v>
      </c>
      <c r="I415" s="255"/>
      <c r="J415" s="252"/>
      <c r="K415" s="252"/>
      <c r="L415" s="256"/>
      <c r="M415" s="257"/>
      <c r="N415" s="258"/>
      <c r="O415" s="258"/>
      <c r="P415" s="258"/>
      <c r="Q415" s="258"/>
      <c r="R415" s="258"/>
      <c r="S415" s="258"/>
      <c r="T415" s="259"/>
      <c r="AT415" s="260" t="s">
        <v>151</v>
      </c>
      <c r="AU415" s="260" t="s">
        <v>84</v>
      </c>
      <c r="AV415" s="13" t="s">
        <v>22</v>
      </c>
      <c r="AW415" s="13" t="s">
        <v>37</v>
      </c>
      <c r="AX415" s="13" t="s">
        <v>75</v>
      </c>
      <c r="AY415" s="260" t="s">
        <v>140</v>
      </c>
    </row>
    <row r="416" spans="2:51" s="11" customFormat="1" ht="12">
      <c r="B416" s="219"/>
      <c r="C416" s="220"/>
      <c r="D416" s="216" t="s">
        <v>151</v>
      </c>
      <c r="E416" s="221" t="s">
        <v>20</v>
      </c>
      <c r="F416" s="222" t="s">
        <v>490</v>
      </c>
      <c r="G416" s="220"/>
      <c r="H416" s="223">
        <v>4.745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AT416" s="229" t="s">
        <v>151</v>
      </c>
      <c r="AU416" s="229" t="s">
        <v>84</v>
      </c>
      <c r="AV416" s="11" t="s">
        <v>84</v>
      </c>
      <c r="AW416" s="11" t="s">
        <v>37</v>
      </c>
      <c r="AX416" s="11" t="s">
        <v>75</v>
      </c>
      <c r="AY416" s="229" t="s">
        <v>140</v>
      </c>
    </row>
    <row r="417" spans="2:51" s="11" customFormat="1" ht="12">
      <c r="B417" s="219"/>
      <c r="C417" s="220"/>
      <c r="D417" s="216" t="s">
        <v>151</v>
      </c>
      <c r="E417" s="221" t="s">
        <v>20</v>
      </c>
      <c r="F417" s="222" t="s">
        <v>491</v>
      </c>
      <c r="G417" s="220"/>
      <c r="H417" s="223">
        <v>5.67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151</v>
      </c>
      <c r="AU417" s="229" t="s">
        <v>84</v>
      </c>
      <c r="AV417" s="11" t="s">
        <v>84</v>
      </c>
      <c r="AW417" s="11" t="s">
        <v>37</v>
      </c>
      <c r="AX417" s="11" t="s">
        <v>75</v>
      </c>
      <c r="AY417" s="229" t="s">
        <v>140</v>
      </c>
    </row>
    <row r="418" spans="2:51" s="11" customFormat="1" ht="12">
      <c r="B418" s="219"/>
      <c r="C418" s="220"/>
      <c r="D418" s="216" t="s">
        <v>151</v>
      </c>
      <c r="E418" s="221" t="s">
        <v>20</v>
      </c>
      <c r="F418" s="222" t="s">
        <v>492</v>
      </c>
      <c r="G418" s="220"/>
      <c r="H418" s="223">
        <v>9.495</v>
      </c>
      <c r="I418" s="224"/>
      <c r="J418" s="220"/>
      <c r="K418" s="220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151</v>
      </c>
      <c r="AU418" s="229" t="s">
        <v>84</v>
      </c>
      <c r="AV418" s="11" t="s">
        <v>84</v>
      </c>
      <c r="AW418" s="11" t="s">
        <v>37</v>
      </c>
      <c r="AX418" s="11" t="s">
        <v>75</v>
      </c>
      <c r="AY418" s="229" t="s">
        <v>140</v>
      </c>
    </row>
    <row r="419" spans="2:51" s="12" customFormat="1" ht="12">
      <c r="B419" s="230"/>
      <c r="C419" s="231"/>
      <c r="D419" s="216" t="s">
        <v>151</v>
      </c>
      <c r="E419" s="232" t="s">
        <v>20</v>
      </c>
      <c r="F419" s="233" t="s">
        <v>159</v>
      </c>
      <c r="G419" s="231"/>
      <c r="H419" s="234">
        <v>19.909999999999997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151</v>
      </c>
      <c r="AU419" s="240" t="s">
        <v>84</v>
      </c>
      <c r="AV419" s="12" t="s">
        <v>147</v>
      </c>
      <c r="AW419" s="12" t="s">
        <v>37</v>
      </c>
      <c r="AX419" s="12" t="s">
        <v>22</v>
      </c>
      <c r="AY419" s="240" t="s">
        <v>140</v>
      </c>
    </row>
    <row r="420" spans="2:65" s="1" customFormat="1" ht="16.5" customHeight="1">
      <c r="B420" s="38"/>
      <c r="C420" s="204" t="s">
        <v>508</v>
      </c>
      <c r="D420" s="204" t="s">
        <v>142</v>
      </c>
      <c r="E420" s="205" t="s">
        <v>509</v>
      </c>
      <c r="F420" s="206" t="s">
        <v>510</v>
      </c>
      <c r="G420" s="207" t="s">
        <v>145</v>
      </c>
      <c r="H420" s="208">
        <v>19.91</v>
      </c>
      <c r="I420" s="209"/>
      <c r="J420" s="210">
        <f>ROUND(I420*H420,2)</f>
        <v>0</v>
      </c>
      <c r="K420" s="206" t="s">
        <v>146</v>
      </c>
      <c r="L420" s="43"/>
      <c r="M420" s="211" t="s">
        <v>20</v>
      </c>
      <c r="N420" s="212" t="s">
        <v>46</v>
      </c>
      <c r="O420" s="79"/>
      <c r="P420" s="213">
        <f>O420*H420</f>
        <v>0</v>
      </c>
      <c r="Q420" s="213">
        <v>0</v>
      </c>
      <c r="R420" s="213">
        <f>Q420*H420</f>
        <v>0</v>
      </c>
      <c r="S420" s="213">
        <v>0</v>
      </c>
      <c r="T420" s="214">
        <f>S420*H420</f>
        <v>0</v>
      </c>
      <c r="AR420" s="17" t="s">
        <v>147</v>
      </c>
      <c r="AT420" s="17" t="s">
        <v>142</v>
      </c>
      <c r="AU420" s="17" t="s">
        <v>84</v>
      </c>
      <c r="AY420" s="17" t="s">
        <v>140</v>
      </c>
      <c r="BE420" s="215">
        <f>IF(N420="základní",J420,0)</f>
        <v>0</v>
      </c>
      <c r="BF420" s="215">
        <f>IF(N420="snížená",J420,0)</f>
        <v>0</v>
      </c>
      <c r="BG420" s="215">
        <f>IF(N420="zákl. přenesená",J420,0)</f>
        <v>0</v>
      </c>
      <c r="BH420" s="215">
        <f>IF(N420="sníž. přenesená",J420,0)</f>
        <v>0</v>
      </c>
      <c r="BI420" s="215">
        <f>IF(N420="nulová",J420,0)</f>
        <v>0</v>
      </c>
      <c r="BJ420" s="17" t="s">
        <v>22</v>
      </c>
      <c r="BK420" s="215">
        <f>ROUND(I420*H420,2)</f>
        <v>0</v>
      </c>
      <c r="BL420" s="17" t="s">
        <v>147</v>
      </c>
      <c r="BM420" s="17" t="s">
        <v>511</v>
      </c>
    </row>
    <row r="421" spans="2:47" s="1" customFormat="1" ht="12">
      <c r="B421" s="38"/>
      <c r="C421" s="39"/>
      <c r="D421" s="216" t="s">
        <v>149</v>
      </c>
      <c r="E421" s="39"/>
      <c r="F421" s="217" t="s">
        <v>512</v>
      </c>
      <c r="G421" s="39"/>
      <c r="H421" s="39"/>
      <c r="I421" s="130"/>
      <c r="J421" s="39"/>
      <c r="K421" s="39"/>
      <c r="L421" s="43"/>
      <c r="M421" s="218"/>
      <c r="N421" s="79"/>
      <c r="O421" s="79"/>
      <c r="P421" s="79"/>
      <c r="Q421" s="79"/>
      <c r="R421" s="79"/>
      <c r="S421" s="79"/>
      <c r="T421" s="80"/>
      <c r="AT421" s="17" t="s">
        <v>149</v>
      </c>
      <c r="AU421" s="17" t="s">
        <v>84</v>
      </c>
    </row>
    <row r="422" spans="2:51" s="13" customFormat="1" ht="12">
      <c r="B422" s="251"/>
      <c r="C422" s="252"/>
      <c r="D422" s="216" t="s">
        <v>151</v>
      </c>
      <c r="E422" s="253" t="s">
        <v>20</v>
      </c>
      <c r="F422" s="254" t="s">
        <v>489</v>
      </c>
      <c r="G422" s="252"/>
      <c r="H422" s="253" t="s">
        <v>20</v>
      </c>
      <c r="I422" s="255"/>
      <c r="J422" s="252"/>
      <c r="K422" s="252"/>
      <c r="L422" s="256"/>
      <c r="M422" s="257"/>
      <c r="N422" s="258"/>
      <c r="O422" s="258"/>
      <c r="P422" s="258"/>
      <c r="Q422" s="258"/>
      <c r="R422" s="258"/>
      <c r="S422" s="258"/>
      <c r="T422" s="259"/>
      <c r="AT422" s="260" t="s">
        <v>151</v>
      </c>
      <c r="AU422" s="260" t="s">
        <v>84</v>
      </c>
      <c r="AV422" s="13" t="s">
        <v>22</v>
      </c>
      <c r="AW422" s="13" t="s">
        <v>37</v>
      </c>
      <c r="AX422" s="13" t="s">
        <v>75</v>
      </c>
      <c r="AY422" s="260" t="s">
        <v>140</v>
      </c>
    </row>
    <row r="423" spans="2:51" s="11" customFormat="1" ht="12">
      <c r="B423" s="219"/>
      <c r="C423" s="220"/>
      <c r="D423" s="216" t="s">
        <v>151</v>
      </c>
      <c r="E423" s="221" t="s">
        <v>20</v>
      </c>
      <c r="F423" s="222" t="s">
        <v>490</v>
      </c>
      <c r="G423" s="220"/>
      <c r="H423" s="223">
        <v>4.745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151</v>
      </c>
      <c r="AU423" s="229" t="s">
        <v>84</v>
      </c>
      <c r="AV423" s="11" t="s">
        <v>84</v>
      </c>
      <c r="AW423" s="11" t="s">
        <v>37</v>
      </c>
      <c r="AX423" s="11" t="s">
        <v>75</v>
      </c>
      <c r="AY423" s="229" t="s">
        <v>140</v>
      </c>
    </row>
    <row r="424" spans="2:51" s="11" customFormat="1" ht="12">
      <c r="B424" s="219"/>
      <c r="C424" s="220"/>
      <c r="D424" s="216" t="s">
        <v>151</v>
      </c>
      <c r="E424" s="221" t="s">
        <v>20</v>
      </c>
      <c r="F424" s="222" t="s">
        <v>491</v>
      </c>
      <c r="G424" s="220"/>
      <c r="H424" s="223">
        <v>5.67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151</v>
      </c>
      <c r="AU424" s="229" t="s">
        <v>84</v>
      </c>
      <c r="AV424" s="11" t="s">
        <v>84</v>
      </c>
      <c r="AW424" s="11" t="s">
        <v>37</v>
      </c>
      <c r="AX424" s="11" t="s">
        <v>75</v>
      </c>
      <c r="AY424" s="229" t="s">
        <v>140</v>
      </c>
    </row>
    <row r="425" spans="2:51" s="11" customFormat="1" ht="12">
      <c r="B425" s="219"/>
      <c r="C425" s="220"/>
      <c r="D425" s="216" t="s">
        <v>151</v>
      </c>
      <c r="E425" s="221" t="s">
        <v>20</v>
      </c>
      <c r="F425" s="222" t="s">
        <v>492</v>
      </c>
      <c r="G425" s="220"/>
      <c r="H425" s="223">
        <v>9.495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151</v>
      </c>
      <c r="AU425" s="229" t="s">
        <v>84</v>
      </c>
      <c r="AV425" s="11" t="s">
        <v>84</v>
      </c>
      <c r="AW425" s="11" t="s">
        <v>37</v>
      </c>
      <c r="AX425" s="11" t="s">
        <v>75</v>
      </c>
      <c r="AY425" s="229" t="s">
        <v>140</v>
      </c>
    </row>
    <row r="426" spans="2:51" s="12" customFormat="1" ht="12">
      <c r="B426" s="230"/>
      <c r="C426" s="231"/>
      <c r="D426" s="216" t="s">
        <v>151</v>
      </c>
      <c r="E426" s="232" t="s">
        <v>20</v>
      </c>
      <c r="F426" s="233" t="s">
        <v>159</v>
      </c>
      <c r="G426" s="231"/>
      <c r="H426" s="234">
        <v>19.909999999999997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151</v>
      </c>
      <c r="AU426" s="240" t="s">
        <v>84</v>
      </c>
      <c r="AV426" s="12" t="s">
        <v>147</v>
      </c>
      <c r="AW426" s="12" t="s">
        <v>37</v>
      </c>
      <c r="AX426" s="12" t="s">
        <v>22</v>
      </c>
      <c r="AY426" s="240" t="s">
        <v>140</v>
      </c>
    </row>
    <row r="427" spans="2:65" s="1" customFormat="1" ht="16.5" customHeight="1">
      <c r="B427" s="38"/>
      <c r="C427" s="204" t="s">
        <v>513</v>
      </c>
      <c r="D427" s="204" t="s">
        <v>142</v>
      </c>
      <c r="E427" s="205" t="s">
        <v>514</v>
      </c>
      <c r="F427" s="206" t="s">
        <v>515</v>
      </c>
      <c r="G427" s="207" t="s">
        <v>145</v>
      </c>
      <c r="H427" s="208">
        <v>19.91</v>
      </c>
      <c r="I427" s="209"/>
      <c r="J427" s="210">
        <f>ROUND(I427*H427,2)</f>
        <v>0</v>
      </c>
      <c r="K427" s="206" t="s">
        <v>146</v>
      </c>
      <c r="L427" s="43"/>
      <c r="M427" s="211" t="s">
        <v>20</v>
      </c>
      <c r="N427" s="212" t="s">
        <v>46</v>
      </c>
      <c r="O427" s="79"/>
      <c r="P427" s="213">
        <f>O427*H427</f>
        <v>0</v>
      </c>
      <c r="Q427" s="213">
        <v>0.00276</v>
      </c>
      <c r="R427" s="213">
        <f>Q427*H427</f>
        <v>0.054951599999999996</v>
      </c>
      <c r="S427" s="213">
        <v>0</v>
      </c>
      <c r="T427" s="214">
        <f>S427*H427</f>
        <v>0</v>
      </c>
      <c r="AR427" s="17" t="s">
        <v>147</v>
      </c>
      <c r="AT427" s="17" t="s">
        <v>142</v>
      </c>
      <c r="AU427" s="17" t="s">
        <v>84</v>
      </c>
      <c r="AY427" s="17" t="s">
        <v>140</v>
      </c>
      <c r="BE427" s="215">
        <f>IF(N427="základní",J427,0)</f>
        <v>0</v>
      </c>
      <c r="BF427" s="215">
        <f>IF(N427="snížená",J427,0)</f>
        <v>0</v>
      </c>
      <c r="BG427" s="215">
        <f>IF(N427="zákl. přenesená",J427,0)</f>
        <v>0</v>
      </c>
      <c r="BH427" s="215">
        <f>IF(N427="sníž. přenesená",J427,0)</f>
        <v>0</v>
      </c>
      <c r="BI427" s="215">
        <f>IF(N427="nulová",J427,0)</f>
        <v>0</v>
      </c>
      <c r="BJ427" s="17" t="s">
        <v>22</v>
      </c>
      <c r="BK427" s="215">
        <f>ROUND(I427*H427,2)</f>
        <v>0</v>
      </c>
      <c r="BL427" s="17" t="s">
        <v>147</v>
      </c>
      <c r="BM427" s="17" t="s">
        <v>516</v>
      </c>
    </row>
    <row r="428" spans="2:47" s="1" customFormat="1" ht="12">
      <c r="B428" s="38"/>
      <c r="C428" s="39"/>
      <c r="D428" s="216" t="s">
        <v>149</v>
      </c>
      <c r="E428" s="39"/>
      <c r="F428" s="217" t="s">
        <v>517</v>
      </c>
      <c r="G428" s="39"/>
      <c r="H428" s="39"/>
      <c r="I428" s="130"/>
      <c r="J428" s="39"/>
      <c r="K428" s="39"/>
      <c r="L428" s="43"/>
      <c r="M428" s="218"/>
      <c r="N428" s="79"/>
      <c r="O428" s="79"/>
      <c r="P428" s="79"/>
      <c r="Q428" s="79"/>
      <c r="R428" s="79"/>
      <c r="S428" s="79"/>
      <c r="T428" s="80"/>
      <c r="AT428" s="17" t="s">
        <v>149</v>
      </c>
      <c r="AU428" s="17" t="s">
        <v>84</v>
      </c>
    </row>
    <row r="429" spans="2:51" s="13" customFormat="1" ht="12">
      <c r="B429" s="251"/>
      <c r="C429" s="252"/>
      <c r="D429" s="216" t="s">
        <v>151</v>
      </c>
      <c r="E429" s="253" t="s">
        <v>20</v>
      </c>
      <c r="F429" s="254" t="s">
        <v>489</v>
      </c>
      <c r="G429" s="252"/>
      <c r="H429" s="253" t="s">
        <v>20</v>
      </c>
      <c r="I429" s="255"/>
      <c r="J429" s="252"/>
      <c r="K429" s="252"/>
      <c r="L429" s="256"/>
      <c r="M429" s="257"/>
      <c r="N429" s="258"/>
      <c r="O429" s="258"/>
      <c r="P429" s="258"/>
      <c r="Q429" s="258"/>
      <c r="R429" s="258"/>
      <c r="S429" s="258"/>
      <c r="T429" s="259"/>
      <c r="AT429" s="260" t="s">
        <v>151</v>
      </c>
      <c r="AU429" s="260" t="s">
        <v>84</v>
      </c>
      <c r="AV429" s="13" t="s">
        <v>22</v>
      </c>
      <c r="AW429" s="13" t="s">
        <v>37</v>
      </c>
      <c r="AX429" s="13" t="s">
        <v>75</v>
      </c>
      <c r="AY429" s="260" t="s">
        <v>140</v>
      </c>
    </row>
    <row r="430" spans="2:51" s="11" customFormat="1" ht="12">
      <c r="B430" s="219"/>
      <c r="C430" s="220"/>
      <c r="D430" s="216" t="s">
        <v>151</v>
      </c>
      <c r="E430" s="221" t="s">
        <v>20</v>
      </c>
      <c r="F430" s="222" t="s">
        <v>490</v>
      </c>
      <c r="G430" s="220"/>
      <c r="H430" s="223">
        <v>4.745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151</v>
      </c>
      <c r="AU430" s="229" t="s">
        <v>84</v>
      </c>
      <c r="AV430" s="11" t="s">
        <v>84</v>
      </c>
      <c r="AW430" s="11" t="s">
        <v>37</v>
      </c>
      <c r="AX430" s="11" t="s">
        <v>75</v>
      </c>
      <c r="AY430" s="229" t="s">
        <v>140</v>
      </c>
    </row>
    <row r="431" spans="2:51" s="11" customFormat="1" ht="12">
      <c r="B431" s="219"/>
      <c r="C431" s="220"/>
      <c r="D431" s="216" t="s">
        <v>151</v>
      </c>
      <c r="E431" s="221" t="s">
        <v>20</v>
      </c>
      <c r="F431" s="222" t="s">
        <v>491</v>
      </c>
      <c r="G431" s="220"/>
      <c r="H431" s="223">
        <v>5.67</v>
      </c>
      <c r="I431" s="224"/>
      <c r="J431" s="220"/>
      <c r="K431" s="220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151</v>
      </c>
      <c r="AU431" s="229" t="s">
        <v>84</v>
      </c>
      <c r="AV431" s="11" t="s">
        <v>84</v>
      </c>
      <c r="AW431" s="11" t="s">
        <v>37</v>
      </c>
      <c r="AX431" s="11" t="s">
        <v>75</v>
      </c>
      <c r="AY431" s="229" t="s">
        <v>140</v>
      </c>
    </row>
    <row r="432" spans="2:51" s="11" customFormat="1" ht="12">
      <c r="B432" s="219"/>
      <c r="C432" s="220"/>
      <c r="D432" s="216" t="s">
        <v>151</v>
      </c>
      <c r="E432" s="221" t="s">
        <v>20</v>
      </c>
      <c r="F432" s="222" t="s">
        <v>492</v>
      </c>
      <c r="G432" s="220"/>
      <c r="H432" s="223">
        <v>9.495</v>
      </c>
      <c r="I432" s="224"/>
      <c r="J432" s="220"/>
      <c r="K432" s="220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151</v>
      </c>
      <c r="AU432" s="229" t="s">
        <v>84</v>
      </c>
      <c r="AV432" s="11" t="s">
        <v>84</v>
      </c>
      <c r="AW432" s="11" t="s">
        <v>37</v>
      </c>
      <c r="AX432" s="11" t="s">
        <v>75</v>
      </c>
      <c r="AY432" s="229" t="s">
        <v>140</v>
      </c>
    </row>
    <row r="433" spans="2:51" s="12" customFormat="1" ht="12">
      <c r="B433" s="230"/>
      <c r="C433" s="231"/>
      <c r="D433" s="216" t="s">
        <v>151</v>
      </c>
      <c r="E433" s="232" t="s">
        <v>20</v>
      </c>
      <c r="F433" s="233" t="s">
        <v>159</v>
      </c>
      <c r="G433" s="231"/>
      <c r="H433" s="234">
        <v>19.909999999999997</v>
      </c>
      <c r="I433" s="235"/>
      <c r="J433" s="231"/>
      <c r="K433" s="231"/>
      <c r="L433" s="236"/>
      <c r="M433" s="237"/>
      <c r="N433" s="238"/>
      <c r="O433" s="238"/>
      <c r="P433" s="238"/>
      <c r="Q433" s="238"/>
      <c r="R433" s="238"/>
      <c r="S433" s="238"/>
      <c r="T433" s="239"/>
      <c r="AT433" s="240" t="s">
        <v>151</v>
      </c>
      <c r="AU433" s="240" t="s">
        <v>84</v>
      </c>
      <c r="AV433" s="12" t="s">
        <v>147</v>
      </c>
      <c r="AW433" s="12" t="s">
        <v>37</v>
      </c>
      <c r="AX433" s="12" t="s">
        <v>22</v>
      </c>
      <c r="AY433" s="240" t="s">
        <v>140</v>
      </c>
    </row>
    <row r="434" spans="2:63" s="10" customFormat="1" ht="22.8" customHeight="1">
      <c r="B434" s="188"/>
      <c r="C434" s="189"/>
      <c r="D434" s="190" t="s">
        <v>74</v>
      </c>
      <c r="E434" s="202" t="s">
        <v>518</v>
      </c>
      <c r="F434" s="202" t="s">
        <v>519</v>
      </c>
      <c r="G434" s="189"/>
      <c r="H434" s="189"/>
      <c r="I434" s="192"/>
      <c r="J434" s="203">
        <f>BK434</f>
        <v>0</v>
      </c>
      <c r="K434" s="189"/>
      <c r="L434" s="194"/>
      <c r="M434" s="195"/>
      <c r="N434" s="196"/>
      <c r="O434" s="196"/>
      <c r="P434" s="197">
        <f>SUM(P435:P451)</f>
        <v>0</v>
      </c>
      <c r="Q434" s="196"/>
      <c r="R434" s="197">
        <f>SUM(R435:R451)</f>
        <v>0</v>
      </c>
      <c r="S434" s="196"/>
      <c r="T434" s="198">
        <f>SUM(T435:T451)</f>
        <v>0</v>
      </c>
      <c r="AR434" s="199" t="s">
        <v>22</v>
      </c>
      <c r="AT434" s="200" t="s">
        <v>74</v>
      </c>
      <c r="AU434" s="200" t="s">
        <v>22</v>
      </c>
      <c r="AY434" s="199" t="s">
        <v>140</v>
      </c>
      <c r="BK434" s="201">
        <f>SUM(BK435:BK451)</f>
        <v>0</v>
      </c>
    </row>
    <row r="435" spans="2:65" s="1" customFormat="1" ht="16.5" customHeight="1">
      <c r="B435" s="38"/>
      <c r="C435" s="204" t="s">
        <v>520</v>
      </c>
      <c r="D435" s="204" t="s">
        <v>142</v>
      </c>
      <c r="E435" s="205" t="s">
        <v>521</v>
      </c>
      <c r="F435" s="206" t="s">
        <v>522</v>
      </c>
      <c r="G435" s="207" t="s">
        <v>194</v>
      </c>
      <c r="H435" s="208">
        <v>68.572</v>
      </c>
      <c r="I435" s="209"/>
      <c r="J435" s="210">
        <f>ROUND(I435*H435,2)</f>
        <v>0</v>
      </c>
      <c r="K435" s="206" t="s">
        <v>146</v>
      </c>
      <c r="L435" s="43"/>
      <c r="M435" s="211" t="s">
        <v>20</v>
      </c>
      <c r="N435" s="212" t="s">
        <v>46</v>
      </c>
      <c r="O435" s="79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AR435" s="17" t="s">
        <v>147</v>
      </c>
      <c r="AT435" s="17" t="s">
        <v>142</v>
      </c>
      <c r="AU435" s="17" t="s">
        <v>84</v>
      </c>
      <c r="AY435" s="17" t="s">
        <v>140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17" t="s">
        <v>22</v>
      </c>
      <c r="BK435" s="215">
        <f>ROUND(I435*H435,2)</f>
        <v>0</v>
      </c>
      <c r="BL435" s="17" t="s">
        <v>147</v>
      </c>
      <c r="BM435" s="17" t="s">
        <v>523</v>
      </c>
    </row>
    <row r="436" spans="2:47" s="1" customFormat="1" ht="12">
      <c r="B436" s="38"/>
      <c r="C436" s="39"/>
      <c r="D436" s="216" t="s">
        <v>149</v>
      </c>
      <c r="E436" s="39"/>
      <c r="F436" s="217" t="s">
        <v>524</v>
      </c>
      <c r="G436" s="39"/>
      <c r="H436" s="39"/>
      <c r="I436" s="130"/>
      <c r="J436" s="39"/>
      <c r="K436" s="39"/>
      <c r="L436" s="43"/>
      <c r="M436" s="218"/>
      <c r="N436" s="79"/>
      <c r="O436" s="79"/>
      <c r="P436" s="79"/>
      <c r="Q436" s="79"/>
      <c r="R436" s="79"/>
      <c r="S436" s="79"/>
      <c r="T436" s="80"/>
      <c r="AT436" s="17" t="s">
        <v>149</v>
      </c>
      <c r="AU436" s="17" t="s">
        <v>84</v>
      </c>
    </row>
    <row r="437" spans="2:65" s="1" customFormat="1" ht="16.5" customHeight="1">
      <c r="B437" s="38"/>
      <c r="C437" s="204" t="s">
        <v>525</v>
      </c>
      <c r="D437" s="204" t="s">
        <v>142</v>
      </c>
      <c r="E437" s="205" t="s">
        <v>526</v>
      </c>
      <c r="F437" s="206" t="s">
        <v>527</v>
      </c>
      <c r="G437" s="207" t="s">
        <v>194</v>
      </c>
      <c r="H437" s="208">
        <v>1371.44</v>
      </c>
      <c r="I437" s="209"/>
      <c r="J437" s="210">
        <f>ROUND(I437*H437,2)</f>
        <v>0</v>
      </c>
      <c r="K437" s="206" t="s">
        <v>146</v>
      </c>
      <c r="L437" s="43"/>
      <c r="M437" s="211" t="s">
        <v>20</v>
      </c>
      <c r="N437" s="212" t="s">
        <v>46</v>
      </c>
      <c r="O437" s="79"/>
      <c r="P437" s="213">
        <f>O437*H437</f>
        <v>0</v>
      </c>
      <c r="Q437" s="213">
        <v>0</v>
      </c>
      <c r="R437" s="213">
        <f>Q437*H437</f>
        <v>0</v>
      </c>
      <c r="S437" s="213">
        <v>0</v>
      </c>
      <c r="T437" s="214">
        <f>S437*H437</f>
        <v>0</v>
      </c>
      <c r="AR437" s="17" t="s">
        <v>147</v>
      </c>
      <c r="AT437" s="17" t="s">
        <v>142</v>
      </c>
      <c r="AU437" s="17" t="s">
        <v>84</v>
      </c>
      <c r="AY437" s="17" t="s">
        <v>140</v>
      </c>
      <c r="BE437" s="215">
        <f>IF(N437="základní",J437,0)</f>
        <v>0</v>
      </c>
      <c r="BF437" s="215">
        <f>IF(N437="snížená",J437,0)</f>
        <v>0</v>
      </c>
      <c r="BG437" s="215">
        <f>IF(N437="zákl. přenesená",J437,0)</f>
        <v>0</v>
      </c>
      <c r="BH437" s="215">
        <f>IF(N437="sníž. přenesená",J437,0)</f>
        <v>0</v>
      </c>
      <c r="BI437" s="215">
        <f>IF(N437="nulová",J437,0)</f>
        <v>0</v>
      </c>
      <c r="BJ437" s="17" t="s">
        <v>22</v>
      </c>
      <c r="BK437" s="215">
        <f>ROUND(I437*H437,2)</f>
        <v>0</v>
      </c>
      <c r="BL437" s="17" t="s">
        <v>147</v>
      </c>
      <c r="BM437" s="17" t="s">
        <v>528</v>
      </c>
    </row>
    <row r="438" spans="2:47" s="1" customFormat="1" ht="12">
      <c r="B438" s="38"/>
      <c r="C438" s="39"/>
      <c r="D438" s="216" t="s">
        <v>149</v>
      </c>
      <c r="E438" s="39"/>
      <c r="F438" s="217" t="s">
        <v>529</v>
      </c>
      <c r="G438" s="39"/>
      <c r="H438" s="39"/>
      <c r="I438" s="130"/>
      <c r="J438" s="39"/>
      <c r="K438" s="39"/>
      <c r="L438" s="43"/>
      <c r="M438" s="218"/>
      <c r="N438" s="79"/>
      <c r="O438" s="79"/>
      <c r="P438" s="79"/>
      <c r="Q438" s="79"/>
      <c r="R438" s="79"/>
      <c r="S438" s="79"/>
      <c r="T438" s="80"/>
      <c r="AT438" s="17" t="s">
        <v>149</v>
      </c>
      <c r="AU438" s="17" t="s">
        <v>84</v>
      </c>
    </row>
    <row r="439" spans="2:51" s="11" customFormat="1" ht="12">
      <c r="B439" s="219"/>
      <c r="C439" s="220"/>
      <c r="D439" s="216" t="s">
        <v>151</v>
      </c>
      <c r="E439" s="221" t="s">
        <v>20</v>
      </c>
      <c r="F439" s="222" t="s">
        <v>530</v>
      </c>
      <c r="G439" s="220"/>
      <c r="H439" s="223">
        <v>1371.44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151</v>
      </c>
      <c r="AU439" s="229" t="s">
        <v>84</v>
      </c>
      <c r="AV439" s="11" t="s">
        <v>84</v>
      </c>
      <c r="AW439" s="11" t="s">
        <v>37</v>
      </c>
      <c r="AX439" s="11" t="s">
        <v>22</v>
      </c>
      <c r="AY439" s="229" t="s">
        <v>140</v>
      </c>
    </row>
    <row r="440" spans="2:65" s="1" customFormat="1" ht="16.5" customHeight="1">
      <c r="B440" s="38"/>
      <c r="C440" s="204" t="s">
        <v>531</v>
      </c>
      <c r="D440" s="204" t="s">
        <v>142</v>
      </c>
      <c r="E440" s="205" t="s">
        <v>532</v>
      </c>
      <c r="F440" s="206" t="s">
        <v>533</v>
      </c>
      <c r="G440" s="207" t="s">
        <v>194</v>
      </c>
      <c r="H440" s="208">
        <v>27.105</v>
      </c>
      <c r="I440" s="209"/>
      <c r="J440" s="210">
        <f>ROUND(I440*H440,2)</f>
        <v>0</v>
      </c>
      <c r="K440" s="206" t="s">
        <v>146</v>
      </c>
      <c r="L440" s="43"/>
      <c r="M440" s="211" t="s">
        <v>20</v>
      </c>
      <c r="N440" s="212" t="s">
        <v>46</v>
      </c>
      <c r="O440" s="79"/>
      <c r="P440" s="213">
        <f>O440*H440</f>
        <v>0</v>
      </c>
      <c r="Q440" s="213">
        <v>0</v>
      </c>
      <c r="R440" s="213">
        <f>Q440*H440</f>
        <v>0</v>
      </c>
      <c r="S440" s="213">
        <v>0</v>
      </c>
      <c r="T440" s="214">
        <f>S440*H440</f>
        <v>0</v>
      </c>
      <c r="AR440" s="17" t="s">
        <v>147</v>
      </c>
      <c r="AT440" s="17" t="s">
        <v>142</v>
      </c>
      <c r="AU440" s="17" t="s">
        <v>84</v>
      </c>
      <c r="AY440" s="17" t="s">
        <v>140</v>
      </c>
      <c r="BE440" s="215">
        <f>IF(N440="základní",J440,0)</f>
        <v>0</v>
      </c>
      <c r="BF440" s="215">
        <f>IF(N440="snížená",J440,0)</f>
        <v>0</v>
      </c>
      <c r="BG440" s="215">
        <f>IF(N440="zákl. přenesená",J440,0)</f>
        <v>0</v>
      </c>
      <c r="BH440" s="215">
        <f>IF(N440="sníž. přenesená",J440,0)</f>
        <v>0</v>
      </c>
      <c r="BI440" s="215">
        <f>IF(N440="nulová",J440,0)</f>
        <v>0</v>
      </c>
      <c r="BJ440" s="17" t="s">
        <v>22</v>
      </c>
      <c r="BK440" s="215">
        <f>ROUND(I440*H440,2)</f>
        <v>0</v>
      </c>
      <c r="BL440" s="17" t="s">
        <v>147</v>
      </c>
      <c r="BM440" s="17" t="s">
        <v>534</v>
      </c>
    </row>
    <row r="441" spans="2:47" s="1" customFormat="1" ht="12">
      <c r="B441" s="38"/>
      <c r="C441" s="39"/>
      <c r="D441" s="216" t="s">
        <v>149</v>
      </c>
      <c r="E441" s="39"/>
      <c r="F441" s="217" t="s">
        <v>535</v>
      </c>
      <c r="G441" s="39"/>
      <c r="H441" s="39"/>
      <c r="I441" s="130"/>
      <c r="J441" s="39"/>
      <c r="K441" s="39"/>
      <c r="L441" s="43"/>
      <c r="M441" s="218"/>
      <c r="N441" s="79"/>
      <c r="O441" s="79"/>
      <c r="P441" s="79"/>
      <c r="Q441" s="79"/>
      <c r="R441" s="79"/>
      <c r="S441" s="79"/>
      <c r="T441" s="80"/>
      <c r="AT441" s="17" t="s">
        <v>149</v>
      </c>
      <c r="AU441" s="17" t="s">
        <v>84</v>
      </c>
    </row>
    <row r="442" spans="2:65" s="1" customFormat="1" ht="16.5" customHeight="1">
      <c r="B442" s="38"/>
      <c r="C442" s="204" t="s">
        <v>536</v>
      </c>
      <c r="D442" s="204" t="s">
        <v>142</v>
      </c>
      <c r="E442" s="205" t="s">
        <v>537</v>
      </c>
      <c r="F442" s="206" t="s">
        <v>538</v>
      </c>
      <c r="G442" s="207" t="s">
        <v>194</v>
      </c>
      <c r="H442" s="208">
        <v>3.077</v>
      </c>
      <c r="I442" s="209"/>
      <c r="J442" s="210">
        <f>ROUND(I442*H442,2)</f>
        <v>0</v>
      </c>
      <c r="K442" s="206" t="s">
        <v>146</v>
      </c>
      <c r="L442" s="43"/>
      <c r="M442" s="211" t="s">
        <v>20</v>
      </c>
      <c r="N442" s="212" t="s">
        <v>46</v>
      </c>
      <c r="O442" s="79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AR442" s="17" t="s">
        <v>147</v>
      </c>
      <c r="AT442" s="17" t="s">
        <v>142</v>
      </c>
      <c r="AU442" s="17" t="s">
        <v>84</v>
      </c>
      <c r="AY442" s="17" t="s">
        <v>140</v>
      </c>
      <c r="BE442" s="215">
        <f>IF(N442="základní",J442,0)</f>
        <v>0</v>
      </c>
      <c r="BF442" s="215">
        <f>IF(N442="snížená",J442,0)</f>
        <v>0</v>
      </c>
      <c r="BG442" s="215">
        <f>IF(N442="zákl. přenesená",J442,0)</f>
        <v>0</v>
      </c>
      <c r="BH442" s="215">
        <f>IF(N442="sníž. přenesená",J442,0)</f>
        <v>0</v>
      </c>
      <c r="BI442" s="215">
        <f>IF(N442="nulová",J442,0)</f>
        <v>0</v>
      </c>
      <c r="BJ442" s="17" t="s">
        <v>22</v>
      </c>
      <c r="BK442" s="215">
        <f>ROUND(I442*H442,2)</f>
        <v>0</v>
      </c>
      <c r="BL442" s="17" t="s">
        <v>147</v>
      </c>
      <c r="BM442" s="17" t="s">
        <v>539</v>
      </c>
    </row>
    <row r="443" spans="2:47" s="1" customFormat="1" ht="12">
      <c r="B443" s="38"/>
      <c r="C443" s="39"/>
      <c r="D443" s="216" t="s">
        <v>149</v>
      </c>
      <c r="E443" s="39"/>
      <c r="F443" s="217" t="s">
        <v>540</v>
      </c>
      <c r="G443" s="39"/>
      <c r="H443" s="39"/>
      <c r="I443" s="130"/>
      <c r="J443" s="39"/>
      <c r="K443" s="39"/>
      <c r="L443" s="43"/>
      <c r="M443" s="218"/>
      <c r="N443" s="79"/>
      <c r="O443" s="79"/>
      <c r="P443" s="79"/>
      <c r="Q443" s="79"/>
      <c r="R443" s="79"/>
      <c r="S443" s="79"/>
      <c r="T443" s="80"/>
      <c r="AT443" s="17" t="s">
        <v>149</v>
      </c>
      <c r="AU443" s="17" t="s">
        <v>84</v>
      </c>
    </row>
    <row r="444" spans="2:65" s="1" customFormat="1" ht="16.5" customHeight="1">
      <c r="B444" s="38"/>
      <c r="C444" s="204" t="s">
        <v>541</v>
      </c>
      <c r="D444" s="204" t="s">
        <v>142</v>
      </c>
      <c r="E444" s="205" t="s">
        <v>542</v>
      </c>
      <c r="F444" s="206" t="s">
        <v>543</v>
      </c>
      <c r="G444" s="207" t="s">
        <v>194</v>
      </c>
      <c r="H444" s="208">
        <v>0.986</v>
      </c>
      <c r="I444" s="209"/>
      <c r="J444" s="210">
        <f>ROUND(I444*H444,2)</f>
        <v>0</v>
      </c>
      <c r="K444" s="206" t="s">
        <v>146</v>
      </c>
      <c r="L444" s="43"/>
      <c r="M444" s="211" t="s">
        <v>20</v>
      </c>
      <c r="N444" s="212" t="s">
        <v>46</v>
      </c>
      <c r="O444" s="79"/>
      <c r="P444" s="213">
        <f>O444*H444</f>
        <v>0</v>
      </c>
      <c r="Q444" s="213">
        <v>0</v>
      </c>
      <c r="R444" s="213">
        <f>Q444*H444</f>
        <v>0</v>
      </c>
      <c r="S444" s="213">
        <v>0</v>
      </c>
      <c r="T444" s="214">
        <f>S444*H444</f>
        <v>0</v>
      </c>
      <c r="AR444" s="17" t="s">
        <v>147</v>
      </c>
      <c r="AT444" s="17" t="s">
        <v>142</v>
      </c>
      <c r="AU444" s="17" t="s">
        <v>84</v>
      </c>
      <c r="AY444" s="17" t="s">
        <v>140</v>
      </c>
      <c r="BE444" s="215">
        <f>IF(N444="základní",J444,0)</f>
        <v>0</v>
      </c>
      <c r="BF444" s="215">
        <f>IF(N444="snížená",J444,0)</f>
        <v>0</v>
      </c>
      <c r="BG444" s="215">
        <f>IF(N444="zákl. přenesená",J444,0)</f>
        <v>0</v>
      </c>
      <c r="BH444" s="215">
        <f>IF(N444="sníž. přenesená",J444,0)</f>
        <v>0</v>
      </c>
      <c r="BI444" s="215">
        <f>IF(N444="nulová",J444,0)</f>
        <v>0</v>
      </c>
      <c r="BJ444" s="17" t="s">
        <v>22</v>
      </c>
      <c r="BK444" s="215">
        <f>ROUND(I444*H444,2)</f>
        <v>0</v>
      </c>
      <c r="BL444" s="17" t="s">
        <v>147</v>
      </c>
      <c r="BM444" s="17" t="s">
        <v>544</v>
      </c>
    </row>
    <row r="445" spans="2:47" s="1" customFormat="1" ht="12">
      <c r="B445" s="38"/>
      <c r="C445" s="39"/>
      <c r="D445" s="216" t="s">
        <v>149</v>
      </c>
      <c r="E445" s="39"/>
      <c r="F445" s="217" t="s">
        <v>545</v>
      </c>
      <c r="G445" s="39"/>
      <c r="H445" s="39"/>
      <c r="I445" s="130"/>
      <c r="J445" s="39"/>
      <c r="K445" s="39"/>
      <c r="L445" s="43"/>
      <c r="M445" s="218"/>
      <c r="N445" s="79"/>
      <c r="O445" s="79"/>
      <c r="P445" s="79"/>
      <c r="Q445" s="79"/>
      <c r="R445" s="79"/>
      <c r="S445" s="79"/>
      <c r="T445" s="80"/>
      <c r="AT445" s="17" t="s">
        <v>149</v>
      </c>
      <c r="AU445" s="17" t="s">
        <v>84</v>
      </c>
    </row>
    <row r="446" spans="2:65" s="1" customFormat="1" ht="16.5" customHeight="1">
      <c r="B446" s="38"/>
      <c r="C446" s="204" t="s">
        <v>546</v>
      </c>
      <c r="D446" s="204" t="s">
        <v>142</v>
      </c>
      <c r="E446" s="205" t="s">
        <v>547</v>
      </c>
      <c r="F446" s="206" t="s">
        <v>548</v>
      </c>
      <c r="G446" s="207" t="s">
        <v>194</v>
      </c>
      <c r="H446" s="208">
        <v>21.701</v>
      </c>
      <c r="I446" s="209"/>
      <c r="J446" s="210">
        <f>ROUND(I446*H446,2)</f>
        <v>0</v>
      </c>
      <c r="K446" s="206" t="s">
        <v>146</v>
      </c>
      <c r="L446" s="43"/>
      <c r="M446" s="211" t="s">
        <v>20</v>
      </c>
      <c r="N446" s="212" t="s">
        <v>46</v>
      </c>
      <c r="O446" s="79"/>
      <c r="P446" s="213">
        <f>O446*H446</f>
        <v>0</v>
      </c>
      <c r="Q446" s="213">
        <v>0</v>
      </c>
      <c r="R446" s="213">
        <f>Q446*H446</f>
        <v>0</v>
      </c>
      <c r="S446" s="213">
        <v>0</v>
      </c>
      <c r="T446" s="214">
        <f>S446*H446</f>
        <v>0</v>
      </c>
      <c r="AR446" s="17" t="s">
        <v>147</v>
      </c>
      <c r="AT446" s="17" t="s">
        <v>142</v>
      </c>
      <c r="AU446" s="17" t="s">
        <v>84</v>
      </c>
      <c r="AY446" s="17" t="s">
        <v>140</v>
      </c>
      <c r="BE446" s="215">
        <f>IF(N446="základní",J446,0)</f>
        <v>0</v>
      </c>
      <c r="BF446" s="215">
        <f>IF(N446="snížená",J446,0)</f>
        <v>0</v>
      </c>
      <c r="BG446" s="215">
        <f>IF(N446="zákl. přenesená",J446,0)</f>
        <v>0</v>
      </c>
      <c r="BH446" s="215">
        <f>IF(N446="sníž. přenesená",J446,0)</f>
        <v>0</v>
      </c>
      <c r="BI446" s="215">
        <f>IF(N446="nulová",J446,0)</f>
        <v>0</v>
      </c>
      <c r="BJ446" s="17" t="s">
        <v>22</v>
      </c>
      <c r="BK446" s="215">
        <f>ROUND(I446*H446,2)</f>
        <v>0</v>
      </c>
      <c r="BL446" s="17" t="s">
        <v>147</v>
      </c>
      <c r="BM446" s="17" t="s">
        <v>549</v>
      </c>
    </row>
    <row r="447" spans="2:47" s="1" customFormat="1" ht="12">
      <c r="B447" s="38"/>
      <c r="C447" s="39"/>
      <c r="D447" s="216" t="s">
        <v>149</v>
      </c>
      <c r="E447" s="39"/>
      <c r="F447" s="217" t="s">
        <v>550</v>
      </c>
      <c r="G447" s="39"/>
      <c r="H447" s="39"/>
      <c r="I447" s="130"/>
      <c r="J447" s="39"/>
      <c r="K447" s="39"/>
      <c r="L447" s="43"/>
      <c r="M447" s="218"/>
      <c r="N447" s="79"/>
      <c r="O447" s="79"/>
      <c r="P447" s="79"/>
      <c r="Q447" s="79"/>
      <c r="R447" s="79"/>
      <c r="S447" s="79"/>
      <c r="T447" s="80"/>
      <c r="AT447" s="17" t="s">
        <v>149</v>
      </c>
      <c r="AU447" s="17" t="s">
        <v>84</v>
      </c>
    </row>
    <row r="448" spans="2:65" s="1" customFormat="1" ht="16.5" customHeight="1">
      <c r="B448" s="38"/>
      <c r="C448" s="204" t="s">
        <v>551</v>
      </c>
      <c r="D448" s="204" t="s">
        <v>142</v>
      </c>
      <c r="E448" s="205" t="s">
        <v>552</v>
      </c>
      <c r="F448" s="206" t="s">
        <v>553</v>
      </c>
      <c r="G448" s="207" t="s">
        <v>194</v>
      </c>
      <c r="H448" s="208">
        <v>12.759</v>
      </c>
      <c r="I448" s="209"/>
      <c r="J448" s="210">
        <f>ROUND(I448*H448,2)</f>
        <v>0</v>
      </c>
      <c r="K448" s="206" t="s">
        <v>146</v>
      </c>
      <c r="L448" s="43"/>
      <c r="M448" s="211" t="s">
        <v>20</v>
      </c>
      <c r="N448" s="212" t="s">
        <v>46</v>
      </c>
      <c r="O448" s="79"/>
      <c r="P448" s="213">
        <f>O448*H448</f>
        <v>0</v>
      </c>
      <c r="Q448" s="213">
        <v>0</v>
      </c>
      <c r="R448" s="213">
        <f>Q448*H448</f>
        <v>0</v>
      </c>
      <c r="S448" s="213">
        <v>0</v>
      </c>
      <c r="T448" s="214">
        <f>S448*H448</f>
        <v>0</v>
      </c>
      <c r="AR448" s="17" t="s">
        <v>147</v>
      </c>
      <c r="AT448" s="17" t="s">
        <v>142</v>
      </c>
      <c r="AU448" s="17" t="s">
        <v>84</v>
      </c>
      <c r="AY448" s="17" t="s">
        <v>140</v>
      </c>
      <c r="BE448" s="215">
        <f>IF(N448="základní",J448,0)</f>
        <v>0</v>
      </c>
      <c r="BF448" s="215">
        <f>IF(N448="snížená",J448,0)</f>
        <v>0</v>
      </c>
      <c r="BG448" s="215">
        <f>IF(N448="zákl. přenesená",J448,0)</f>
        <v>0</v>
      </c>
      <c r="BH448" s="215">
        <f>IF(N448="sníž. přenesená",J448,0)</f>
        <v>0</v>
      </c>
      <c r="BI448" s="215">
        <f>IF(N448="nulová",J448,0)</f>
        <v>0</v>
      </c>
      <c r="BJ448" s="17" t="s">
        <v>22</v>
      </c>
      <c r="BK448" s="215">
        <f>ROUND(I448*H448,2)</f>
        <v>0</v>
      </c>
      <c r="BL448" s="17" t="s">
        <v>147</v>
      </c>
      <c r="BM448" s="17" t="s">
        <v>554</v>
      </c>
    </row>
    <row r="449" spans="2:47" s="1" customFormat="1" ht="12">
      <c r="B449" s="38"/>
      <c r="C449" s="39"/>
      <c r="D449" s="216" t="s">
        <v>149</v>
      </c>
      <c r="E449" s="39"/>
      <c r="F449" s="217" t="s">
        <v>555</v>
      </c>
      <c r="G449" s="39"/>
      <c r="H449" s="39"/>
      <c r="I449" s="130"/>
      <c r="J449" s="39"/>
      <c r="K449" s="39"/>
      <c r="L449" s="43"/>
      <c r="M449" s="218"/>
      <c r="N449" s="79"/>
      <c r="O449" s="79"/>
      <c r="P449" s="79"/>
      <c r="Q449" s="79"/>
      <c r="R449" s="79"/>
      <c r="S449" s="79"/>
      <c r="T449" s="80"/>
      <c r="AT449" s="17" t="s">
        <v>149</v>
      </c>
      <c r="AU449" s="17" t="s">
        <v>84</v>
      </c>
    </row>
    <row r="450" spans="2:65" s="1" customFormat="1" ht="16.5" customHeight="1">
      <c r="B450" s="38"/>
      <c r="C450" s="204" t="s">
        <v>556</v>
      </c>
      <c r="D450" s="204" t="s">
        <v>142</v>
      </c>
      <c r="E450" s="205" t="s">
        <v>557</v>
      </c>
      <c r="F450" s="206" t="s">
        <v>558</v>
      </c>
      <c r="G450" s="207" t="s">
        <v>194</v>
      </c>
      <c r="H450" s="208">
        <v>2.944</v>
      </c>
      <c r="I450" s="209"/>
      <c r="J450" s="210">
        <f>ROUND(I450*H450,2)</f>
        <v>0</v>
      </c>
      <c r="K450" s="206" t="s">
        <v>146</v>
      </c>
      <c r="L450" s="43"/>
      <c r="M450" s="211" t="s">
        <v>20</v>
      </c>
      <c r="N450" s="212" t="s">
        <v>46</v>
      </c>
      <c r="O450" s="79"/>
      <c r="P450" s="213">
        <f>O450*H450</f>
        <v>0</v>
      </c>
      <c r="Q450" s="213">
        <v>0</v>
      </c>
      <c r="R450" s="213">
        <f>Q450*H450</f>
        <v>0</v>
      </c>
      <c r="S450" s="213">
        <v>0</v>
      </c>
      <c r="T450" s="214">
        <f>S450*H450</f>
        <v>0</v>
      </c>
      <c r="AR450" s="17" t="s">
        <v>147</v>
      </c>
      <c r="AT450" s="17" t="s">
        <v>142</v>
      </c>
      <c r="AU450" s="17" t="s">
        <v>84</v>
      </c>
      <c r="AY450" s="17" t="s">
        <v>140</v>
      </c>
      <c r="BE450" s="215">
        <f>IF(N450="základní",J450,0)</f>
        <v>0</v>
      </c>
      <c r="BF450" s="215">
        <f>IF(N450="snížená",J450,0)</f>
        <v>0</v>
      </c>
      <c r="BG450" s="215">
        <f>IF(N450="zákl. přenesená",J450,0)</f>
        <v>0</v>
      </c>
      <c r="BH450" s="215">
        <f>IF(N450="sníž. přenesená",J450,0)</f>
        <v>0</v>
      </c>
      <c r="BI450" s="215">
        <f>IF(N450="nulová",J450,0)</f>
        <v>0</v>
      </c>
      <c r="BJ450" s="17" t="s">
        <v>22</v>
      </c>
      <c r="BK450" s="215">
        <f>ROUND(I450*H450,2)</f>
        <v>0</v>
      </c>
      <c r="BL450" s="17" t="s">
        <v>147</v>
      </c>
      <c r="BM450" s="17" t="s">
        <v>559</v>
      </c>
    </row>
    <row r="451" spans="2:47" s="1" customFormat="1" ht="12">
      <c r="B451" s="38"/>
      <c r="C451" s="39"/>
      <c r="D451" s="216" t="s">
        <v>149</v>
      </c>
      <c r="E451" s="39"/>
      <c r="F451" s="217" t="s">
        <v>560</v>
      </c>
      <c r="G451" s="39"/>
      <c r="H451" s="39"/>
      <c r="I451" s="130"/>
      <c r="J451" s="39"/>
      <c r="K451" s="39"/>
      <c r="L451" s="43"/>
      <c r="M451" s="218"/>
      <c r="N451" s="79"/>
      <c r="O451" s="79"/>
      <c r="P451" s="79"/>
      <c r="Q451" s="79"/>
      <c r="R451" s="79"/>
      <c r="S451" s="79"/>
      <c r="T451" s="80"/>
      <c r="AT451" s="17" t="s">
        <v>149</v>
      </c>
      <c r="AU451" s="17" t="s">
        <v>84</v>
      </c>
    </row>
    <row r="452" spans="2:63" s="10" customFormat="1" ht="22.8" customHeight="1">
      <c r="B452" s="188"/>
      <c r="C452" s="189"/>
      <c r="D452" s="190" t="s">
        <v>74</v>
      </c>
      <c r="E452" s="202" t="s">
        <v>561</v>
      </c>
      <c r="F452" s="202" t="s">
        <v>562</v>
      </c>
      <c r="G452" s="189"/>
      <c r="H452" s="189"/>
      <c r="I452" s="192"/>
      <c r="J452" s="203">
        <f>BK452</f>
        <v>0</v>
      </c>
      <c r="K452" s="189"/>
      <c r="L452" s="194"/>
      <c r="M452" s="195"/>
      <c r="N452" s="196"/>
      <c r="O452" s="196"/>
      <c r="P452" s="197">
        <f>SUM(P453:P454)</f>
        <v>0</v>
      </c>
      <c r="Q452" s="196"/>
      <c r="R452" s="197">
        <f>SUM(R453:R454)</f>
        <v>0</v>
      </c>
      <c r="S452" s="196"/>
      <c r="T452" s="198">
        <f>SUM(T453:T454)</f>
        <v>0</v>
      </c>
      <c r="AR452" s="199" t="s">
        <v>22</v>
      </c>
      <c r="AT452" s="200" t="s">
        <v>74</v>
      </c>
      <c r="AU452" s="200" t="s">
        <v>22</v>
      </c>
      <c r="AY452" s="199" t="s">
        <v>140</v>
      </c>
      <c r="BK452" s="201">
        <f>SUM(BK453:BK454)</f>
        <v>0</v>
      </c>
    </row>
    <row r="453" spans="2:65" s="1" customFormat="1" ht="16.5" customHeight="1">
      <c r="B453" s="38"/>
      <c r="C453" s="204" t="s">
        <v>563</v>
      </c>
      <c r="D453" s="204" t="s">
        <v>142</v>
      </c>
      <c r="E453" s="205" t="s">
        <v>564</v>
      </c>
      <c r="F453" s="206" t="s">
        <v>565</v>
      </c>
      <c r="G453" s="207" t="s">
        <v>194</v>
      </c>
      <c r="H453" s="208">
        <v>43.175</v>
      </c>
      <c r="I453" s="209"/>
      <c r="J453" s="210">
        <f>ROUND(I453*H453,2)</f>
        <v>0</v>
      </c>
      <c r="K453" s="206" t="s">
        <v>146</v>
      </c>
      <c r="L453" s="43"/>
      <c r="M453" s="211" t="s">
        <v>20</v>
      </c>
      <c r="N453" s="212" t="s">
        <v>46</v>
      </c>
      <c r="O453" s="79"/>
      <c r="P453" s="213">
        <f>O453*H453</f>
        <v>0</v>
      </c>
      <c r="Q453" s="213">
        <v>0</v>
      </c>
      <c r="R453" s="213">
        <f>Q453*H453</f>
        <v>0</v>
      </c>
      <c r="S453" s="213">
        <v>0</v>
      </c>
      <c r="T453" s="214">
        <f>S453*H453</f>
        <v>0</v>
      </c>
      <c r="AR453" s="17" t="s">
        <v>147</v>
      </c>
      <c r="AT453" s="17" t="s">
        <v>142</v>
      </c>
      <c r="AU453" s="17" t="s">
        <v>84</v>
      </c>
      <c r="AY453" s="17" t="s">
        <v>140</v>
      </c>
      <c r="BE453" s="215">
        <f>IF(N453="základní",J453,0)</f>
        <v>0</v>
      </c>
      <c r="BF453" s="215">
        <f>IF(N453="snížená",J453,0)</f>
        <v>0</v>
      </c>
      <c r="BG453" s="215">
        <f>IF(N453="zákl. přenesená",J453,0)</f>
        <v>0</v>
      </c>
      <c r="BH453" s="215">
        <f>IF(N453="sníž. přenesená",J453,0)</f>
        <v>0</v>
      </c>
      <c r="BI453" s="215">
        <f>IF(N453="nulová",J453,0)</f>
        <v>0</v>
      </c>
      <c r="BJ453" s="17" t="s">
        <v>22</v>
      </c>
      <c r="BK453" s="215">
        <f>ROUND(I453*H453,2)</f>
        <v>0</v>
      </c>
      <c r="BL453" s="17" t="s">
        <v>147</v>
      </c>
      <c r="BM453" s="17" t="s">
        <v>566</v>
      </c>
    </row>
    <row r="454" spans="2:47" s="1" customFormat="1" ht="12">
      <c r="B454" s="38"/>
      <c r="C454" s="39"/>
      <c r="D454" s="216" t="s">
        <v>149</v>
      </c>
      <c r="E454" s="39"/>
      <c r="F454" s="217" t="s">
        <v>567</v>
      </c>
      <c r="G454" s="39"/>
      <c r="H454" s="39"/>
      <c r="I454" s="130"/>
      <c r="J454" s="39"/>
      <c r="K454" s="39"/>
      <c r="L454" s="43"/>
      <c r="M454" s="218"/>
      <c r="N454" s="79"/>
      <c r="O454" s="79"/>
      <c r="P454" s="79"/>
      <c r="Q454" s="79"/>
      <c r="R454" s="79"/>
      <c r="S454" s="79"/>
      <c r="T454" s="80"/>
      <c r="AT454" s="17" t="s">
        <v>149</v>
      </c>
      <c r="AU454" s="17" t="s">
        <v>84</v>
      </c>
    </row>
    <row r="455" spans="2:63" s="10" customFormat="1" ht="25.9" customHeight="1">
      <c r="B455" s="188"/>
      <c r="C455" s="189"/>
      <c r="D455" s="190" t="s">
        <v>74</v>
      </c>
      <c r="E455" s="191" t="s">
        <v>568</v>
      </c>
      <c r="F455" s="191" t="s">
        <v>569</v>
      </c>
      <c r="G455" s="189"/>
      <c r="H455" s="189"/>
      <c r="I455" s="192"/>
      <c r="J455" s="193">
        <f>BK455</f>
        <v>0</v>
      </c>
      <c r="K455" s="189"/>
      <c r="L455" s="194"/>
      <c r="M455" s="195"/>
      <c r="N455" s="196"/>
      <c r="O455" s="196"/>
      <c r="P455" s="197">
        <f>P456+P538+P615+P630+P636+P642+P702+P824+P895+P967+P1002+P1011</f>
        <v>0</v>
      </c>
      <c r="Q455" s="196"/>
      <c r="R455" s="197">
        <f>R456+R538+R615+R630+R636+R642+R702+R824+R895+R967+R1002+R1011</f>
        <v>63.50112375000001</v>
      </c>
      <c r="S455" s="196"/>
      <c r="T455" s="198">
        <f>T456+T538+T615+T630+T636+T642+T702+T824+T895+T967+T1002+T1011</f>
        <v>33.10366982000001</v>
      </c>
      <c r="AR455" s="199" t="s">
        <v>84</v>
      </c>
      <c r="AT455" s="200" t="s">
        <v>74</v>
      </c>
      <c r="AU455" s="200" t="s">
        <v>75</v>
      </c>
      <c r="AY455" s="199" t="s">
        <v>140</v>
      </c>
      <c r="BK455" s="201">
        <f>BK456+BK538+BK615+BK630+BK636+BK642+BK702+BK824+BK895+BK967+BK1002+BK1011</f>
        <v>0</v>
      </c>
    </row>
    <row r="456" spans="2:63" s="10" customFormat="1" ht="22.8" customHeight="1">
      <c r="B456" s="188"/>
      <c r="C456" s="189"/>
      <c r="D456" s="190" t="s">
        <v>74</v>
      </c>
      <c r="E456" s="202" t="s">
        <v>570</v>
      </c>
      <c r="F456" s="202" t="s">
        <v>571</v>
      </c>
      <c r="G456" s="189"/>
      <c r="H456" s="189"/>
      <c r="I456" s="192"/>
      <c r="J456" s="203">
        <f>BK456</f>
        <v>0</v>
      </c>
      <c r="K456" s="189"/>
      <c r="L456" s="194"/>
      <c r="M456" s="195"/>
      <c r="N456" s="196"/>
      <c r="O456" s="196"/>
      <c r="P456" s="197">
        <f>SUM(P457:P537)</f>
        <v>0</v>
      </c>
      <c r="Q456" s="196"/>
      <c r="R456" s="197">
        <f>SUM(R457:R537)</f>
        <v>5.686964340000001</v>
      </c>
      <c r="S456" s="196"/>
      <c r="T456" s="198">
        <f>SUM(T457:T537)</f>
        <v>7.68115</v>
      </c>
      <c r="AR456" s="199" t="s">
        <v>84</v>
      </c>
      <c r="AT456" s="200" t="s">
        <v>74</v>
      </c>
      <c r="AU456" s="200" t="s">
        <v>22</v>
      </c>
      <c r="AY456" s="199" t="s">
        <v>140</v>
      </c>
      <c r="BK456" s="201">
        <f>SUM(BK457:BK537)</f>
        <v>0</v>
      </c>
    </row>
    <row r="457" spans="2:65" s="1" customFormat="1" ht="16.5" customHeight="1">
      <c r="B457" s="38"/>
      <c r="C457" s="204" t="s">
        <v>572</v>
      </c>
      <c r="D457" s="204" t="s">
        <v>142</v>
      </c>
      <c r="E457" s="205" t="s">
        <v>573</v>
      </c>
      <c r="F457" s="206" t="s">
        <v>574</v>
      </c>
      <c r="G457" s="207" t="s">
        <v>145</v>
      </c>
      <c r="H457" s="208">
        <v>582.578</v>
      </c>
      <c r="I457" s="209"/>
      <c r="J457" s="210">
        <f>ROUND(I457*H457,2)</f>
        <v>0</v>
      </c>
      <c r="K457" s="206" t="s">
        <v>146</v>
      </c>
      <c r="L457" s="43"/>
      <c r="M457" s="211" t="s">
        <v>20</v>
      </c>
      <c r="N457" s="212" t="s">
        <v>46</v>
      </c>
      <c r="O457" s="79"/>
      <c r="P457" s="213">
        <f>O457*H457</f>
        <v>0</v>
      </c>
      <c r="Q457" s="213">
        <v>0</v>
      </c>
      <c r="R457" s="213">
        <f>Q457*H457</f>
        <v>0</v>
      </c>
      <c r="S457" s="213">
        <v>0.01</v>
      </c>
      <c r="T457" s="214">
        <f>S457*H457</f>
        <v>5.82578</v>
      </c>
      <c r="AR457" s="17" t="s">
        <v>238</v>
      </c>
      <c r="AT457" s="17" t="s">
        <v>142</v>
      </c>
      <c r="AU457" s="17" t="s">
        <v>84</v>
      </c>
      <c r="AY457" s="17" t="s">
        <v>140</v>
      </c>
      <c r="BE457" s="215">
        <f>IF(N457="základní",J457,0)</f>
        <v>0</v>
      </c>
      <c r="BF457" s="215">
        <f>IF(N457="snížená",J457,0)</f>
        <v>0</v>
      </c>
      <c r="BG457" s="215">
        <f>IF(N457="zákl. přenesená",J457,0)</f>
        <v>0</v>
      </c>
      <c r="BH457" s="215">
        <f>IF(N457="sníž. přenesená",J457,0)</f>
        <v>0</v>
      </c>
      <c r="BI457" s="215">
        <f>IF(N457="nulová",J457,0)</f>
        <v>0</v>
      </c>
      <c r="BJ457" s="17" t="s">
        <v>22</v>
      </c>
      <c r="BK457" s="215">
        <f>ROUND(I457*H457,2)</f>
        <v>0</v>
      </c>
      <c r="BL457" s="17" t="s">
        <v>238</v>
      </c>
      <c r="BM457" s="17" t="s">
        <v>575</v>
      </c>
    </row>
    <row r="458" spans="2:47" s="1" customFormat="1" ht="12">
      <c r="B458" s="38"/>
      <c r="C458" s="39"/>
      <c r="D458" s="216" t="s">
        <v>149</v>
      </c>
      <c r="E458" s="39"/>
      <c r="F458" s="217" t="s">
        <v>576</v>
      </c>
      <c r="G458" s="39"/>
      <c r="H458" s="39"/>
      <c r="I458" s="130"/>
      <c r="J458" s="39"/>
      <c r="K458" s="39"/>
      <c r="L458" s="43"/>
      <c r="M458" s="218"/>
      <c r="N458" s="79"/>
      <c r="O458" s="79"/>
      <c r="P458" s="79"/>
      <c r="Q458" s="79"/>
      <c r="R458" s="79"/>
      <c r="S458" s="79"/>
      <c r="T458" s="80"/>
      <c r="AT458" s="17" t="s">
        <v>149</v>
      </c>
      <c r="AU458" s="17" t="s">
        <v>84</v>
      </c>
    </row>
    <row r="459" spans="2:51" s="11" customFormat="1" ht="12">
      <c r="B459" s="219"/>
      <c r="C459" s="220"/>
      <c r="D459" s="216" t="s">
        <v>151</v>
      </c>
      <c r="E459" s="221" t="s">
        <v>20</v>
      </c>
      <c r="F459" s="222" t="s">
        <v>577</v>
      </c>
      <c r="G459" s="220"/>
      <c r="H459" s="223">
        <v>535.8</v>
      </c>
      <c r="I459" s="224"/>
      <c r="J459" s="220"/>
      <c r="K459" s="220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151</v>
      </c>
      <c r="AU459" s="229" t="s">
        <v>84</v>
      </c>
      <c r="AV459" s="11" t="s">
        <v>84</v>
      </c>
      <c r="AW459" s="11" t="s">
        <v>37</v>
      </c>
      <c r="AX459" s="11" t="s">
        <v>75</v>
      </c>
      <c r="AY459" s="229" t="s">
        <v>140</v>
      </c>
    </row>
    <row r="460" spans="2:51" s="11" customFormat="1" ht="12">
      <c r="B460" s="219"/>
      <c r="C460" s="220"/>
      <c r="D460" s="216" t="s">
        <v>151</v>
      </c>
      <c r="E460" s="221" t="s">
        <v>20</v>
      </c>
      <c r="F460" s="222" t="s">
        <v>578</v>
      </c>
      <c r="G460" s="220"/>
      <c r="H460" s="223">
        <v>24.516</v>
      </c>
      <c r="I460" s="224"/>
      <c r="J460" s="220"/>
      <c r="K460" s="220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151</v>
      </c>
      <c r="AU460" s="229" t="s">
        <v>84</v>
      </c>
      <c r="AV460" s="11" t="s">
        <v>84</v>
      </c>
      <c r="AW460" s="11" t="s">
        <v>37</v>
      </c>
      <c r="AX460" s="11" t="s">
        <v>75</v>
      </c>
      <c r="AY460" s="229" t="s">
        <v>140</v>
      </c>
    </row>
    <row r="461" spans="2:51" s="11" customFormat="1" ht="12">
      <c r="B461" s="219"/>
      <c r="C461" s="220"/>
      <c r="D461" s="216" t="s">
        <v>151</v>
      </c>
      <c r="E461" s="221" t="s">
        <v>20</v>
      </c>
      <c r="F461" s="222" t="s">
        <v>579</v>
      </c>
      <c r="G461" s="220"/>
      <c r="H461" s="223">
        <v>22.262</v>
      </c>
      <c r="I461" s="224"/>
      <c r="J461" s="220"/>
      <c r="K461" s="220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151</v>
      </c>
      <c r="AU461" s="229" t="s">
        <v>84</v>
      </c>
      <c r="AV461" s="11" t="s">
        <v>84</v>
      </c>
      <c r="AW461" s="11" t="s">
        <v>37</v>
      </c>
      <c r="AX461" s="11" t="s">
        <v>75</v>
      </c>
      <c r="AY461" s="229" t="s">
        <v>140</v>
      </c>
    </row>
    <row r="462" spans="2:51" s="12" customFormat="1" ht="12">
      <c r="B462" s="230"/>
      <c r="C462" s="231"/>
      <c r="D462" s="216" t="s">
        <v>151</v>
      </c>
      <c r="E462" s="232" t="s">
        <v>20</v>
      </c>
      <c r="F462" s="233" t="s">
        <v>159</v>
      </c>
      <c r="G462" s="231"/>
      <c r="H462" s="234">
        <v>582.578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151</v>
      </c>
      <c r="AU462" s="240" t="s">
        <v>84</v>
      </c>
      <c r="AV462" s="12" t="s">
        <v>147</v>
      </c>
      <c r="AW462" s="12" t="s">
        <v>37</v>
      </c>
      <c r="AX462" s="12" t="s">
        <v>22</v>
      </c>
      <c r="AY462" s="240" t="s">
        <v>140</v>
      </c>
    </row>
    <row r="463" spans="2:65" s="1" customFormat="1" ht="16.5" customHeight="1">
      <c r="B463" s="38"/>
      <c r="C463" s="204" t="s">
        <v>580</v>
      </c>
      <c r="D463" s="204" t="s">
        <v>142</v>
      </c>
      <c r="E463" s="205" t="s">
        <v>581</v>
      </c>
      <c r="F463" s="206" t="s">
        <v>582</v>
      </c>
      <c r="G463" s="207" t="s">
        <v>145</v>
      </c>
      <c r="H463" s="208">
        <v>649.108</v>
      </c>
      <c r="I463" s="209"/>
      <c r="J463" s="210">
        <f>ROUND(I463*H463,2)</f>
        <v>0</v>
      </c>
      <c r="K463" s="206" t="s">
        <v>146</v>
      </c>
      <c r="L463" s="43"/>
      <c r="M463" s="211" t="s">
        <v>20</v>
      </c>
      <c r="N463" s="212" t="s">
        <v>46</v>
      </c>
      <c r="O463" s="79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AR463" s="17" t="s">
        <v>238</v>
      </c>
      <c r="AT463" s="17" t="s">
        <v>142</v>
      </c>
      <c r="AU463" s="17" t="s">
        <v>84</v>
      </c>
      <c r="AY463" s="17" t="s">
        <v>140</v>
      </c>
      <c r="BE463" s="215">
        <f>IF(N463="základní",J463,0)</f>
        <v>0</v>
      </c>
      <c r="BF463" s="215">
        <f>IF(N463="snížená",J463,0)</f>
        <v>0</v>
      </c>
      <c r="BG463" s="215">
        <f>IF(N463="zákl. přenesená",J463,0)</f>
        <v>0</v>
      </c>
      <c r="BH463" s="215">
        <f>IF(N463="sníž. přenesená",J463,0)</f>
        <v>0</v>
      </c>
      <c r="BI463" s="215">
        <f>IF(N463="nulová",J463,0)</f>
        <v>0</v>
      </c>
      <c r="BJ463" s="17" t="s">
        <v>22</v>
      </c>
      <c r="BK463" s="215">
        <f>ROUND(I463*H463,2)</f>
        <v>0</v>
      </c>
      <c r="BL463" s="17" t="s">
        <v>238</v>
      </c>
      <c r="BM463" s="17" t="s">
        <v>583</v>
      </c>
    </row>
    <row r="464" spans="2:47" s="1" customFormat="1" ht="12">
      <c r="B464" s="38"/>
      <c r="C464" s="39"/>
      <c r="D464" s="216" t="s">
        <v>149</v>
      </c>
      <c r="E464" s="39"/>
      <c r="F464" s="217" t="s">
        <v>584</v>
      </c>
      <c r="G464" s="39"/>
      <c r="H464" s="39"/>
      <c r="I464" s="130"/>
      <c r="J464" s="39"/>
      <c r="K464" s="39"/>
      <c r="L464" s="43"/>
      <c r="M464" s="218"/>
      <c r="N464" s="79"/>
      <c r="O464" s="79"/>
      <c r="P464" s="79"/>
      <c r="Q464" s="79"/>
      <c r="R464" s="79"/>
      <c r="S464" s="79"/>
      <c r="T464" s="80"/>
      <c r="AT464" s="17" t="s">
        <v>149</v>
      </c>
      <c r="AU464" s="17" t="s">
        <v>84</v>
      </c>
    </row>
    <row r="465" spans="2:51" s="11" customFormat="1" ht="12">
      <c r="B465" s="219"/>
      <c r="C465" s="220"/>
      <c r="D465" s="216" t="s">
        <v>151</v>
      </c>
      <c r="E465" s="221" t="s">
        <v>20</v>
      </c>
      <c r="F465" s="222" t="s">
        <v>585</v>
      </c>
      <c r="G465" s="220"/>
      <c r="H465" s="223">
        <v>535.8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151</v>
      </c>
      <c r="AU465" s="229" t="s">
        <v>84</v>
      </c>
      <c r="AV465" s="11" t="s">
        <v>84</v>
      </c>
      <c r="AW465" s="11" t="s">
        <v>37</v>
      </c>
      <c r="AX465" s="11" t="s">
        <v>75</v>
      </c>
      <c r="AY465" s="229" t="s">
        <v>140</v>
      </c>
    </row>
    <row r="466" spans="2:51" s="11" customFormat="1" ht="12">
      <c r="B466" s="219"/>
      <c r="C466" s="220"/>
      <c r="D466" s="216" t="s">
        <v>151</v>
      </c>
      <c r="E466" s="221" t="s">
        <v>20</v>
      </c>
      <c r="F466" s="222" t="s">
        <v>586</v>
      </c>
      <c r="G466" s="220"/>
      <c r="H466" s="223">
        <v>66.53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151</v>
      </c>
      <c r="AU466" s="229" t="s">
        <v>84</v>
      </c>
      <c r="AV466" s="11" t="s">
        <v>84</v>
      </c>
      <c r="AW466" s="11" t="s">
        <v>37</v>
      </c>
      <c r="AX466" s="11" t="s">
        <v>75</v>
      </c>
      <c r="AY466" s="229" t="s">
        <v>140</v>
      </c>
    </row>
    <row r="467" spans="2:51" s="11" customFormat="1" ht="12">
      <c r="B467" s="219"/>
      <c r="C467" s="220"/>
      <c r="D467" s="216" t="s">
        <v>151</v>
      </c>
      <c r="E467" s="221" t="s">
        <v>20</v>
      </c>
      <c r="F467" s="222" t="s">
        <v>587</v>
      </c>
      <c r="G467" s="220"/>
      <c r="H467" s="223">
        <v>12.38</v>
      </c>
      <c r="I467" s="224"/>
      <c r="J467" s="220"/>
      <c r="K467" s="220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151</v>
      </c>
      <c r="AU467" s="229" t="s">
        <v>84</v>
      </c>
      <c r="AV467" s="11" t="s">
        <v>84</v>
      </c>
      <c r="AW467" s="11" t="s">
        <v>37</v>
      </c>
      <c r="AX467" s="11" t="s">
        <v>75</v>
      </c>
      <c r="AY467" s="229" t="s">
        <v>140</v>
      </c>
    </row>
    <row r="468" spans="2:51" s="11" customFormat="1" ht="12">
      <c r="B468" s="219"/>
      <c r="C468" s="220"/>
      <c r="D468" s="216" t="s">
        <v>151</v>
      </c>
      <c r="E468" s="221" t="s">
        <v>20</v>
      </c>
      <c r="F468" s="222" t="s">
        <v>588</v>
      </c>
      <c r="G468" s="220"/>
      <c r="H468" s="223">
        <v>12.136</v>
      </c>
      <c r="I468" s="224"/>
      <c r="J468" s="220"/>
      <c r="K468" s="220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151</v>
      </c>
      <c r="AU468" s="229" t="s">
        <v>84</v>
      </c>
      <c r="AV468" s="11" t="s">
        <v>84</v>
      </c>
      <c r="AW468" s="11" t="s">
        <v>37</v>
      </c>
      <c r="AX468" s="11" t="s">
        <v>75</v>
      </c>
      <c r="AY468" s="229" t="s">
        <v>140</v>
      </c>
    </row>
    <row r="469" spans="2:51" s="11" customFormat="1" ht="12">
      <c r="B469" s="219"/>
      <c r="C469" s="220"/>
      <c r="D469" s="216" t="s">
        <v>151</v>
      </c>
      <c r="E469" s="221" t="s">
        <v>20</v>
      </c>
      <c r="F469" s="222" t="s">
        <v>589</v>
      </c>
      <c r="G469" s="220"/>
      <c r="H469" s="223">
        <v>11.11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151</v>
      </c>
      <c r="AU469" s="229" t="s">
        <v>84</v>
      </c>
      <c r="AV469" s="11" t="s">
        <v>84</v>
      </c>
      <c r="AW469" s="11" t="s">
        <v>37</v>
      </c>
      <c r="AX469" s="11" t="s">
        <v>75</v>
      </c>
      <c r="AY469" s="229" t="s">
        <v>140</v>
      </c>
    </row>
    <row r="470" spans="2:51" s="11" customFormat="1" ht="12">
      <c r="B470" s="219"/>
      <c r="C470" s="220"/>
      <c r="D470" s="216" t="s">
        <v>151</v>
      </c>
      <c r="E470" s="221" t="s">
        <v>20</v>
      </c>
      <c r="F470" s="222" t="s">
        <v>590</v>
      </c>
      <c r="G470" s="220"/>
      <c r="H470" s="223">
        <v>11.152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151</v>
      </c>
      <c r="AU470" s="229" t="s">
        <v>84</v>
      </c>
      <c r="AV470" s="11" t="s">
        <v>84</v>
      </c>
      <c r="AW470" s="11" t="s">
        <v>37</v>
      </c>
      <c r="AX470" s="11" t="s">
        <v>75</v>
      </c>
      <c r="AY470" s="229" t="s">
        <v>140</v>
      </c>
    </row>
    <row r="471" spans="2:51" s="12" customFormat="1" ht="12">
      <c r="B471" s="230"/>
      <c r="C471" s="231"/>
      <c r="D471" s="216" t="s">
        <v>151</v>
      </c>
      <c r="E471" s="232" t="s">
        <v>20</v>
      </c>
      <c r="F471" s="233" t="s">
        <v>159</v>
      </c>
      <c r="G471" s="231"/>
      <c r="H471" s="234">
        <v>649.108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151</v>
      </c>
      <c r="AU471" s="240" t="s">
        <v>84</v>
      </c>
      <c r="AV471" s="12" t="s">
        <v>147</v>
      </c>
      <c r="AW471" s="12" t="s">
        <v>37</v>
      </c>
      <c r="AX471" s="12" t="s">
        <v>22</v>
      </c>
      <c r="AY471" s="240" t="s">
        <v>140</v>
      </c>
    </row>
    <row r="472" spans="2:65" s="1" customFormat="1" ht="16.5" customHeight="1">
      <c r="B472" s="38"/>
      <c r="C472" s="241" t="s">
        <v>591</v>
      </c>
      <c r="D472" s="241" t="s">
        <v>228</v>
      </c>
      <c r="E472" s="242" t="s">
        <v>592</v>
      </c>
      <c r="F472" s="243" t="s">
        <v>593</v>
      </c>
      <c r="G472" s="244" t="s">
        <v>594</v>
      </c>
      <c r="H472" s="245">
        <v>19.473</v>
      </c>
      <c r="I472" s="246"/>
      <c r="J472" s="247">
        <f>ROUND(I472*H472,2)</f>
        <v>0</v>
      </c>
      <c r="K472" s="243" t="s">
        <v>146</v>
      </c>
      <c r="L472" s="248"/>
      <c r="M472" s="249" t="s">
        <v>20</v>
      </c>
      <c r="N472" s="250" t="s">
        <v>46</v>
      </c>
      <c r="O472" s="79"/>
      <c r="P472" s="213">
        <f>O472*H472</f>
        <v>0</v>
      </c>
      <c r="Q472" s="213">
        <v>0.001</v>
      </c>
      <c r="R472" s="213">
        <f>Q472*H472</f>
        <v>0.019473</v>
      </c>
      <c r="S472" s="213">
        <v>0</v>
      </c>
      <c r="T472" s="214">
        <f>S472*H472</f>
        <v>0</v>
      </c>
      <c r="AR472" s="17" t="s">
        <v>365</v>
      </c>
      <c r="AT472" s="17" t="s">
        <v>228</v>
      </c>
      <c r="AU472" s="17" t="s">
        <v>84</v>
      </c>
      <c r="AY472" s="17" t="s">
        <v>140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17" t="s">
        <v>22</v>
      </c>
      <c r="BK472" s="215">
        <f>ROUND(I472*H472,2)</f>
        <v>0</v>
      </c>
      <c r="BL472" s="17" t="s">
        <v>238</v>
      </c>
      <c r="BM472" s="17" t="s">
        <v>595</v>
      </c>
    </row>
    <row r="473" spans="2:47" s="1" customFormat="1" ht="12">
      <c r="B473" s="38"/>
      <c r="C473" s="39"/>
      <c r="D473" s="216" t="s">
        <v>149</v>
      </c>
      <c r="E473" s="39"/>
      <c r="F473" s="217" t="s">
        <v>596</v>
      </c>
      <c r="G473" s="39"/>
      <c r="H473" s="39"/>
      <c r="I473" s="130"/>
      <c r="J473" s="39"/>
      <c r="K473" s="39"/>
      <c r="L473" s="43"/>
      <c r="M473" s="218"/>
      <c r="N473" s="79"/>
      <c r="O473" s="79"/>
      <c r="P473" s="79"/>
      <c r="Q473" s="79"/>
      <c r="R473" s="79"/>
      <c r="S473" s="79"/>
      <c r="T473" s="80"/>
      <c r="AT473" s="17" t="s">
        <v>149</v>
      </c>
      <c r="AU473" s="17" t="s">
        <v>84</v>
      </c>
    </row>
    <row r="474" spans="2:51" s="11" customFormat="1" ht="12">
      <c r="B474" s="219"/>
      <c r="C474" s="220"/>
      <c r="D474" s="216" t="s">
        <v>151</v>
      </c>
      <c r="E474" s="221" t="s">
        <v>20</v>
      </c>
      <c r="F474" s="222" t="s">
        <v>597</v>
      </c>
      <c r="G474" s="220"/>
      <c r="H474" s="223">
        <v>19.473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151</v>
      </c>
      <c r="AU474" s="229" t="s">
        <v>84</v>
      </c>
      <c r="AV474" s="11" t="s">
        <v>84</v>
      </c>
      <c r="AW474" s="11" t="s">
        <v>37</v>
      </c>
      <c r="AX474" s="11" t="s">
        <v>22</v>
      </c>
      <c r="AY474" s="229" t="s">
        <v>140</v>
      </c>
    </row>
    <row r="475" spans="2:65" s="1" customFormat="1" ht="16.5" customHeight="1">
      <c r="B475" s="38"/>
      <c r="C475" s="204" t="s">
        <v>598</v>
      </c>
      <c r="D475" s="204" t="s">
        <v>142</v>
      </c>
      <c r="E475" s="205" t="s">
        <v>599</v>
      </c>
      <c r="F475" s="206" t="s">
        <v>600</v>
      </c>
      <c r="G475" s="207" t="s">
        <v>145</v>
      </c>
      <c r="H475" s="208">
        <v>649.108</v>
      </c>
      <c r="I475" s="209"/>
      <c r="J475" s="210">
        <f>ROUND(I475*H475,2)</f>
        <v>0</v>
      </c>
      <c r="K475" s="206" t="s">
        <v>146</v>
      </c>
      <c r="L475" s="43"/>
      <c r="M475" s="211" t="s">
        <v>20</v>
      </c>
      <c r="N475" s="212" t="s">
        <v>46</v>
      </c>
      <c r="O475" s="79"/>
      <c r="P475" s="213">
        <f>O475*H475</f>
        <v>0</v>
      </c>
      <c r="Q475" s="213">
        <v>0.00088</v>
      </c>
      <c r="R475" s="213">
        <f>Q475*H475</f>
        <v>0.57121504</v>
      </c>
      <c r="S475" s="213">
        <v>0</v>
      </c>
      <c r="T475" s="214">
        <f>S475*H475</f>
        <v>0</v>
      </c>
      <c r="AR475" s="17" t="s">
        <v>238</v>
      </c>
      <c r="AT475" s="17" t="s">
        <v>142</v>
      </c>
      <c r="AU475" s="17" t="s">
        <v>84</v>
      </c>
      <c r="AY475" s="17" t="s">
        <v>140</v>
      </c>
      <c r="BE475" s="215">
        <f>IF(N475="základní",J475,0)</f>
        <v>0</v>
      </c>
      <c r="BF475" s="215">
        <f>IF(N475="snížená",J475,0)</f>
        <v>0</v>
      </c>
      <c r="BG475" s="215">
        <f>IF(N475="zákl. přenesená",J475,0)</f>
        <v>0</v>
      </c>
      <c r="BH475" s="215">
        <f>IF(N475="sníž. přenesená",J475,0)</f>
        <v>0</v>
      </c>
      <c r="BI475" s="215">
        <f>IF(N475="nulová",J475,0)</f>
        <v>0</v>
      </c>
      <c r="BJ475" s="17" t="s">
        <v>22</v>
      </c>
      <c r="BK475" s="215">
        <f>ROUND(I475*H475,2)</f>
        <v>0</v>
      </c>
      <c r="BL475" s="17" t="s">
        <v>238</v>
      </c>
      <c r="BM475" s="17" t="s">
        <v>601</v>
      </c>
    </row>
    <row r="476" spans="2:47" s="1" customFormat="1" ht="12">
      <c r="B476" s="38"/>
      <c r="C476" s="39"/>
      <c r="D476" s="216" t="s">
        <v>149</v>
      </c>
      <c r="E476" s="39"/>
      <c r="F476" s="217" t="s">
        <v>602</v>
      </c>
      <c r="G476" s="39"/>
      <c r="H476" s="39"/>
      <c r="I476" s="130"/>
      <c r="J476" s="39"/>
      <c r="K476" s="39"/>
      <c r="L476" s="43"/>
      <c r="M476" s="218"/>
      <c r="N476" s="79"/>
      <c r="O476" s="79"/>
      <c r="P476" s="79"/>
      <c r="Q476" s="79"/>
      <c r="R476" s="79"/>
      <c r="S476" s="79"/>
      <c r="T476" s="80"/>
      <c r="AT476" s="17" t="s">
        <v>149</v>
      </c>
      <c r="AU476" s="17" t="s">
        <v>84</v>
      </c>
    </row>
    <row r="477" spans="2:51" s="11" customFormat="1" ht="12">
      <c r="B477" s="219"/>
      <c r="C477" s="220"/>
      <c r="D477" s="216" t="s">
        <v>151</v>
      </c>
      <c r="E477" s="221" t="s">
        <v>20</v>
      </c>
      <c r="F477" s="222" t="s">
        <v>585</v>
      </c>
      <c r="G477" s="220"/>
      <c r="H477" s="223">
        <v>535.8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151</v>
      </c>
      <c r="AU477" s="229" t="s">
        <v>84</v>
      </c>
      <c r="AV477" s="11" t="s">
        <v>84</v>
      </c>
      <c r="AW477" s="11" t="s">
        <v>37</v>
      </c>
      <c r="AX477" s="11" t="s">
        <v>75</v>
      </c>
      <c r="AY477" s="229" t="s">
        <v>140</v>
      </c>
    </row>
    <row r="478" spans="2:51" s="11" customFormat="1" ht="12">
      <c r="B478" s="219"/>
      <c r="C478" s="220"/>
      <c r="D478" s="216" t="s">
        <v>151</v>
      </c>
      <c r="E478" s="221" t="s">
        <v>20</v>
      </c>
      <c r="F478" s="222" t="s">
        <v>586</v>
      </c>
      <c r="G478" s="220"/>
      <c r="H478" s="223">
        <v>66.53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151</v>
      </c>
      <c r="AU478" s="229" t="s">
        <v>84</v>
      </c>
      <c r="AV478" s="11" t="s">
        <v>84</v>
      </c>
      <c r="AW478" s="11" t="s">
        <v>37</v>
      </c>
      <c r="AX478" s="11" t="s">
        <v>75</v>
      </c>
      <c r="AY478" s="229" t="s">
        <v>140</v>
      </c>
    </row>
    <row r="479" spans="2:51" s="11" customFormat="1" ht="12">
      <c r="B479" s="219"/>
      <c r="C479" s="220"/>
      <c r="D479" s="216" t="s">
        <v>151</v>
      </c>
      <c r="E479" s="221" t="s">
        <v>20</v>
      </c>
      <c r="F479" s="222" t="s">
        <v>587</v>
      </c>
      <c r="G479" s="220"/>
      <c r="H479" s="223">
        <v>12.38</v>
      </c>
      <c r="I479" s="224"/>
      <c r="J479" s="220"/>
      <c r="K479" s="220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151</v>
      </c>
      <c r="AU479" s="229" t="s">
        <v>84</v>
      </c>
      <c r="AV479" s="11" t="s">
        <v>84</v>
      </c>
      <c r="AW479" s="11" t="s">
        <v>37</v>
      </c>
      <c r="AX479" s="11" t="s">
        <v>75</v>
      </c>
      <c r="AY479" s="229" t="s">
        <v>140</v>
      </c>
    </row>
    <row r="480" spans="2:51" s="11" customFormat="1" ht="12">
      <c r="B480" s="219"/>
      <c r="C480" s="220"/>
      <c r="D480" s="216" t="s">
        <v>151</v>
      </c>
      <c r="E480" s="221" t="s">
        <v>20</v>
      </c>
      <c r="F480" s="222" t="s">
        <v>588</v>
      </c>
      <c r="G480" s="220"/>
      <c r="H480" s="223">
        <v>12.136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151</v>
      </c>
      <c r="AU480" s="229" t="s">
        <v>84</v>
      </c>
      <c r="AV480" s="11" t="s">
        <v>84</v>
      </c>
      <c r="AW480" s="11" t="s">
        <v>37</v>
      </c>
      <c r="AX480" s="11" t="s">
        <v>75</v>
      </c>
      <c r="AY480" s="229" t="s">
        <v>140</v>
      </c>
    </row>
    <row r="481" spans="2:51" s="11" customFormat="1" ht="12">
      <c r="B481" s="219"/>
      <c r="C481" s="220"/>
      <c r="D481" s="216" t="s">
        <v>151</v>
      </c>
      <c r="E481" s="221" t="s">
        <v>20</v>
      </c>
      <c r="F481" s="222" t="s">
        <v>589</v>
      </c>
      <c r="G481" s="220"/>
      <c r="H481" s="223">
        <v>11.11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151</v>
      </c>
      <c r="AU481" s="229" t="s">
        <v>84</v>
      </c>
      <c r="AV481" s="11" t="s">
        <v>84</v>
      </c>
      <c r="AW481" s="11" t="s">
        <v>37</v>
      </c>
      <c r="AX481" s="11" t="s">
        <v>75</v>
      </c>
      <c r="AY481" s="229" t="s">
        <v>140</v>
      </c>
    </row>
    <row r="482" spans="2:51" s="11" customFormat="1" ht="12">
      <c r="B482" s="219"/>
      <c r="C482" s="220"/>
      <c r="D482" s="216" t="s">
        <v>151</v>
      </c>
      <c r="E482" s="221" t="s">
        <v>20</v>
      </c>
      <c r="F482" s="222" t="s">
        <v>590</v>
      </c>
      <c r="G482" s="220"/>
      <c r="H482" s="223">
        <v>11.152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151</v>
      </c>
      <c r="AU482" s="229" t="s">
        <v>84</v>
      </c>
      <c r="AV482" s="11" t="s">
        <v>84</v>
      </c>
      <c r="AW482" s="11" t="s">
        <v>37</v>
      </c>
      <c r="AX482" s="11" t="s">
        <v>75</v>
      </c>
      <c r="AY482" s="229" t="s">
        <v>140</v>
      </c>
    </row>
    <row r="483" spans="2:51" s="12" customFormat="1" ht="12">
      <c r="B483" s="230"/>
      <c r="C483" s="231"/>
      <c r="D483" s="216" t="s">
        <v>151</v>
      </c>
      <c r="E483" s="232" t="s">
        <v>20</v>
      </c>
      <c r="F483" s="233" t="s">
        <v>159</v>
      </c>
      <c r="G483" s="231"/>
      <c r="H483" s="234">
        <v>649.108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151</v>
      </c>
      <c r="AU483" s="240" t="s">
        <v>84</v>
      </c>
      <c r="AV483" s="12" t="s">
        <v>147</v>
      </c>
      <c r="AW483" s="12" t="s">
        <v>37</v>
      </c>
      <c r="AX483" s="12" t="s">
        <v>22</v>
      </c>
      <c r="AY483" s="240" t="s">
        <v>140</v>
      </c>
    </row>
    <row r="484" spans="2:65" s="1" customFormat="1" ht="16.5" customHeight="1">
      <c r="B484" s="38"/>
      <c r="C484" s="241" t="s">
        <v>603</v>
      </c>
      <c r="D484" s="241" t="s">
        <v>228</v>
      </c>
      <c r="E484" s="242" t="s">
        <v>604</v>
      </c>
      <c r="F484" s="243" t="s">
        <v>605</v>
      </c>
      <c r="G484" s="244" t="s">
        <v>145</v>
      </c>
      <c r="H484" s="245">
        <v>746.474</v>
      </c>
      <c r="I484" s="246"/>
      <c r="J484" s="247">
        <f>ROUND(I484*H484,2)</f>
        <v>0</v>
      </c>
      <c r="K484" s="243" t="s">
        <v>146</v>
      </c>
      <c r="L484" s="248"/>
      <c r="M484" s="249" t="s">
        <v>20</v>
      </c>
      <c r="N484" s="250" t="s">
        <v>46</v>
      </c>
      <c r="O484" s="79"/>
      <c r="P484" s="213">
        <f>O484*H484</f>
        <v>0</v>
      </c>
      <c r="Q484" s="213">
        <v>0.0041</v>
      </c>
      <c r="R484" s="213">
        <f>Q484*H484</f>
        <v>3.0605434000000002</v>
      </c>
      <c r="S484" s="213">
        <v>0</v>
      </c>
      <c r="T484" s="214">
        <f>S484*H484</f>
        <v>0</v>
      </c>
      <c r="AR484" s="17" t="s">
        <v>365</v>
      </c>
      <c r="AT484" s="17" t="s">
        <v>228</v>
      </c>
      <c r="AU484" s="17" t="s">
        <v>84</v>
      </c>
      <c r="AY484" s="17" t="s">
        <v>140</v>
      </c>
      <c r="BE484" s="215">
        <f>IF(N484="základní",J484,0)</f>
        <v>0</v>
      </c>
      <c r="BF484" s="215">
        <f>IF(N484="snížená",J484,0)</f>
        <v>0</v>
      </c>
      <c r="BG484" s="215">
        <f>IF(N484="zákl. přenesená",J484,0)</f>
        <v>0</v>
      </c>
      <c r="BH484" s="215">
        <f>IF(N484="sníž. přenesená",J484,0)</f>
        <v>0</v>
      </c>
      <c r="BI484" s="215">
        <f>IF(N484="nulová",J484,0)</f>
        <v>0</v>
      </c>
      <c r="BJ484" s="17" t="s">
        <v>22</v>
      </c>
      <c r="BK484" s="215">
        <f>ROUND(I484*H484,2)</f>
        <v>0</v>
      </c>
      <c r="BL484" s="17" t="s">
        <v>238</v>
      </c>
      <c r="BM484" s="17" t="s">
        <v>606</v>
      </c>
    </row>
    <row r="485" spans="2:47" s="1" customFormat="1" ht="12">
      <c r="B485" s="38"/>
      <c r="C485" s="39"/>
      <c r="D485" s="216" t="s">
        <v>149</v>
      </c>
      <c r="E485" s="39"/>
      <c r="F485" s="217" t="s">
        <v>607</v>
      </c>
      <c r="G485" s="39"/>
      <c r="H485" s="39"/>
      <c r="I485" s="130"/>
      <c r="J485" s="39"/>
      <c r="K485" s="39"/>
      <c r="L485" s="43"/>
      <c r="M485" s="218"/>
      <c r="N485" s="79"/>
      <c r="O485" s="79"/>
      <c r="P485" s="79"/>
      <c r="Q485" s="79"/>
      <c r="R485" s="79"/>
      <c r="S485" s="79"/>
      <c r="T485" s="80"/>
      <c r="AT485" s="17" t="s">
        <v>149</v>
      </c>
      <c r="AU485" s="17" t="s">
        <v>84</v>
      </c>
    </row>
    <row r="486" spans="2:51" s="11" customFormat="1" ht="12">
      <c r="B486" s="219"/>
      <c r="C486" s="220"/>
      <c r="D486" s="216" t="s">
        <v>151</v>
      </c>
      <c r="E486" s="221" t="s">
        <v>20</v>
      </c>
      <c r="F486" s="222" t="s">
        <v>608</v>
      </c>
      <c r="G486" s="220"/>
      <c r="H486" s="223">
        <v>746.474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151</v>
      </c>
      <c r="AU486" s="229" t="s">
        <v>84</v>
      </c>
      <c r="AV486" s="11" t="s">
        <v>84</v>
      </c>
      <c r="AW486" s="11" t="s">
        <v>37</v>
      </c>
      <c r="AX486" s="11" t="s">
        <v>22</v>
      </c>
      <c r="AY486" s="229" t="s">
        <v>140</v>
      </c>
    </row>
    <row r="487" spans="2:65" s="1" customFormat="1" ht="16.5" customHeight="1">
      <c r="B487" s="38"/>
      <c r="C487" s="204" t="s">
        <v>609</v>
      </c>
      <c r="D487" s="204" t="s">
        <v>142</v>
      </c>
      <c r="E487" s="205" t="s">
        <v>610</v>
      </c>
      <c r="F487" s="206" t="s">
        <v>611</v>
      </c>
      <c r="G487" s="207" t="s">
        <v>180</v>
      </c>
      <c r="H487" s="208">
        <v>156.2</v>
      </c>
      <c r="I487" s="209"/>
      <c r="J487" s="210">
        <f>ROUND(I487*H487,2)</f>
        <v>0</v>
      </c>
      <c r="K487" s="206" t="s">
        <v>146</v>
      </c>
      <c r="L487" s="43"/>
      <c r="M487" s="211" t="s">
        <v>20</v>
      </c>
      <c r="N487" s="212" t="s">
        <v>46</v>
      </c>
      <c r="O487" s="79"/>
      <c r="P487" s="213">
        <f>O487*H487</f>
        <v>0</v>
      </c>
      <c r="Q487" s="213">
        <v>0.00111</v>
      </c>
      <c r="R487" s="213">
        <f>Q487*H487</f>
        <v>0.173382</v>
      </c>
      <c r="S487" s="213">
        <v>0</v>
      </c>
      <c r="T487" s="214">
        <f>S487*H487</f>
        <v>0</v>
      </c>
      <c r="AR487" s="17" t="s">
        <v>238</v>
      </c>
      <c r="AT487" s="17" t="s">
        <v>142</v>
      </c>
      <c r="AU487" s="17" t="s">
        <v>84</v>
      </c>
      <c r="AY487" s="17" t="s">
        <v>140</v>
      </c>
      <c r="BE487" s="215">
        <f>IF(N487="základní",J487,0)</f>
        <v>0</v>
      </c>
      <c r="BF487" s="215">
        <f>IF(N487="snížená",J487,0)</f>
        <v>0</v>
      </c>
      <c r="BG487" s="215">
        <f>IF(N487="zákl. přenesená",J487,0)</f>
        <v>0</v>
      </c>
      <c r="BH487" s="215">
        <f>IF(N487="sníž. přenesená",J487,0)</f>
        <v>0</v>
      </c>
      <c r="BI487" s="215">
        <f>IF(N487="nulová",J487,0)</f>
        <v>0</v>
      </c>
      <c r="BJ487" s="17" t="s">
        <v>22</v>
      </c>
      <c r="BK487" s="215">
        <f>ROUND(I487*H487,2)</f>
        <v>0</v>
      </c>
      <c r="BL487" s="17" t="s">
        <v>238</v>
      </c>
      <c r="BM487" s="17" t="s">
        <v>612</v>
      </c>
    </row>
    <row r="488" spans="2:47" s="1" customFormat="1" ht="12">
      <c r="B488" s="38"/>
      <c r="C488" s="39"/>
      <c r="D488" s="216" t="s">
        <v>149</v>
      </c>
      <c r="E488" s="39"/>
      <c r="F488" s="217" t="s">
        <v>613</v>
      </c>
      <c r="G488" s="39"/>
      <c r="H488" s="39"/>
      <c r="I488" s="130"/>
      <c r="J488" s="39"/>
      <c r="K488" s="39"/>
      <c r="L488" s="43"/>
      <c r="M488" s="218"/>
      <c r="N488" s="79"/>
      <c r="O488" s="79"/>
      <c r="P488" s="79"/>
      <c r="Q488" s="79"/>
      <c r="R488" s="79"/>
      <c r="S488" s="79"/>
      <c r="T488" s="80"/>
      <c r="AT488" s="17" t="s">
        <v>149</v>
      </c>
      <c r="AU488" s="17" t="s">
        <v>84</v>
      </c>
    </row>
    <row r="489" spans="2:51" s="11" customFormat="1" ht="12">
      <c r="B489" s="219"/>
      <c r="C489" s="220"/>
      <c r="D489" s="216" t="s">
        <v>151</v>
      </c>
      <c r="E489" s="221" t="s">
        <v>20</v>
      </c>
      <c r="F489" s="222" t="s">
        <v>614</v>
      </c>
      <c r="G489" s="220"/>
      <c r="H489" s="223">
        <v>124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151</v>
      </c>
      <c r="AU489" s="229" t="s">
        <v>84</v>
      </c>
      <c r="AV489" s="11" t="s">
        <v>84</v>
      </c>
      <c r="AW489" s="11" t="s">
        <v>37</v>
      </c>
      <c r="AX489" s="11" t="s">
        <v>75</v>
      </c>
      <c r="AY489" s="229" t="s">
        <v>140</v>
      </c>
    </row>
    <row r="490" spans="2:51" s="11" customFormat="1" ht="12">
      <c r="B490" s="219"/>
      <c r="C490" s="220"/>
      <c r="D490" s="216" t="s">
        <v>151</v>
      </c>
      <c r="E490" s="221" t="s">
        <v>20</v>
      </c>
      <c r="F490" s="222" t="s">
        <v>615</v>
      </c>
      <c r="G490" s="220"/>
      <c r="H490" s="223">
        <v>16.6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151</v>
      </c>
      <c r="AU490" s="229" t="s">
        <v>84</v>
      </c>
      <c r="AV490" s="11" t="s">
        <v>84</v>
      </c>
      <c r="AW490" s="11" t="s">
        <v>37</v>
      </c>
      <c r="AX490" s="11" t="s">
        <v>75</v>
      </c>
      <c r="AY490" s="229" t="s">
        <v>140</v>
      </c>
    </row>
    <row r="491" spans="2:51" s="11" customFormat="1" ht="12">
      <c r="B491" s="219"/>
      <c r="C491" s="220"/>
      <c r="D491" s="216" t="s">
        <v>151</v>
      </c>
      <c r="E491" s="221" t="s">
        <v>20</v>
      </c>
      <c r="F491" s="222" t="s">
        <v>616</v>
      </c>
      <c r="G491" s="220"/>
      <c r="H491" s="223">
        <v>15.6</v>
      </c>
      <c r="I491" s="224"/>
      <c r="J491" s="220"/>
      <c r="K491" s="220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151</v>
      </c>
      <c r="AU491" s="229" t="s">
        <v>84</v>
      </c>
      <c r="AV491" s="11" t="s">
        <v>84</v>
      </c>
      <c r="AW491" s="11" t="s">
        <v>37</v>
      </c>
      <c r="AX491" s="11" t="s">
        <v>75</v>
      </c>
      <c r="AY491" s="229" t="s">
        <v>140</v>
      </c>
    </row>
    <row r="492" spans="2:51" s="12" customFormat="1" ht="12">
      <c r="B492" s="230"/>
      <c r="C492" s="231"/>
      <c r="D492" s="216" t="s">
        <v>151</v>
      </c>
      <c r="E492" s="232" t="s">
        <v>20</v>
      </c>
      <c r="F492" s="233" t="s">
        <v>159</v>
      </c>
      <c r="G492" s="231"/>
      <c r="H492" s="234">
        <v>156.2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151</v>
      </c>
      <c r="AU492" s="240" t="s">
        <v>84</v>
      </c>
      <c r="AV492" s="12" t="s">
        <v>147</v>
      </c>
      <c r="AW492" s="12" t="s">
        <v>37</v>
      </c>
      <c r="AX492" s="12" t="s">
        <v>22</v>
      </c>
      <c r="AY492" s="240" t="s">
        <v>140</v>
      </c>
    </row>
    <row r="493" spans="2:65" s="1" customFormat="1" ht="16.5" customHeight="1">
      <c r="B493" s="38"/>
      <c r="C493" s="204" t="s">
        <v>617</v>
      </c>
      <c r="D493" s="204" t="s">
        <v>142</v>
      </c>
      <c r="E493" s="205" t="s">
        <v>618</v>
      </c>
      <c r="F493" s="206" t="s">
        <v>619</v>
      </c>
      <c r="G493" s="207" t="s">
        <v>180</v>
      </c>
      <c r="H493" s="208">
        <v>96</v>
      </c>
      <c r="I493" s="209"/>
      <c r="J493" s="210">
        <f>ROUND(I493*H493,2)</f>
        <v>0</v>
      </c>
      <c r="K493" s="206" t="s">
        <v>146</v>
      </c>
      <c r="L493" s="43"/>
      <c r="M493" s="211" t="s">
        <v>20</v>
      </c>
      <c r="N493" s="212" t="s">
        <v>46</v>
      </c>
      <c r="O493" s="79"/>
      <c r="P493" s="213">
        <f>O493*H493</f>
        <v>0</v>
      </c>
      <c r="Q493" s="213">
        <v>0.00111</v>
      </c>
      <c r="R493" s="213">
        <f>Q493*H493</f>
        <v>0.10656000000000002</v>
      </c>
      <c r="S493" s="213">
        <v>0</v>
      </c>
      <c r="T493" s="214">
        <f>S493*H493</f>
        <v>0</v>
      </c>
      <c r="AR493" s="17" t="s">
        <v>238</v>
      </c>
      <c r="AT493" s="17" t="s">
        <v>142</v>
      </c>
      <c r="AU493" s="17" t="s">
        <v>84</v>
      </c>
      <c r="AY493" s="17" t="s">
        <v>140</v>
      </c>
      <c r="BE493" s="215">
        <f>IF(N493="základní",J493,0)</f>
        <v>0</v>
      </c>
      <c r="BF493" s="215">
        <f>IF(N493="snížená",J493,0)</f>
        <v>0</v>
      </c>
      <c r="BG493" s="215">
        <f>IF(N493="zákl. přenesená",J493,0)</f>
        <v>0</v>
      </c>
      <c r="BH493" s="215">
        <f>IF(N493="sníž. přenesená",J493,0)</f>
        <v>0</v>
      </c>
      <c r="BI493" s="215">
        <f>IF(N493="nulová",J493,0)</f>
        <v>0</v>
      </c>
      <c r="BJ493" s="17" t="s">
        <v>22</v>
      </c>
      <c r="BK493" s="215">
        <f>ROUND(I493*H493,2)</f>
        <v>0</v>
      </c>
      <c r="BL493" s="17" t="s">
        <v>238</v>
      </c>
      <c r="BM493" s="17" t="s">
        <v>620</v>
      </c>
    </row>
    <row r="494" spans="2:47" s="1" customFormat="1" ht="12">
      <c r="B494" s="38"/>
      <c r="C494" s="39"/>
      <c r="D494" s="216" t="s">
        <v>149</v>
      </c>
      <c r="E494" s="39"/>
      <c r="F494" s="217" t="s">
        <v>621</v>
      </c>
      <c r="G494" s="39"/>
      <c r="H494" s="39"/>
      <c r="I494" s="130"/>
      <c r="J494" s="39"/>
      <c r="K494" s="39"/>
      <c r="L494" s="43"/>
      <c r="M494" s="218"/>
      <c r="N494" s="79"/>
      <c r="O494" s="79"/>
      <c r="P494" s="79"/>
      <c r="Q494" s="79"/>
      <c r="R494" s="79"/>
      <c r="S494" s="79"/>
      <c r="T494" s="80"/>
      <c r="AT494" s="17" t="s">
        <v>149</v>
      </c>
      <c r="AU494" s="17" t="s">
        <v>84</v>
      </c>
    </row>
    <row r="495" spans="2:51" s="11" customFormat="1" ht="12">
      <c r="B495" s="219"/>
      <c r="C495" s="220"/>
      <c r="D495" s="216" t="s">
        <v>151</v>
      </c>
      <c r="E495" s="221" t="s">
        <v>20</v>
      </c>
      <c r="F495" s="222" t="s">
        <v>622</v>
      </c>
      <c r="G495" s="220"/>
      <c r="H495" s="223">
        <v>96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151</v>
      </c>
      <c r="AU495" s="229" t="s">
        <v>84</v>
      </c>
      <c r="AV495" s="11" t="s">
        <v>84</v>
      </c>
      <c r="AW495" s="11" t="s">
        <v>37</v>
      </c>
      <c r="AX495" s="11" t="s">
        <v>75</v>
      </c>
      <c r="AY495" s="229" t="s">
        <v>140</v>
      </c>
    </row>
    <row r="496" spans="2:51" s="12" customFormat="1" ht="12">
      <c r="B496" s="230"/>
      <c r="C496" s="231"/>
      <c r="D496" s="216" t="s">
        <v>151</v>
      </c>
      <c r="E496" s="232" t="s">
        <v>20</v>
      </c>
      <c r="F496" s="233" t="s">
        <v>159</v>
      </c>
      <c r="G496" s="231"/>
      <c r="H496" s="234">
        <v>96</v>
      </c>
      <c r="I496" s="235"/>
      <c r="J496" s="231"/>
      <c r="K496" s="231"/>
      <c r="L496" s="236"/>
      <c r="M496" s="237"/>
      <c r="N496" s="238"/>
      <c r="O496" s="238"/>
      <c r="P496" s="238"/>
      <c r="Q496" s="238"/>
      <c r="R496" s="238"/>
      <c r="S496" s="238"/>
      <c r="T496" s="239"/>
      <c r="AT496" s="240" t="s">
        <v>151</v>
      </c>
      <c r="AU496" s="240" t="s">
        <v>84</v>
      </c>
      <c r="AV496" s="12" t="s">
        <v>147</v>
      </c>
      <c r="AW496" s="12" t="s">
        <v>37</v>
      </c>
      <c r="AX496" s="12" t="s">
        <v>22</v>
      </c>
      <c r="AY496" s="240" t="s">
        <v>140</v>
      </c>
    </row>
    <row r="497" spans="2:65" s="1" customFormat="1" ht="16.5" customHeight="1">
      <c r="B497" s="38"/>
      <c r="C497" s="204" t="s">
        <v>623</v>
      </c>
      <c r="D497" s="204" t="s">
        <v>142</v>
      </c>
      <c r="E497" s="205" t="s">
        <v>624</v>
      </c>
      <c r="F497" s="206" t="s">
        <v>625</v>
      </c>
      <c r="G497" s="207" t="s">
        <v>180</v>
      </c>
      <c r="H497" s="208">
        <v>53</v>
      </c>
      <c r="I497" s="209"/>
      <c r="J497" s="210">
        <f>ROUND(I497*H497,2)</f>
        <v>0</v>
      </c>
      <c r="K497" s="206" t="s">
        <v>146</v>
      </c>
      <c r="L497" s="43"/>
      <c r="M497" s="211" t="s">
        <v>20</v>
      </c>
      <c r="N497" s="212" t="s">
        <v>46</v>
      </c>
      <c r="O497" s="79"/>
      <c r="P497" s="213">
        <f>O497*H497</f>
        <v>0</v>
      </c>
      <c r="Q497" s="213">
        <v>0.00079</v>
      </c>
      <c r="R497" s="213">
        <f>Q497*H497</f>
        <v>0.04187</v>
      </c>
      <c r="S497" s="213">
        <v>0</v>
      </c>
      <c r="T497" s="214">
        <f>S497*H497</f>
        <v>0</v>
      </c>
      <c r="AR497" s="17" t="s">
        <v>238</v>
      </c>
      <c r="AT497" s="17" t="s">
        <v>142</v>
      </c>
      <c r="AU497" s="17" t="s">
        <v>84</v>
      </c>
      <c r="AY497" s="17" t="s">
        <v>140</v>
      </c>
      <c r="BE497" s="215">
        <f>IF(N497="základní",J497,0)</f>
        <v>0</v>
      </c>
      <c r="BF497" s="215">
        <f>IF(N497="snížená",J497,0)</f>
        <v>0</v>
      </c>
      <c r="BG497" s="215">
        <f>IF(N497="zákl. přenesená",J497,0)</f>
        <v>0</v>
      </c>
      <c r="BH497" s="215">
        <f>IF(N497="sníž. přenesená",J497,0)</f>
        <v>0</v>
      </c>
      <c r="BI497" s="215">
        <f>IF(N497="nulová",J497,0)</f>
        <v>0</v>
      </c>
      <c r="BJ497" s="17" t="s">
        <v>22</v>
      </c>
      <c r="BK497" s="215">
        <f>ROUND(I497*H497,2)</f>
        <v>0</v>
      </c>
      <c r="BL497" s="17" t="s">
        <v>238</v>
      </c>
      <c r="BM497" s="17" t="s">
        <v>626</v>
      </c>
    </row>
    <row r="498" spans="2:47" s="1" customFormat="1" ht="12">
      <c r="B498" s="38"/>
      <c r="C498" s="39"/>
      <c r="D498" s="216" t="s">
        <v>149</v>
      </c>
      <c r="E498" s="39"/>
      <c r="F498" s="217" t="s">
        <v>627</v>
      </c>
      <c r="G498" s="39"/>
      <c r="H498" s="39"/>
      <c r="I498" s="130"/>
      <c r="J498" s="39"/>
      <c r="K498" s="39"/>
      <c r="L498" s="43"/>
      <c r="M498" s="218"/>
      <c r="N498" s="79"/>
      <c r="O498" s="79"/>
      <c r="P498" s="79"/>
      <c r="Q498" s="79"/>
      <c r="R498" s="79"/>
      <c r="S498" s="79"/>
      <c r="T498" s="80"/>
      <c r="AT498" s="17" t="s">
        <v>149</v>
      </c>
      <c r="AU498" s="17" t="s">
        <v>84</v>
      </c>
    </row>
    <row r="499" spans="2:51" s="11" customFormat="1" ht="12">
      <c r="B499" s="219"/>
      <c r="C499" s="220"/>
      <c r="D499" s="216" t="s">
        <v>151</v>
      </c>
      <c r="E499" s="221" t="s">
        <v>20</v>
      </c>
      <c r="F499" s="222" t="s">
        <v>628</v>
      </c>
      <c r="G499" s="220"/>
      <c r="H499" s="223">
        <v>24</v>
      </c>
      <c r="I499" s="224"/>
      <c r="J499" s="220"/>
      <c r="K499" s="220"/>
      <c r="L499" s="225"/>
      <c r="M499" s="226"/>
      <c r="N499" s="227"/>
      <c r="O499" s="227"/>
      <c r="P499" s="227"/>
      <c r="Q499" s="227"/>
      <c r="R499" s="227"/>
      <c r="S499" s="227"/>
      <c r="T499" s="228"/>
      <c r="AT499" s="229" t="s">
        <v>151</v>
      </c>
      <c r="AU499" s="229" t="s">
        <v>84</v>
      </c>
      <c r="AV499" s="11" t="s">
        <v>84</v>
      </c>
      <c r="AW499" s="11" t="s">
        <v>37</v>
      </c>
      <c r="AX499" s="11" t="s">
        <v>75</v>
      </c>
      <c r="AY499" s="229" t="s">
        <v>140</v>
      </c>
    </row>
    <row r="500" spans="2:51" s="11" customFormat="1" ht="12">
      <c r="B500" s="219"/>
      <c r="C500" s="220"/>
      <c r="D500" s="216" t="s">
        <v>151</v>
      </c>
      <c r="E500" s="221" t="s">
        <v>20</v>
      </c>
      <c r="F500" s="222" t="s">
        <v>629</v>
      </c>
      <c r="G500" s="220"/>
      <c r="H500" s="223">
        <v>15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151</v>
      </c>
      <c r="AU500" s="229" t="s">
        <v>84</v>
      </c>
      <c r="AV500" s="11" t="s">
        <v>84</v>
      </c>
      <c r="AW500" s="11" t="s">
        <v>37</v>
      </c>
      <c r="AX500" s="11" t="s">
        <v>75</v>
      </c>
      <c r="AY500" s="229" t="s">
        <v>140</v>
      </c>
    </row>
    <row r="501" spans="2:51" s="11" customFormat="1" ht="12">
      <c r="B501" s="219"/>
      <c r="C501" s="220"/>
      <c r="D501" s="216" t="s">
        <v>151</v>
      </c>
      <c r="E501" s="221" t="s">
        <v>20</v>
      </c>
      <c r="F501" s="222" t="s">
        <v>630</v>
      </c>
      <c r="G501" s="220"/>
      <c r="H501" s="223">
        <v>14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151</v>
      </c>
      <c r="AU501" s="229" t="s">
        <v>84</v>
      </c>
      <c r="AV501" s="11" t="s">
        <v>84</v>
      </c>
      <c r="AW501" s="11" t="s">
        <v>37</v>
      </c>
      <c r="AX501" s="11" t="s">
        <v>75</v>
      </c>
      <c r="AY501" s="229" t="s">
        <v>140</v>
      </c>
    </row>
    <row r="502" spans="2:51" s="12" customFormat="1" ht="12">
      <c r="B502" s="230"/>
      <c r="C502" s="231"/>
      <c r="D502" s="216" t="s">
        <v>151</v>
      </c>
      <c r="E502" s="232" t="s">
        <v>20</v>
      </c>
      <c r="F502" s="233" t="s">
        <v>159</v>
      </c>
      <c r="G502" s="231"/>
      <c r="H502" s="234">
        <v>53</v>
      </c>
      <c r="I502" s="235"/>
      <c r="J502" s="231"/>
      <c r="K502" s="231"/>
      <c r="L502" s="236"/>
      <c r="M502" s="237"/>
      <c r="N502" s="238"/>
      <c r="O502" s="238"/>
      <c r="P502" s="238"/>
      <c r="Q502" s="238"/>
      <c r="R502" s="238"/>
      <c r="S502" s="238"/>
      <c r="T502" s="239"/>
      <c r="AT502" s="240" t="s">
        <v>151</v>
      </c>
      <c r="AU502" s="240" t="s">
        <v>84</v>
      </c>
      <c r="AV502" s="12" t="s">
        <v>147</v>
      </c>
      <c r="AW502" s="12" t="s">
        <v>37</v>
      </c>
      <c r="AX502" s="12" t="s">
        <v>22</v>
      </c>
      <c r="AY502" s="240" t="s">
        <v>140</v>
      </c>
    </row>
    <row r="503" spans="2:65" s="1" customFormat="1" ht="16.5" customHeight="1">
      <c r="B503" s="38"/>
      <c r="C503" s="204" t="s">
        <v>631</v>
      </c>
      <c r="D503" s="204" t="s">
        <v>142</v>
      </c>
      <c r="E503" s="205" t="s">
        <v>632</v>
      </c>
      <c r="F503" s="206" t="s">
        <v>633</v>
      </c>
      <c r="G503" s="207" t="s">
        <v>145</v>
      </c>
      <c r="H503" s="208">
        <v>549.29</v>
      </c>
      <c r="I503" s="209"/>
      <c r="J503" s="210">
        <f>ROUND(I503*H503,2)</f>
        <v>0</v>
      </c>
      <c r="K503" s="206" t="s">
        <v>146</v>
      </c>
      <c r="L503" s="43"/>
      <c r="M503" s="211" t="s">
        <v>20</v>
      </c>
      <c r="N503" s="212" t="s">
        <v>46</v>
      </c>
      <c r="O503" s="79"/>
      <c r="P503" s="213">
        <f>O503*H503</f>
        <v>0</v>
      </c>
      <c r="Q503" s="213">
        <v>0.00011</v>
      </c>
      <c r="R503" s="213">
        <f>Q503*H503</f>
        <v>0.0604219</v>
      </c>
      <c r="S503" s="213">
        <v>0</v>
      </c>
      <c r="T503" s="214">
        <f>S503*H503</f>
        <v>0</v>
      </c>
      <c r="AR503" s="17" t="s">
        <v>238</v>
      </c>
      <c r="AT503" s="17" t="s">
        <v>142</v>
      </c>
      <c r="AU503" s="17" t="s">
        <v>84</v>
      </c>
      <c r="AY503" s="17" t="s">
        <v>140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17" t="s">
        <v>22</v>
      </c>
      <c r="BK503" s="215">
        <f>ROUND(I503*H503,2)</f>
        <v>0</v>
      </c>
      <c r="BL503" s="17" t="s">
        <v>238</v>
      </c>
      <c r="BM503" s="17" t="s">
        <v>634</v>
      </c>
    </row>
    <row r="504" spans="2:47" s="1" customFormat="1" ht="12">
      <c r="B504" s="38"/>
      <c r="C504" s="39"/>
      <c r="D504" s="216" t="s">
        <v>149</v>
      </c>
      <c r="E504" s="39"/>
      <c r="F504" s="217" t="s">
        <v>635</v>
      </c>
      <c r="G504" s="39"/>
      <c r="H504" s="39"/>
      <c r="I504" s="130"/>
      <c r="J504" s="39"/>
      <c r="K504" s="39"/>
      <c r="L504" s="43"/>
      <c r="M504" s="218"/>
      <c r="N504" s="79"/>
      <c r="O504" s="79"/>
      <c r="P504" s="79"/>
      <c r="Q504" s="79"/>
      <c r="R504" s="79"/>
      <c r="S504" s="79"/>
      <c r="T504" s="80"/>
      <c r="AT504" s="17" t="s">
        <v>149</v>
      </c>
      <c r="AU504" s="17" t="s">
        <v>84</v>
      </c>
    </row>
    <row r="505" spans="2:51" s="11" customFormat="1" ht="12">
      <c r="B505" s="219"/>
      <c r="C505" s="220"/>
      <c r="D505" s="216" t="s">
        <v>151</v>
      </c>
      <c r="E505" s="221" t="s">
        <v>20</v>
      </c>
      <c r="F505" s="222" t="s">
        <v>636</v>
      </c>
      <c r="G505" s="220"/>
      <c r="H505" s="223">
        <v>525.8</v>
      </c>
      <c r="I505" s="224"/>
      <c r="J505" s="220"/>
      <c r="K505" s="220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151</v>
      </c>
      <c r="AU505" s="229" t="s">
        <v>84</v>
      </c>
      <c r="AV505" s="11" t="s">
        <v>84</v>
      </c>
      <c r="AW505" s="11" t="s">
        <v>37</v>
      </c>
      <c r="AX505" s="11" t="s">
        <v>75</v>
      </c>
      <c r="AY505" s="229" t="s">
        <v>140</v>
      </c>
    </row>
    <row r="506" spans="2:51" s="11" customFormat="1" ht="12">
      <c r="B506" s="219"/>
      <c r="C506" s="220"/>
      <c r="D506" s="216" t="s">
        <v>151</v>
      </c>
      <c r="E506" s="221" t="s">
        <v>20</v>
      </c>
      <c r="F506" s="222" t="s">
        <v>587</v>
      </c>
      <c r="G506" s="220"/>
      <c r="H506" s="223">
        <v>12.38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151</v>
      </c>
      <c r="AU506" s="229" t="s">
        <v>84</v>
      </c>
      <c r="AV506" s="11" t="s">
        <v>84</v>
      </c>
      <c r="AW506" s="11" t="s">
        <v>37</v>
      </c>
      <c r="AX506" s="11" t="s">
        <v>75</v>
      </c>
      <c r="AY506" s="229" t="s">
        <v>140</v>
      </c>
    </row>
    <row r="507" spans="2:51" s="11" customFormat="1" ht="12">
      <c r="B507" s="219"/>
      <c r="C507" s="220"/>
      <c r="D507" s="216" t="s">
        <v>151</v>
      </c>
      <c r="E507" s="221" t="s">
        <v>20</v>
      </c>
      <c r="F507" s="222" t="s">
        <v>589</v>
      </c>
      <c r="G507" s="220"/>
      <c r="H507" s="223">
        <v>11.11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151</v>
      </c>
      <c r="AU507" s="229" t="s">
        <v>84</v>
      </c>
      <c r="AV507" s="11" t="s">
        <v>84</v>
      </c>
      <c r="AW507" s="11" t="s">
        <v>37</v>
      </c>
      <c r="AX507" s="11" t="s">
        <v>75</v>
      </c>
      <c r="AY507" s="229" t="s">
        <v>140</v>
      </c>
    </row>
    <row r="508" spans="2:51" s="12" customFormat="1" ht="12">
      <c r="B508" s="230"/>
      <c r="C508" s="231"/>
      <c r="D508" s="216" t="s">
        <v>151</v>
      </c>
      <c r="E508" s="232" t="s">
        <v>20</v>
      </c>
      <c r="F508" s="233" t="s">
        <v>159</v>
      </c>
      <c r="G508" s="231"/>
      <c r="H508" s="234">
        <v>549.29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151</v>
      </c>
      <c r="AU508" s="240" t="s">
        <v>84</v>
      </c>
      <c r="AV508" s="12" t="s">
        <v>147</v>
      </c>
      <c r="AW508" s="12" t="s">
        <v>37</v>
      </c>
      <c r="AX508" s="12" t="s">
        <v>22</v>
      </c>
      <c r="AY508" s="240" t="s">
        <v>140</v>
      </c>
    </row>
    <row r="509" spans="2:65" s="1" customFormat="1" ht="16.5" customHeight="1">
      <c r="B509" s="38"/>
      <c r="C509" s="241" t="s">
        <v>637</v>
      </c>
      <c r="D509" s="241" t="s">
        <v>228</v>
      </c>
      <c r="E509" s="242" t="s">
        <v>638</v>
      </c>
      <c r="F509" s="243" t="s">
        <v>639</v>
      </c>
      <c r="G509" s="244" t="s">
        <v>145</v>
      </c>
      <c r="H509" s="245">
        <v>731.252</v>
      </c>
      <c r="I509" s="246"/>
      <c r="J509" s="247">
        <f>ROUND(I509*H509,2)</f>
        <v>0</v>
      </c>
      <c r="K509" s="243" t="s">
        <v>146</v>
      </c>
      <c r="L509" s="248"/>
      <c r="M509" s="249" t="s">
        <v>20</v>
      </c>
      <c r="N509" s="250" t="s">
        <v>46</v>
      </c>
      <c r="O509" s="79"/>
      <c r="P509" s="213">
        <f>O509*H509</f>
        <v>0</v>
      </c>
      <c r="Q509" s="213">
        <v>0.0019</v>
      </c>
      <c r="R509" s="213">
        <f>Q509*H509</f>
        <v>1.3893787999999998</v>
      </c>
      <c r="S509" s="213">
        <v>0</v>
      </c>
      <c r="T509" s="214">
        <f>S509*H509</f>
        <v>0</v>
      </c>
      <c r="AR509" s="17" t="s">
        <v>365</v>
      </c>
      <c r="AT509" s="17" t="s">
        <v>228</v>
      </c>
      <c r="AU509" s="17" t="s">
        <v>84</v>
      </c>
      <c r="AY509" s="17" t="s">
        <v>140</v>
      </c>
      <c r="BE509" s="215">
        <f>IF(N509="základní",J509,0)</f>
        <v>0</v>
      </c>
      <c r="BF509" s="215">
        <f>IF(N509="snížená",J509,0)</f>
        <v>0</v>
      </c>
      <c r="BG509" s="215">
        <f>IF(N509="zákl. přenesená",J509,0)</f>
        <v>0</v>
      </c>
      <c r="BH509" s="215">
        <f>IF(N509="sníž. přenesená",J509,0)</f>
        <v>0</v>
      </c>
      <c r="BI509" s="215">
        <f>IF(N509="nulová",J509,0)</f>
        <v>0</v>
      </c>
      <c r="BJ509" s="17" t="s">
        <v>22</v>
      </c>
      <c r="BK509" s="215">
        <f>ROUND(I509*H509,2)</f>
        <v>0</v>
      </c>
      <c r="BL509" s="17" t="s">
        <v>238</v>
      </c>
      <c r="BM509" s="17" t="s">
        <v>640</v>
      </c>
    </row>
    <row r="510" spans="2:47" s="1" customFormat="1" ht="12">
      <c r="B510" s="38"/>
      <c r="C510" s="39"/>
      <c r="D510" s="216" t="s">
        <v>149</v>
      </c>
      <c r="E510" s="39"/>
      <c r="F510" s="217" t="s">
        <v>641</v>
      </c>
      <c r="G510" s="39"/>
      <c r="H510" s="39"/>
      <c r="I510" s="130"/>
      <c r="J510" s="39"/>
      <c r="K510" s="39"/>
      <c r="L510" s="43"/>
      <c r="M510" s="218"/>
      <c r="N510" s="79"/>
      <c r="O510" s="79"/>
      <c r="P510" s="79"/>
      <c r="Q510" s="79"/>
      <c r="R510" s="79"/>
      <c r="S510" s="79"/>
      <c r="T510" s="80"/>
      <c r="AT510" s="17" t="s">
        <v>149</v>
      </c>
      <c r="AU510" s="17" t="s">
        <v>84</v>
      </c>
    </row>
    <row r="511" spans="2:51" s="11" customFormat="1" ht="12">
      <c r="B511" s="219"/>
      <c r="C511" s="220"/>
      <c r="D511" s="216" t="s">
        <v>151</v>
      </c>
      <c r="E511" s="221" t="s">
        <v>20</v>
      </c>
      <c r="F511" s="222" t="s">
        <v>642</v>
      </c>
      <c r="G511" s="220"/>
      <c r="H511" s="223">
        <v>731.252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AT511" s="229" t="s">
        <v>151</v>
      </c>
      <c r="AU511" s="229" t="s">
        <v>84</v>
      </c>
      <c r="AV511" s="11" t="s">
        <v>84</v>
      </c>
      <c r="AW511" s="11" t="s">
        <v>37</v>
      </c>
      <c r="AX511" s="11" t="s">
        <v>22</v>
      </c>
      <c r="AY511" s="229" t="s">
        <v>140</v>
      </c>
    </row>
    <row r="512" spans="2:65" s="1" customFormat="1" ht="16.5" customHeight="1">
      <c r="B512" s="38"/>
      <c r="C512" s="204" t="s">
        <v>643</v>
      </c>
      <c r="D512" s="204" t="s">
        <v>142</v>
      </c>
      <c r="E512" s="205" t="s">
        <v>644</v>
      </c>
      <c r="F512" s="206" t="s">
        <v>645</v>
      </c>
      <c r="G512" s="207" t="s">
        <v>145</v>
      </c>
      <c r="H512" s="208">
        <v>86.581</v>
      </c>
      <c r="I512" s="209"/>
      <c r="J512" s="210">
        <f>ROUND(I512*H512,2)</f>
        <v>0</v>
      </c>
      <c r="K512" s="206" t="s">
        <v>146</v>
      </c>
      <c r="L512" s="43"/>
      <c r="M512" s="211" t="s">
        <v>20</v>
      </c>
      <c r="N512" s="212" t="s">
        <v>46</v>
      </c>
      <c r="O512" s="79"/>
      <c r="P512" s="213">
        <f>O512*H512</f>
        <v>0</v>
      </c>
      <c r="Q512" s="213">
        <v>0.0005</v>
      </c>
      <c r="R512" s="213">
        <f>Q512*H512</f>
        <v>0.0432905</v>
      </c>
      <c r="S512" s="213">
        <v>0</v>
      </c>
      <c r="T512" s="214">
        <f>S512*H512</f>
        <v>0</v>
      </c>
      <c r="AR512" s="17" t="s">
        <v>238</v>
      </c>
      <c r="AT512" s="17" t="s">
        <v>142</v>
      </c>
      <c r="AU512" s="17" t="s">
        <v>84</v>
      </c>
      <c r="AY512" s="17" t="s">
        <v>140</v>
      </c>
      <c r="BE512" s="215">
        <f>IF(N512="základní",J512,0)</f>
        <v>0</v>
      </c>
      <c r="BF512" s="215">
        <f>IF(N512="snížená",J512,0)</f>
        <v>0</v>
      </c>
      <c r="BG512" s="215">
        <f>IF(N512="zákl. přenesená",J512,0)</f>
        <v>0</v>
      </c>
      <c r="BH512" s="215">
        <f>IF(N512="sníž. přenesená",J512,0)</f>
        <v>0</v>
      </c>
      <c r="BI512" s="215">
        <f>IF(N512="nulová",J512,0)</f>
        <v>0</v>
      </c>
      <c r="BJ512" s="17" t="s">
        <v>22</v>
      </c>
      <c r="BK512" s="215">
        <f>ROUND(I512*H512,2)</f>
        <v>0</v>
      </c>
      <c r="BL512" s="17" t="s">
        <v>238</v>
      </c>
      <c r="BM512" s="17" t="s">
        <v>646</v>
      </c>
    </row>
    <row r="513" spans="2:47" s="1" customFormat="1" ht="12">
      <c r="B513" s="38"/>
      <c r="C513" s="39"/>
      <c r="D513" s="216" t="s">
        <v>149</v>
      </c>
      <c r="E513" s="39"/>
      <c r="F513" s="217" t="s">
        <v>647</v>
      </c>
      <c r="G513" s="39"/>
      <c r="H513" s="39"/>
      <c r="I513" s="130"/>
      <c r="J513" s="39"/>
      <c r="K513" s="39"/>
      <c r="L513" s="43"/>
      <c r="M513" s="218"/>
      <c r="N513" s="79"/>
      <c r="O513" s="79"/>
      <c r="P513" s="79"/>
      <c r="Q513" s="79"/>
      <c r="R513" s="79"/>
      <c r="S513" s="79"/>
      <c r="T513" s="80"/>
      <c r="AT513" s="17" t="s">
        <v>149</v>
      </c>
      <c r="AU513" s="17" t="s">
        <v>84</v>
      </c>
    </row>
    <row r="514" spans="2:51" s="11" customFormat="1" ht="12">
      <c r="B514" s="219"/>
      <c r="C514" s="220"/>
      <c r="D514" s="216" t="s">
        <v>151</v>
      </c>
      <c r="E514" s="221" t="s">
        <v>20</v>
      </c>
      <c r="F514" s="222" t="s">
        <v>648</v>
      </c>
      <c r="G514" s="220"/>
      <c r="H514" s="223">
        <v>63.637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151</v>
      </c>
      <c r="AU514" s="229" t="s">
        <v>84</v>
      </c>
      <c r="AV514" s="11" t="s">
        <v>84</v>
      </c>
      <c r="AW514" s="11" t="s">
        <v>37</v>
      </c>
      <c r="AX514" s="11" t="s">
        <v>75</v>
      </c>
      <c r="AY514" s="229" t="s">
        <v>140</v>
      </c>
    </row>
    <row r="515" spans="2:51" s="11" customFormat="1" ht="12">
      <c r="B515" s="219"/>
      <c r="C515" s="220"/>
      <c r="D515" s="216" t="s">
        <v>151</v>
      </c>
      <c r="E515" s="221" t="s">
        <v>20</v>
      </c>
      <c r="F515" s="222" t="s">
        <v>649</v>
      </c>
      <c r="G515" s="220"/>
      <c r="H515" s="223">
        <v>11.3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151</v>
      </c>
      <c r="AU515" s="229" t="s">
        <v>84</v>
      </c>
      <c r="AV515" s="11" t="s">
        <v>84</v>
      </c>
      <c r="AW515" s="11" t="s">
        <v>37</v>
      </c>
      <c r="AX515" s="11" t="s">
        <v>75</v>
      </c>
      <c r="AY515" s="229" t="s">
        <v>140</v>
      </c>
    </row>
    <row r="516" spans="2:51" s="11" customFormat="1" ht="12">
      <c r="B516" s="219"/>
      <c r="C516" s="220"/>
      <c r="D516" s="216" t="s">
        <v>151</v>
      </c>
      <c r="E516" s="221" t="s">
        <v>20</v>
      </c>
      <c r="F516" s="222" t="s">
        <v>650</v>
      </c>
      <c r="G516" s="220"/>
      <c r="H516" s="223">
        <v>6.068</v>
      </c>
      <c r="I516" s="224"/>
      <c r="J516" s="220"/>
      <c r="K516" s="220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151</v>
      </c>
      <c r="AU516" s="229" t="s">
        <v>84</v>
      </c>
      <c r="AV516" s="11" t="s">
        <v>84</v>
      </c>
      <c r="AW516" s="11" t="s">
        <v>37</v>
      </c>
      <c r="AX516" s="11" t="s">
        <v>75</v>
      </c>
      <c r="AY516" s="229" t="s">
        <v>140</v>
      </c>
    </row>
    <row r="517" spans="2:51" s="11" customFormat="1" ht="12">
      <c r="B517" s="219"/>
      <c r="C517" s="220"/>
      <c r="D517" s="216" t="s">
        <v>151</v>
      </c>
      <c r="E517" s="221" t="s">
        <v>20</v>
      </c>
      <c r="F517" s="222" t="s">
        <v>651</v>
      </c>
      <c r="G517" s="220"/>
      <c r="H517" s="223">
        <v>5.576</v>
      </c>
      <c r="I517" s="224"/>
      <c r="J517" s="220"/>
      <c r="K517" s="220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151</v>
      </c>
      <c r="AU517" s="229" t="s">
        <v>84</v>
      </c>
      <c r="AV517" s="11" t="s">
        <v>84</v>
      </c>
      <c r="AW517" s="11" t="s">
        <v>37</v>
      </c>
      <c r="AX517" s="11" t="s">
        <v>75</v>
      </c>
      <c r="AY517" s="229" t="s">
        <v>140</v>
      </c>
    </row>
    <row r="518" spans="2:51" s="12" customFormat="1" ht="12">
      <c r="B518" s="230"/>
      <c r="C518" s="231"/>
      <c r="D518" s="216" t="s">
        <v>151</v>
      </c>
      <c r="E518" s="232" t="s">
        <v>20</v>
      </c>
      <c r="F518" s="233" t="s">
        <v>159</v>
      </c>
      <c r="G518" s="231"/>
      <c r="H518" s="234">
        <v>86.58099999999999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151</v>
      </c>
      <c r="AU518" s="240" t="s">
        <v>84</v>
      </c>
      <c r="AV518" s="12" t="s">
        <v>147</v>
      </c>
      <c r="AW518" s="12" t="s">
        <v>37</v>
      </c>
      <c r="AX518" s="12" t="s">
        <v>22</v>
      </c>
      <c r="AY518" s="240" t="s">
        <v>140</v>
      </c>
    </row>
    <row r="519" spans="2:65" s="1" customFormat="1" ht="16.5" customHeight="1">
      <c r="B519" s="38"/>
      <c r="C519" s="204" t="s">
        <v>652</v>
      </c>
      <c r="D519" s="204" t="s">
        <v>142</v>
      </c>
      <c r="E519" s="205" t="s">
        <v>653</v>
      </c>
      <c r="F519" s="206" t="s">
        <v>654</v>
      </c>
      <c r="G519" s="207" t="s">
        <v>145</v>
      </c>
      <c r="H519" s="208">
        <v>640.086</v>
      </c>
      <c r="I519" s="209"/>
      <c r="J519" s="210">
        <f>ROUND(I519*H519,2)</f>
        <v>0</v>
      </c>
      <c r="K519" s="206" t="s">
        <v>146</v>
      </c>
      <c r="L519" s="43"/>
      <c r="M519" s="211" t="s">
        <v>20</v>
      </c>
      <c r="N519" s="212" t="s">
        <v>46</v>
      </c>
      <c r="O519" s="79"/>
      <c r="P519" s="213">
        <f>O519*H519</f>
        <v>0</v>
      </c>
      <c r="Q519" s="213">
        <v>0</v>
      </c>
      <c r="R519" s="213">
        <f>Q519*H519</f>
        <v>0</v>
      </c>
      <c r="S519" s="213">
        <v>0</v>
      </c>
      <c r="T519" s="214">
        <f>S519*H519</f>
        <v>0</v>
      </c>
      <c r="AR519" s="17" t="s">
        <v>238</v>
      </c>
      <c r="AT519" s="17" t="s">
        <v>142</v>
      </c>
      <c r="AU519" s="17" t="s">
        <v>84</v>
      </c>
      <c r="AY519" s="17" t="s">
        <v>140</v>
      </c>
      <c r="BE519" s="215">
        <f>IF(N519="základní",J519,0)</f>
        <v>0</v>
      </c>
      <c r="BF519" s="215">
        <f>IF(N519="snížená",J519,0)</f>
        <v>0</v>
      </c>
      <c r="BG519" s="215">
        <f>IF(N519="zákl. přenesená",J519,0)</f>
        <v>0</v>
      </c>
      <c r="BH519" s="215">
        <f>IF(N519="sníž. přenesená",J519,0)</f>
        <v>0</v>
      </c>
      <c r="BI519" s="215">
        <f>IF(N519="nulová",J519,0)</f>
        <v>0</v>
      </c>
      <c r="BJ519" s="17" t="s">
        <v>22</v>
      </c>
      <c r="BK519" s="215">
        <f>ROUND(I519*H519,2)</f>
        <v>0</v>
      </c>
      <c r="BL519" s="17" t="s">
        <v>238</v>
      </c>
      <c r="BM519" s="17" t="s">
        <v>655</v>
      </c>
    </row>
    <row r="520" spans="2:47" s="1" customFormat="1" ht="12">
      <c r="B520" s="38"/>
      <c r="C520" s="39"/>
      <c r="D520" s="216" t="s">
        <v>149</v>
      </c>
      <c r="E520" s="39"/>
      <c r="F520" s="217" t="s">
        <v>656</v>
      </c>
      <c r="G520" s="39"/>
      <c r="H520" s="39"/>
      <c r="I520" s="130"/>
      <c r="J520" s="39"/>
      <c r="K520" s="39"/>
      <c r="L520" s="43"/>
      <c r="M520" s="218"/>
      <c r="N520" s="79"/>
      <c r="O520" s="79"/>
      <c r="P520" s="79"/>
      <c r="Q520" s="79"/>
      <c r="R520" s="79"/>
      <c r="S520" s="79"/>
      <c r="T520" s="80"/>
      <c r="AT520" s="17" t="s">
        <v>149</v>
      </c>
      <c r="AU520" s="17" t="s">
        <v>84</v>
      </c>
    </row>
    <row r="521" spans="2:51" s="11" customFormat="1" ht="12">
      <c r="B521" s="219"/>
      <c r="C521" s="220"/>
      <c r="D521" s="216" t="s">
        <v>151</v>
      </c>
      <c r="E521" s="221" t="s">
        <v>20</v>
      </c>
      <c r="F521" s="222" t="s">
        <v>585</v>
      </c>
      <c r="G521" s="220"/>
      <c r="H521" s="223">
        <v>535.8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151</v>
      </c>
      <c r="AU521" s="229" t="s">
        <v>84</v>
      </c>
      <c r="AV521" s="11" t="s">
        <v>84</v>
      </c>
      <c r="AW521" s="11" t="s">
        <v>37</v>
      </c>
      <c r="AX521" s="11" t="s">
        <v>75</v>
      </c>
      <c r="AY521" s="229" t="s">
        <v>140</v>
      </c>
    </row>
    <row r="522" spans="2:51" s="11" customFormat="1" ht="12">
      <c r="B522" s="219"/>
      <c r="C522" s="220"/>
      <c r="D522" s="216" t="s">
        <v>151</v>
      </c>
      <c r="E522" s="221" t="s">
        <v>20</v>
      </c>
      <c r="F522" s="222" t="s">
        <v>657</v>
      </c>
      <c r="G522" s="220"/>
      <c r="H522" s="223">
        <v>57.852</v>
      </c>
      <c r="I522" s="224"/>
      <c r="J522" s="220"/>
      <c r="K522" s="220"/>
      <c r="L522" s="225"/>
      <c r="M522" s="226"/>
      <c r="N522" s="227"/>
      <c r="O522" s="227"/>
      <c r="P522" s="227"/>
      <c r="Q522" s="227"/>
      <c r="R522" s="227"/>
      <c r="S522" s="227"/>
      <c r="T522" s="228"/>
      <c r="AT522" s="229" t="s">
        <v>151</v>
      </c>
      <c r="AU522" s="229" t="s">
        <v>84</v>
      </c>
      <c r="AV522" s="11" t="s">
        <v>84</v>
      </c>
      <c r="AW522" s="11" t="s">
        <v>37</v>
      </c>
      <c r="AX522" s="11" t="s">
        <v>75</v>
      </c>
      <c r="AY522" s="229" t="s">
        <v>140</v>
      </c>
    </row>
    <row r="523" spans="2:51" s="11" customFormat="1" ht="12">
      <c r="B523" s="219"/>
      <c r="C523" s="220"/>
      <c r="D523" s="216" t="s">
        <v>151</v>
      </c>
      <c r="E523" s="221" t="s">
        <v>20</v>
      </c>
      <c r="F523" s="222" t="s">
        <v>649</v>
      </c>
      <c r="G523" s="220"/>
      <c r="H523" s="223">
        <v>11.3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151</v>
      </c>
      <c r="AU523" s="229" t="s">
        <v>84</v>
      </c>
      <c r="AV523" s="11" t="s">
        <v>84</v>
      </c>
      <c r="AW523" s="11" t="s">
        <v>37</v>
      </c>
      <c r="AX523" s="11" t="s">
        <v>75</v>
      </c>
      <c r="AY523" s="229" t="s">
        <v>140</v>
      </c>
    </row>
    <row r="524" spans="2:51" s="11" customFormat="1" ht="12">
      <c r="B524" s="219"/>
      <c r="C524" s="220"/>
      <c r="D524" s="216" t="s">
        <v>151</v>
      </c>
      <c r="E524" s="221" t="s">
        <v>20</v>
      </c>
      <c r="F524" s="222" t="s">
        <v>587</v>
      </c>
      <c r="G524" s="220"/>
      <c r="H524" s="223">
        <v>12.38</v>
      </c>
      <c r="I524" s="224"/>
      <c r="J524" s="220"/>
      <c r="K524" s="220"/>
      <c r="L524" s="225"/>
      <c r="M524" s="226"/>
      <c r="N524" s="227"/>
      <c r="O524" s="227"/>
      <c r="P524" s="227"/>
      <c r="Q524" s="227"/>
      <c r="R524" s="227"/>
      <c r="S524" s="227"/>
      <c r="T524" s="228"/>
      <c r="AT524" s="229" t="s">
        <v>151</v>
      </c>
      <c r="AU524" s="229" t="s">
        <v>84</v>
      </c>
      <c r="AV524" s="11" t="s">
        <v>84</v>
      </c>
      <c r="AW524" s="11" t="s">
        <v>37</v>
      </c>
      <c r="AX524" s="11" t="s">
        <v>75</v>
      </c>
      <c r="AY524" s="229" t="s">
        <v>140</v>
      </c>
    </row>
    <row r="525" spans="2:51" s="11" customFormat="1" ht="12">
      <c r="B525" s="219"/>
      <c r="C525" s="220"/>
      <c r="D525" s="216" t="s">
        <v>151</v>
      </c>
      <c r="E525" s="221" t="s">
        <v>20</v>
      </c>
      <c r="F525" s="222" t="s">
        <v>650</v>
      </c>
      <c r="G525" s="220"/>
      <c r="H525" s="223">
        <v>6.068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151</v>
      </c>
      <c r="AU525" s="229" t="s">
        <v>84</v>
      </c>
      <c r="AV525" s="11" t="s">
        <v>84</v>
      </c>
      <c r="AW525" s="11" t="s">
        <v>37</v>
      </c>
      <c r="AX525" s="11" t="s">
        <v>75</v>
      </c>
      <c r="AY525" s="229" t="s">
        <v>140</v>
      </c>
    </row>
    <row r="526" spans="2:51" s="11" customFormat="1" ht="12">
      <c r="B526" s="219"/>
      <c r="C526" s="220"/>
      <c r="D526" s="216" t="s">
        <v>151</v>
      </c>
      <c r="E526" s="221" t="s">
        <v>20</v>
      </c>
      <c r="F526" s="222" t="s">
        <v>589</v>
      </c>
      <c r="G526" s="220"/>
      <c r="H526" s="223">
        <v>11.11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151</v>
      </c>
      <c r="AU526" s="229" t="s">
        <v>84</v>
      </c>
      <c r="AV526" s="11" t="s">
        <v>84</v>
      </c>
      <c r="AW526" s="11" t="s">
        <v>37</v>
      </c>
      <c r="AX526" s="11" t="s">
        <v>75</v>
      </c>
      <c r="AY526" s="229" t="s">
        <v>140</v>
      </c>
    </row>
    <row r="527" spans="2:51" s="11" customFormat="1" ht="12">
      <c r="B527" s="219"/>
      <c r="C527" s="220"/>
      <c r="D527" s="216" t="s">
        <v>151</v>
      </c>
      <c r="E527" s="221" t="s">
        <v>20</v>
      </c>
      <c r="F527" s="222" t="s">
        <v>651</v>
      </c>
      <c r="G527" s="220"/>
      <c r="H527" s="223">
        <v>5.576</v>
      </c>
      <c r="I527" s="224"/>
      <c r="J527" s="220"/>
      <c r="K527" s="220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151</v>
      </c>
      <c r="AU527" s="229" t="s">
        <v>84</v>
      </c>
      <c r="AV527" s="11" t="s">
        <v>84</v>
      </c>
      <c r="AW527" s="11" t="s">
        <v>37</v>
      </c>
      <c r="AX527" s="11" t="s">
        <v>75</v>
      </c>
      <c r="AY527" s="229" t="s">
        <v>140</v>
      </c>
    </row>
    <row r="528" spans="2:51" s="12" customFormat="1" ht="12">
      <c r="B528" s="230"/>
      <c r="C528" s="231"/>
      <c r="D528" s="216" t="s">
        <v>151</v>
      </c>
      <c r="E528" s="232" t="s">
        <v>20</v>
      </c>
      <c r="F528" s="233" t="s">
        <v>159</v>
      </c>
      <c r="G528" s="231"/>
      <c r="H528" s="234">
        <v>640.0859999999999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151</v>
      </c>
      <c r="AU528" s="240" t="s">
        <v>84</v>
      </c>
      <c r="AV528" s="12" t="s">
        <v>147</v>
      </c>
      <c r="AW528" s="12" t="s">
        <v>37</v>
      </c>
      <c r="AX528" s="12" t="s">
        <v>22</v>
      </c>
      <c r="AY528" s="240" t="s">
        <v>140</v>
      </c>
    </row>
    <row r="529" spans="2:65" s="1" customFormat="1" ht="16.5" customHeight="1">
      <c r="B529" s="38"/>
      <c r="C529" s="241" t="s">
        <v>658</v>
      </c>
      <c r="D529" s="241" t="s">
        <v>228</v>
      </c>
      <c r="E529" s="242" t="s">
        <v>659</v>
      </c>
      <c r="F529" s="243" t="s">
        <v>660</v>
      </c>
      <c r="G529" s="244" t="s">
        <v>145</v>
      </c>
      <c r="H529" s="245">
        <v>736.099</v>
      </c>
      <c r="I529" s="246"/>
      <c r="J529" s="247">
        <f>ROUND(I529*H529,2)</f>
        <v>0</v>
      </c>
      <c r="K529" s="243" t="s">
        <v>146</v>
      </c>
      <c r="L529" s="248"/>
      <c r="M529" s="249" t="s">
        <v>20</v>
      </c>
      <c r="N529" s="250" t="s">
        <v>46</v>
      </c>
      <c r="O529" s="79"/>
      <c r="P529" s="213">
        <f>O529*H529</f>
        <v>0</v>
      </c>
      <c r="Q529" s="213">
        <v>0.0003</v>
      </c>
      <c r="R529" s="213">
        <f>Q529*H529</f>
        <v>0.2208297</v>
      </c>
      <c r="S529" s="213">
        <v>0</v>
      </c>
      <c r="T529" s="214">
        <f>S529*H529</f>
        <v>0</v>
      </c>
      <c r="AR529" s="17" t="s">
        <v>365</v>
      </c>
      <c r="AT529" s="17" t="s">
        <v>228</v>
      </c>
      <c r="AU529" s="17" t="s">
        <v>84</v>
      </c>
      <c r="AY529" s="17" t="s">
        <v>140</v>
      </c>
      <c r="BE529" s="215">
        <f>IF(N529="základní",J529,0)</f>
        <v>0</v>
      </c>
      <c r="BF529" s="215">
        <f>IF(N529="snížená",J529,0)</f>
        <v>0</v>
      </c>
      <c r="BG529" s="215">
        <f>IF(N529="zákl. přenesená",J529,0)</f>
        <v>0</v>
      </c>
      <c r="BH529" s="215">
        <f>IF(N529="sníž. přenesená",J529,0)</f>
        <v>0</v>
      </c>
      <c r="BI529" s="215">
        <f>IF(N529="nulová",J529,0)</f>
        <v>0</v>
      </c>
      <c r="BJ529" s="17" t="s">
        <v>22</v>
      </c>
      <c r="BK529" s="215">
        <f>ROUND(I529*H529,2)</f>
        <v>0</v>
      </c>
      <c r="BL529" s="17" t="s">
        <v>238</v>
      </c>
      <c r="BM529" s="17" t="s">
        <v>661</v>
      </c>
    </row>
    <row r="530" spans="2:47" s="1" customFormat="1" ht="12">
      <c r="B530" s="38"/>
      <c r="C530" s="39"/>
      <c r="D530" s="216" t="s">
        <v>149</v>
      </c>
      <c r="E530" s="39"/>
      <c r="F530" s="217" t="s">
        <v>662</v>
      </c>
      <c r="G530" s="39"/>
      <c r="H530" s="39"/>
      <c r="I530" s="130"/>
      <c r="J530" s="39"/>
      <c r="K530" s="39"/>
      <c r="L530" s="43"/>
      <c r="M530" s="218"/>
      <c r="N530" s="79"/>
      <c r="O530" s="79"/>
      <c r="P530" s="79"/>
      <c r="Q530" s="79"/>
      <c r="R530" s="79"/>
      <c r="S530" s="79"/>
      <c r="T530" s="80"/>
      <c r="AT530" s="17" t="s">
        <v>149</v>
      </c>
      <c r="AU530" s="17" t="s">
        <v>84</v>
      </c>
    </row>
    <row r="531" spans="2:51" s="11" customFormat="1" ht="12">
      <c r="B531" s="219"/>
      <c r="C531" s="220"/>
      <c r="D531" s="216" t="s">
        <v>151</v>
      </c>
      <c r="E531" s="221" t="s">
        <v>20</v>
      </c>
      <c r="F531" s="222" t="s">
        <v>663</v>
      </c>
      <c r="G531" s="220"/>
      <c r="H531" s="223">
        <v>736.099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151</v>
      </c>
      <c r="AU531" s="229" t="s">
        <v>84</v>
      </c>
      <c r="AV531" s="11" t="s">
        <v>84</v>
      </c>
      <c r="AW531" s="11" t="s">
        <v>37</v>
      </c>
      <c r="AX531" s="11" t="s">
        <v>22</v>
      </c>
      <c r="AY531" s="229" t="s">
        <v>140</v>
      </c>
    </row>
    <row r="532" spans="2:65" s="1" customFormat="1" ht="16.5" customHeight="1">
      <c r="B532" s="38"/>
      <c r="C532" s="204" t="s">
        <v>664</v>
      </c>
      <c r="D532" s="204" t="s">
        <v>142</v>
      </c>
      <c r="E532" s="205" t="s">
        <v>665</v>
      </c>
      <c r="F532" s="206" t="s">
        <v>666</v>
      </c>
      <c r="G532" s="207" t="s">
        <v>145</v>
      </c>
      <c r="H532" s="208">
        <v>11.11</v>
      </c>
      <c r="I532" s="209"/>
      <c r="J532" s="210">
        <f>ROUND(I532*H532,2)</f>
        <v>0</v>
      </c>
      <c r="K532" s="206" t="s">
        <v>146</v>
      </c>
      <c r="L532" s="43"/>
      <c r="M532" s="211" t="s">
        <v>20</v>
      </c>
      <c r="N532" s="212" t="s">
        <v>46</v>
      </c>
      <c r="O532" s="79"/>
      <c r="P532" s="213">
        <f>O532*H532</f>
        <v>0</v>
      </c>
      <c r="Q532" s="213">
        <v>0</v>
      </c>
      <c r="R532" s="213">
        <f>Q532*H532</f>
        <v>0</v>
      </c>
      <c r="S532" s="213">
        <v>0.167</v>
      </c>
      <c r="T532" s="214">
        <f>S532*H532</f>
        <v>1.85537</v>
      </c>
      <c r="AR532" s="17" t="s">
        <v>238</v>
      </c>
      <c r="AT532" s="17" t="s">
        <v>142</v>
      </c>
      <c r="AU532" s="17" t="s">
        <v>84</v>
      </c>
      <c r="AY532" s="17" t="s">
        <v>140</v>
      </c>
      <c r="BE532" s="215">
        <f>IF(N532="základní",J532,0)</f>
        <v>0</v>
      </c>
      <c r="BF532" s="215">
        <f>IF(N532="snížená",J532,0)</f>
        <v>0</v>
      </c>
      <c r="BG532" s="215">
        <f>IF(N532="zákl. přenesená",J532,0)</f>
        <v>0</v>
      </c>
      <c r="BH532" s="215">
        <f>IF(N532="sníž. přenesená",J532,0)</f>
        <v>0</v>
      </c>
      <c r="BI532" s="215">
        <f>IF(N532="nulová",J532,0)</f>
        <v>0</v>
      </c>
      <c r="BJ532" s="17" t="s">
        <v>22</v>
      </c>
      <c r="BK532" s="215">
        <f>ROUND(I532*H532,2)</f>
        <v>0</v>
      </c>
      <c r="BL532" s="17" t="s">
        <v>238</v>
      </c>
      <c r="BM532" s="17" t="s">
        <v>667</v>
      </c>
    </row>
    <row r="533" spans="2:47" s="1" customFormat="1" ht="12">
      <c r="B533" s="38"/>
      <c r="C533" s="39"/>
      <c r="D533" s="216" t="s">
        <v>149</v>
      </c>
      <c r="E533" s="39"/>
      <c r="F533" s="217" t="s">
        <v>668</v>
      </c>
      <c r="G533" s="39"/>
      <c r="H533" s="39"/>
      <c r="I533" s="130"/>
      <c r="J533" s="39"/>
      <c r="K533" s="39"/>
      <c r="L533" s="43"/>
      <c r="M533" s="218"/>
      <c r="N533" s="79"/>
      <c r="O533" s="79"/>
      <c r="P533" s="79"/>
      <c r="Q533" s="79"/>
      <c r="R533" s="79"/>
      <c r="S533" s="79"/>
      <c r="T533" s="80"/>
      <c r="AT533" s="17" t="s">
        <v>149</v>
      </c>
      <c r="AU533" s="17" t="s">
        <v>84</v>
      </c>
    </row>
    <row r="534" spans="2:51" s="11" customFormat="1" ht="12">
      <c r="B534" s="219"/>
      <c r="C534" s="220"/>
      <c r="D534" s="216" t="s">
        <v>151</v>
      </c>
      <c r="E534" s="221" t="s">
        <v>20</v>
      </c>
      <c r="F534" s="222" t="s">
        <v>669</v>
      </c>
      <c r="G534" s="220"/>
      <c r="H534" s="223">
        <v>11.11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AT534" s="229" t="s">
        <v>151</v>
      </c>
      <c r="AU534" s="229" t="s">
        <v>84</v>
      </c>
      <c r="AV534" s="11" t="s">
        <v>84</v>
      </c>
      <c r="AW534" s="11" t="s">
        <v>37</v>
      </c>
      <c r="AX534" s="11" t="s">
        <v>75</v>
      </c>
      <c r="AY534" s="229" t="s">
        <v>140</v>
      </c>
    </row>
    <row r="535" spans="2:51" s="12" customFormat="1" ht="12">
      <c r="B535" s="230"/>
      <c r="C535" s="231"/>
      <c r="D535" s="216" t="s">
        <v>151</v>
      </c>
      <c r="E535" s="232" t="s">
        <v>20</v>
      </c>
      <c r="F535" s="233" t="s">
        <v>159</v>
      </c>
      <c r="G535" s="231"/>
      <c r="H535" s="234">
        <v>11.11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151</v>
      </c>
      <c r="AU535" s="240" t="s">
        <v>84</v>
      </c>
      <c r="AV535" s="12" t="s">
        <v>147</v>
      </c>
      <c r="AW535" s="12" t="s">
        <v>37</v>
      </c>
      <c r="AX535" s="12" t="s">
        <v>22</v>
      </c>
      <c r="AY535" s="240" t="s">
        <v>140</v>
      </c>
    </row>
    <row r="536" spans="2:65" s="1" customFormat="1" ht="16.5" customHeight="1">
      <c r="B536" s="38"/>
      <c r="C536" s="204" t="s">
        <v>670</v>
      </c>
      <c r="D536" s="204" t="s">
        <v>142</v>
      </c>
      <c r="E536" s="205" t="s">
        <v>671</v>
      </c>
      <c r="F536" s="206" t="s">
        <v>672</v>
      </c>
      <c r="G536" s="207" t="s">
        <v>194</v>
      </c>
      <c r="H536" s="208">
        <v>5.687</v>
      </c>
      <c r="I536" s="209"/>
      <c r="J536" s="210">
        <f>ROUND(I536*H536,2)</f>
        <v>0</v>
      </c>
      <c r="K536" s="206" t="s">
        <v>146</v>
      </c>
      <c r="L536" s="43"/>
      <c r="M536" s="211" t="s">
        <v>20</v>
      </c>
      <c r="N536" s="212" t="s">
        <v>46</v>
      </c>
      <c r="O536" s="79"/>
      <c r="P536" s="213">
        <f>O536*H536</f>
        <v>0</v>
      </c>
      <c r="Q536" s="213">
        <v>0</v>
      </c>
      <c r="R536" s="213">
        <f>Q536*H536</f>
        <v>0</v>
      </c>
      <c r="S536" s="213">
        <v>0</v>
      </c>
      <c r="T536" s="214">
        <f>S536*H536</f>
        <v>0</v>
      </c>
      <c r="AR536" s="17" t="s">
        <v>238</v>
      </c>
      <c r="AT536" s="17" t="s">
        <v>142</v>
      </c>
      <c r="AU536" s="17" t="s">
        <v>84</v>
      </c>
      <c r="AY536" s="17" t="s">
        <v>140</v>
      </c>
      <c r="BE536" s="215">
        <f>IF(N536="základní",J536,0)</f>
        <v>0</v>
      </c>
      <c r="BF536" s="215">
        <f>IF(N536="snížená",J536,0)</f>
        <v>0</v>
      </c>
      <c r="BG536" s="215">
        <f>IF(N536="zákl. přenesená",J536,0)</f>
        <v>0</v>
      </c>
      <c r="BH536" s="215">
        <f>IF(N536="sníž. přenesená",J536,0)</f>
        <v>0</v>
      </c>
      <c r="BI536" s="215">
        <f>IF(N536="nulová",J536,0)</f>
        <v>0</v>
      </c>
      <c r="BJ536" s="17" t="s">
        <v>22</v>
      </c>
      <c r="BK536" s="215">
        <f>ROUND(I536*H536,2)</f>
        <v>0</v>
      </c>
      <c r="BL536" s="17" t="s">
        <v>238</v>
      </c>
      <c r="BM536" s="17" t="s">
        <v>673</v>
      </c>
    </row>
    <row r="537" spans="2:47" s="1" customFormat="1" ht="12">
      <c r="B537" s="38"/>
      <c r="C537" s="39"/>
      <c r="D537" s="216" t="s">
        <v>149</v>
      </c>
      <c r="E537" s="39"/>
      <c r="F537" s="217" t="s">
        <v>674</v>
      </c>
      <c r="G537" s="39"/>
      <c r="H537" s="39"/>
      <c r="I537" s="130"/>
      <c r="J537" s="39"/>
      <c r="K537" s="39"/>
      <c r="L537" s="43"/>
      <c r="M537" s="218"/>
      <c r="N537" s="79"/>
      <c r="O537" s="79"/>
      <c r="P537" s="79"/>
      <c r="Q537" s="79"/>
      <c r="R537" s="79"/>
      <c r="S537" s="79"/>
      <c r="T537" s="80"/>
      <c r="AT537" s="17" t="s">
        <v>149</v>
      </c>
      <c r="AU537" s="17" t="s">
        <v>84</v>
      </c>
    </row>
    <row r="538" spans="2:63" s="10" customFormat="1" ht="22.8" customHeight="1">
      <c r="B538" s="188"/>
      <c r="C538" s="189"/>
      <c r="D538" s="190" t="s">
        <v>74</v>
      </c>
      <c r="E538" s="202" t="s">
        <v>675</v>
      </c>
      <c r="F538" s="202" t="s">
        <v>676</v>
      </c>
      <c r="G538" s="189"/>
      <c r="H538" s="189"/>
      <c r="I538" s="192"/>
      <c r="J538" s="203">
        <f>BK538</f>
        <v>0</v>
      </c>
      <c r="K538" s="189"/>
      <c r="L538" s="194"/>
      <c r="M538" s="195"/>
      <c r="N538" s="196"/>
      <c r="O538" s="196"/>
      <c r="P538" s="197">
        <f>SUM(P539:P614)</f>
        <v>0</v>
      </c>
      <c r="Q538" s="196"/>
      <c r="R538" s="197">
        <f>SUM(R539:R614)</f>
        <v>17.287341</v>
      </c>
      <c r="S538" s="196"/>
      <c r="T538" s="198">
        <f>SUM(T539:T614)</f>
        <v>0.04194</v>
      </c>
      <c r="AR538" s="199" t="s">
        <v>84</v>
      </c>
      <c r="AT538" s="200" t="s">
        <v>74</v>
      </c>
      <c r="AU538" s="200" t="s">
        <v>22</v>
      </c>
      <c r="AY538" s="199" t="s">
        <v>140</v>
      </c>
      <c r="BK538" s="201">
        <f>SUM(BK539:BK614)</f>
        <v>0</v>
      </c>
    </row>
    <row r="539" spans="2:65" s="1" customFormat="1" ht="16.5" customHeight="1">
      <c r="B539" s="38"/>
      <c r="C539" s="204" t="s">
        <v>677</v>
      </c>
      <c r="D539" s="204" t="s">
        <v>142</v>
      </c>
      <c r="E539" s="205" t="s">
        <v>678</v>
      </c>
      <c r="F539" s="206" t="s">
        <v>679</v>
      </c>
      <c r="G539" s="207" t="s">
        <v>145</v>
      </c>
      <c r="H539" s="208">
        <v>1039.461</v>
      </c>
      <c r="I539" s="209"/>
      <c r="J539" s="210">
        <f>ROUND(I539*H539,2)</f>
        <v>0</v>
      </c>
      <c r="K539" s="206" t="s">
        <v>146</v>
      </c>
      <c r="L539" s="43"/>
      <c r="M539" s="211" t="s">
        <v>20</v>
      </c>
      <c r="N539" s="212" t="s">
        <v>46</v>
      </c>
      <c r="O539" s="79"/>
      <c r="P539" s="213">
        <f>O539*H539</f>
        <v>0</v>
      </c>
      <c r="Q539" s="213">
        <v>0.006</v>
      </c>
      <c r="R539" s="213">
        <f>Q539*H539</f>
        <v>6.236766</v>
      </c>
      <c r="S539" s="213">
        <v>0</v>
      </c>
      <c r="T539" s="214">
        <f>S539*H539</f>
        <v>0</v>
      </c>
      <c r="AR539" s="17" t="s">
        <v>238</v>
      </c>
      <c r="AT539" s="17" t="s">
        <v>142</v>
      </c>
      <c r="AU539" s="17" t="s">
        <v>84</v>
      </c>
      <c r="AY539" s="17" t="s">
        <v>140</v>
      </c>
      <c r="BE539" s="215">
        <f>IF(N539="základní",J539,0)</f>
        <v>0</v>
      </c>
      <c r="BF539" s="215">
        <f>IF(N539="snížená",J539,0)</f>
        <v>0</v>
      </c>
      <c r="BG539" s="215">
        <f>IF(N539="zákl. přenesená",J539,0)</f>
        <v>0</v>
      </c>
      <c r="BH539" s="215">
        <f>IF(N539="sníž. přenesená",J539,0)</f>
        <v>0</v>
      </c>
      <c r="BI539" s="215">
        <f>IF(N539="nulová",J539,0)</f>
        <v>0</v>
      </c>
      <c r="BJ539" s="17" t="s">
        <v>22</v>
      </c>
      <c r="BK539" s="215">
        <f>ROUND(I539*H539,2)</f>
        <v>0</v>
      </c>
      <c r="BL539" s="17" t="s">
        <v>238</v>
      </c>
      <c r="BM539" s="17" t="s">
        <v>680</v>
      </c>
    </row>
    <row r="540" spans="2:47" s="1" customFormat="1" ht="12">
      <c r="B540" s="38"/>
      <c r="C540" s="39"/>
      <c r="D540" s="216" t="s">
        <v>149</v>
      </c>
      <c r="E540" s="39"/>
      <c r="F540" s="217" t="s">
        <v>681</v>
      </c>
      <c r="G540" s="39"/>
      <c r="H540" s="39"/>
      <c r="I540" s="130"/>
      <c r="J540" s="39"/>
      <c r="K540" s="39"/>
      <c r="L540" s="43"/>
      <c r="M540" s="218"/>
      <c r="N540" s="79"/>
      <c r="O540" s="79"/>
      <c r="P540" s="79"/>
      <c r="Q540" s="79"/>
      <c r="R540" s="79"/>
      <c r="S540" s="79"/>
      <c r="T540" s="80"/>
      <c r="AT540" s="17" t="s">
        <v>149</v>
      </c>
      <c r="AU540" s="17" t="s">
        <v>84</v>
      </c>
    </row>
    <row r="541" spans="2:65" s="1" customFormat="1" ht="16.5" customHeight="1">
      <c r="B541" s="38"/>
      <c r="C541" s="241" t="s">
        <v>682</v>
      </c>
      <c r="D541" s="241" t="s">
        <v>228</v>
      </c>
      <c r="E541" s="242" t="s">
        <v>683</v>
      </c>
      <c r="F541" s="243" t="s">
        <v>684</v>
      </c>
      <c r="G541" s="244" t="s">
        <v>145</v>
      </c>
      <c r="H541" s="245">
        <v>157.41</v>
      </c>
      <c r="I541" s="246"/>
      <c r="J541" s="247">
        <f>ROUND(I541*H541,2)</f>
        <v>0</v>
      </c>
      <c r="K541" s="243" t="s">
        <v>146</v>
      </c>
      <c r="L541" s="248"/>
      <c r="M541" s="249" t="s">
        <v>20</v>
      </c>
      <c r="N541" s="250" t="s">
        <v>46</v>
      </c>
      <c r="O541" s="79"/>
      <c r="P541" s="213">
        <f>O541*H541</f>
        <v>0</v>
      </c>
      <c r="Q541" s="213">
        <v>0.0035</v>
      </c>
      <c r="R541" s="213">
        <f>Q541*H541</f>
        <v>0.550935</v>
      </c>
      <c r="S541" s="213">
        <v>0</v>
      </c>
      <c r="T541" s="214">
        <f>S541*H541</f>
        <v>0</v>
      </c>
      <c r="AR541" s="17" t="s">
        <v>365</v>
      </c>
      <c r="AT541" s="17" t="s">
        <v>228</v>
      </c>
      <c r="AU541" s="17" t="s">
        <v>84</v>
      </c>
      <c r="AY541" s="17" t="s">
        <v>140</v>
      </c>
      <c r="BE541" s="215">
        <f>IF(N541="základní",J541,0)</f>
        <v>0</v>
      </c>
      <c r="BF541" s="215">
        <f>IF(N541="snížená",J541,0)</f>
        <v>0</v>
      </c>
      <c r="BG541" s="215">
        <f>IF(N541="zákl. přenesená",J541,0)</f>
        <v>0</v>
      </c>
      <c r="BH541" s="215">
        <f>IF(N541="sníž. přenesená",J541,0)</f>
        <v>0</v>
      </c>
      <c r="BI541" s="215">
        <f>IF(N541="nulová",J541,0)</f>
        <v>0</v>
      </c>
      <c r="BJ541" s="17" t="s">
        <v>22</v>
      </c>
      <c r="BK541" s="215">
        <f>ROUND(I541*H541,2)</f>
        <v>0</v>
      </c>
      <c r="BL541" s="17" t="s">
        <v>238</v>
      </c>
      <c r="BM541" s="17" t="s">
        <v>685</v>
      </c>
    </row>
    <row r="542" spans="2:47" s="1" customFormat="1" ht="12">
      <c r="B542" s="38"/>
      <c r="C542" s="39"/>
      <c r="D542" s="216" t="s">
        <v>149</v>
      </c>
      <c r="E542" s="39"/>
      <c r="F542" s="217" t="s">
        <v>686</v>
      </c>
      <c r="G542" s="39"/>
      <c r="H542" s="39"/>
      <c r="I542" s="130"/>
      <c r="J542" s="39"/>
      <c r="K542" s="39"/>
      <c r="L542" s="43"/>
      <c r="M542" s="218"/>
      <c r="N542" s="79"/>
      <c r="O542" s="79"/>
      <c r="P542" s="79"/>
      <c r="Q542" s="79"/>
      <c r="R542" s="79"/>
      <c r="S542" s="79"/>
      <c r="T542" s="80"/>
      <c r="AT542" s="17" t="s">
        <v>149</v>
      </c>
      <c r="AU542" s="17" t="s">
        <v>84</v>
      </c>
    </row>
    <row r="543" spans="2:51" s="13" customFormat="1" ht="12">
      <c r="B543" s="251"/>
      <c r="C543" s="252"/>
      <c r="D543" s="216" t="s">
        <v>151</v>
      </c>
      <c r="E543" s="253" t="s">
        <v>20</v>
      </c>
      <c r="F543" s="254" t="s">
        <v>687</v>
      </c>
      <c r="G543" s="252"/>
      <c r="H543" s="253" t="s">
        <v>20</v>
      </c>
      <c r="I543" s="255"/>
      <c r="J543" s="252"/>
      <c r="K543" s="252"/>
      <c r="L543" s="256"/>
      <c r="M543" s="257"/>
      <c r="N543" s="258"/>
      <c r="O543" s="258"/>
      <c r="P543" s="258"/>
      <c r="Q543" s="258"/>
      <c r="R543" s="258"/>
      <c r="S543" s="258"/>
      <c r="T543" s="259"/>
      <c r="AT543" s="260" t="s">
        <v>151</v>
      </c>
      <c r="AU543" s="260" t="s">
        <v>84</v>
      </c>
      <c r="AV543" s="13" t="s">
        <v>22</v>
      </c>
      <c r="AW543" s="13" t="s">
        <v>37</v>
      </c>
      <c r="AX543" s="13" t="s">
        <v>75</v>
      </c>
      <c r="AY543" s="260" t="s">
        <v>140</v>
      </c>
    </row>
    <row r="544" spans="2:51" s="11" customFormat="1" ht="12">
      <c r="B544" s="219"/>
      <c r="C544" s="220"/>
      <c r="D544" s="216" t="s">
        <v>151</v>
      </c>
      <c r="E544" s="221" t="s">
        <v>20</v>
      </c>
      <c r="F544" s="222" t="s">
        <v>322</v>
      </c>
      <c r="G544" s="220"/>
      <c r="H544" s="223">
        <v>50.21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151</v>
      </c>
      <c r="AU544" s="229" t="s">
        <v>84</v>
      </c>
      <c r="AV544" s="11" t="s">
        <v>84</v>
      </c>
      <c r="AW544" s="11" t="s">
        <v>37</v>
      </c>
      <c r="AX544" s="11" t="s">
        <v>75</v>
      </c>
      <c r="AY544" s="229" t="s">
        <v>140</v>
      </c>
    </row>
    <row r="545" spans="2:51" s="11" customFormat="1" ht="12">
      <c r="B545" s="219"/>
      <c r="C545" s="220"/>
      <c r="D545" s="216" t="s">
        <v>151</v>
      </c>
      <c r="E545" s="221" t="s">
        <v>20</v>
      </c>
      <c r="F545" s="222" t="s">
        <v>323</v>
      </c>
      <c r="G545" s="220"/>
      <c r="H545" s="223">
        <v>42.145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151</v>
      </c>
      <c r="AU545" s="229" t="s">
        <v>84</v>
      </c>
      <c r="AV545" s="11" t="s">
        <v>84</v>
      </c>
      <c r="AW545" s="11" t="s">
        <v>37</v>
      </c>
      <c r="AX545" s="11" t="s">
        <v>75</v>
      </c>
      <c r="AY545" s="229" t="s">
        <v>140</v>
      </c>
    </row>
    <row r="546" spans="2:51" s="11" customFormat="1" ht="12">
      <c r="B546" s="219"/>
      <c r="C546" s="220"/>
      <c r="D546" s="216" t="s">
        <v>151</v>
      </c>
      <c r="E546" s="221" t="s">
        <v>20</v>
      </c>
      <c r="F546" s="222" t="s">
        <v>458</v>
      </c>
      <c r="G546" s="220"/>
      <c r="H546" s="223">
        <v>50.799</v>
      </c>
      <c r="I546" s="224"/>
      <c r="J546" s="220"/>
      <c r="K546" s="220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151</v>
      </c>
      <c r="AU546" s="229" t="s">
        <v>84</v>
      </c>
      <c r="AV546" s="11" t="s">
        <v>84</v>
      </c>
      <c r="AW546" s="11" t="s">
        <v>37</v>
      </c>
      <c r="AX546" s="11" t="s">
        <v>75</v>
      </c>
      <c r="AY546" s="229" t="s">
        <v>140</v>
      </c>
    </row>
    <row r="547" spans="2:51" s="11" customFormat="1" ht="12">
      <c r="B547" s="219"/>
      <c r="C547" s="220"/>
      <c r="D547" s="216" t="s">
        <v>151</v>
      </c>
      <c r="E547" s="221" t="s">
        <v>20</v>
      </c>
      <c r="F547" s="222" t="s">
        <v>325</v>
      </c>
      <c r="G547" s="220"/>
      <c r="H547" s="223">
        <v>6.76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151</v>
      </c>
      <c r="AU547" s="229" t="s">
        <v>84</v>
      </c>
      <c r="AV547" s="11" t="s">
        <v>84</v>
      </c>
      <c r="AW547" s="11" t="s">
        <v>37</v>
      </c>
      <c r="AX547" s="11" t="s">
        <v>75</v>
      </c>
      <c r="AY547" s="229" t="s">
        <v>140</v>
      </c>
    </row>
    <row r="548" spans="2:51" s="12" customFormat="1" ht="12">
      <c r="B548" s="230"/>
      <c r="C548" s="231"/>
      <c r="D548" s="216" t="s">
        <v>151</v>
      </c>
      <c r="E548" s="232" t="s">
        <v>20</v>
      </c>
      <c r="F548" s="233" t="s">
        <v>159</v>
      </c>
      <c r="G548" s="231"/>
      <c r="H548" s="234">
        <v>149.914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151</v>
      </c>
      <c r="AU548" s="240" t="s">
        <v>84</v>
      </c>
      <c r="AV548" s="12" t="s">
        <v>147</v>
      </c>
      <c r="AW548" s="12" t="s">
        <v>37</v>
      </c>
      <c r="AX548" s="12" t="s">
        <v>75</v>
      </c>
      <c r="AY548" s="240" t="s">
        <v>140</v>
      </c>
    </row>
    <row r="549" spans="2:51" s="11" customFormat="1" ht="12">
      <c r="B549" s="219"/>
      <c r="C549" s="220"/>
      <c r="D549" s="216" t="s">
        <v>151</v>
      </c>
      <c r="E549" s="221" t="s">
        <v>20</v>
      </c>
      <c r="F549" s="222" t="s">
        <v>688</v>
      </c>
      <c r="G549" s="220"/>
      <c r="H549" s="223">
        <v>157.41</v>
      </c>
      <c r="I549" s="224"/>
      <c r="J549" s="220"/>
      <c r="K549" s="220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151</v>
      </c>
      <c r="AU549" s="229" t="s">
        <v>84</v>
      </c>
      <c r="AV549" s="11" t="s">
        <v>84</v>
      </c>
      <c r="AW549" s="11" t="s">
        <v>37</v>
      </c>
      <c r="AX549" s="11" t="s">
        <v>22</v>
      </c>
      <c r="AY549" s="229" t="s">
        <v>140</v>
      </c>
    </row>
    <row r="550" spans="2:65" s="1" customFormat="1" ht="16.5" customHeight="1">
      <c r="B550" s="38"/>
      <c r="C550" s="241" t="s">
        <v>689</v>
      </c>
      <c r="D550" s="241" t="s">
        <v>228</v>
      </c>
      <c r="E550" s="242" t="s">
        <v>690</v>
      </c>
      <c r="F550" s="243" t="s">
        <v>691</v>
      </c>
      <c r="G550" s="244" t="s">
        <v>145</v>
      </c>
      <c r="H550" s="245">
        <v>818.12</v>
      </c>
      <c r="I550" s="246"/>
      <c r="J550" s="247">
        <f>ROUND(I550*H550,2)</f>
        <v>0</v>
      </c>
      <c r="K550" s="243" t="s">
        <v>146</v>
      </c>
      <c r="L550" s="248"/>
      <c r="M550" s="249" t="s">
        <v>20</v>
      </c>
      <c r="N550" s="250" t="s">
        <v>46</v>
      </c>
      <c r="O550" s="79"/>
      <c r="P550" s="213">
        <f>O550*H550</f>
        <v>0</v>
      </c>
      <c r="Q550" s="213">
        <v>0.008</v>
      </c>
      <c r="R550" s="213">
        <f>Q550*H550</f>
        <v>6.5449600000000006</v>
      </c>
      <c r="S550" s="213">
        <v>0</v>
      </c>
      <c r="T550" s="214">
        <f>S550*H550</f>
        <v>0</v>
      </c>
      <c r="AR550" s="17" t="s">
        <v>365</v>
      </c>
      <c r="AT550" s="17" t="s">
        <v>228</v>
      </c>
      <c r="AU550" s="17" t="s">
        <v>84</v>
      </c>
      <c r="AY550" s="17" t="s">
        <v>140</v>
      </c>
      <c r="BE550" s="215">
        <f>IF(N550="základní",J550,0)</f>
        <v>0</v>
      </c>
      <c r="BF550" s="215">
        <f>IF(N550="snížená",J550,0)</f>
        <v>0</v>
      </c>
      <c r="BG550" s="215">
        <f>IF(N550="zákl. přenesená",J550,0)</f>
        <v>0</v>
      </c>
      <c r="BH550" s="215">
        <f>IF(N550="sníž. přenesená",J550,0)</f>
        <v>0</v>
      </c>
      <c r="BI550" s="215">
        <f>IF(N550="nulová",J550,0)</f>
        <v>0</v>
      </c>
      <c r="BJ550" s="17" t="s">
        <v>22</v>
      </c>
      <c r="BK550" s="215">
        <f>ROUND(I550*H550,2)</f>
        <v>0</v>
      </c>
      <c r="BL550" s="17" t="s">
        <v>238</v>
      </c>
      <c r="BM550" s="17" t="s">
        <v>692</v>
      </c>
    </row>
    <row r="551" spans="2:47" s="1" customFormat="1" ht="12">
      <c r="B551" s="38"/>
      <c r="C551" s="39"/>
      <c r="D551" s="216" t="s">
        <v>149</v>
      </c>
      <c r="E551" s="39"/>
      <c r="F551" s="217" t="s">
        <v>693</v>
      </c>
      <c r="G551" s="39"/>
      <c r="H551" s="39"/>
      <c r="I551" s="130"/>
      <c r="J551" s="39"/>
      <c r="K551" s="39"/>
      <c r="L551" s="43"/>
      <c r="M551" s="218"/>
      <c r="N551" s="79"/>
      <c r="O551" s="79"/>
      <c r="P551" s="79"/>
      <c r="Q551" s="79"/>
      <c r="R551" s="79"/>
      <c r="S551" s="79"/>
      <c r="T551" s="80"/>
      <c r="AT551" s="17" t="s">
        <v>149</v>
      </c>
      <c r="AU551" s="17" t="s">
        <v>84</v>
      </c>
    </row>
    <row r="552" spans="2:51" s="13" customFormat="1" ht="12">
      <c r="B552" s="251"/>
      <c r="C552" s="252"/>
      <c r="D552" s="216" t="s">
        <v>151</v>
      </c>
      <c r="E552" s="253" t="s">
        <v>20</v>
      </c>
      <c r="F552" s="254" t="s">
        <v>694</v>
      </c>
      <c r="G552" s="252"/>
      <c r="H552" s="253" t="s">
        <v>20</v>
      </c>
      <c r="I552" s="255"/>
      <c r="J552" s="252"/>
      <c r="K552" s="252"/>
      <c r="L552" s="256"/>
      <c r="M552" s="257"/>
      <c r="N552" s="258"/>
      <c r="O552" s="258"/>
      <c r="P552" s="258"/>
      <c r="Q552" s="258"/>
      <c r="R552" s="258"/>
      <c r="S552" s="258"/>
      <c r="T552" s="259"/>
      <c r="AT552" s="260" t="s">
        <v>151</v>
      </c>
      <c r="AU552" s="260" t="s">
        <v>84</v>
      </c>
      <c r="AV552" s="13" t="s">
        <v>22</v>
      </c>
      <c r="AW552" s="13" t="s">
        <v>37</v>
      </c>
      <c r="AX552" s="13" t="s">
        <v>75</v>
      </c>
      <c r="AY552" s="260" t="s">
        <v>140</v>
      </c>
    </row>
    <row r="553" spans="2:51" s="11" customFormat="1" ht="12">
      <c r="B553" s="219"/>
      <c r="C553" s="220"/>
      <c r="D553" s="216" t="s">
        <v>151</v>
      </c>
      <c r="E553" s="221" t="s">
        <v>20</v>
      </c>
      <c r="F553" s="222" t="s">
        <v>695</v>
      </c>
      <c r="G553" s="220"/>
      <c r="H553" s="223">
        <v>238.425</v>
      </c>
      <c r="I553" s="224"/>
      <c r="J553" s="220"/>
      <c r="K553" s="220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151</v>
      </c>
      <c r="AU553" s="229" t="s">
        <v>84</v>
      </c>
      <c r="AV553" s="11" t="s">
        <v>84</v>
      </c>
      <c r="AW553" s="11" t="s">
        <v>37</v>
      </c>
      <c r="AX553" s="11" t="s">
        <v>75</v>
      </c>
      <c r="AY553" s="229" t="s">
        <v>140</v>
      </c>
    </row>
    <row r="554" spans="2:51" s="11" customFormat="1" ht="12">
      <c r="B554" s="219"/>
      <c r="C554" s="220"/>
      <c r="D554" s="216" t="s">
        <v>151</v>
      </c>
      <c r="E554" s="221" t="s">
        <v>20</v>
      </c>
      <c r="F554" s="222" t="s">
        <v>696</v>
      </c>
      <c r="G554" s="220"/>
      <c r="H554" s="223">
        <v>119.18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151</v>
      </c>
      <c r="AU554" s="229" t="s">
        <v>84</v>
      </c>
      <c r="AV554" s="11" t="s">
        <v>84</v>
      </c>
      <c r="AW554" s="11" t="s">
        <v>37</v>
      </c>
      <c r="AX554" s="11" t="s">
        <v>75</v>
      </c>
      <c r="AY554" s="229" t="s">
        <v>140</v>
      </c>
    </row>
    <row r="555" spans="2:51" s="11" customFormat="1" ht="12">
      <c r="B555" s="219"/>
      <c r="C555" s="220"/>
      <c r="D555" s="216" t="s">
        <v>151</v>
      </c>
      <c r="E555" s="221" t="s">
        <v>20</v>
      </c>
      <c r="F555" s="222" t="s">
        <v>697</v>
      </c>
      <c r="G555" s="220"/>
      <c r="H555" s="223">
        <v>286.567</v>
      </c>
      <c r="I555" s="224"/>
      <c r="J555" s="220"/>
      <c r="K555" s="220"/>
      <c r="L555" s="225"/>
      <c r="M555" s="226"/>
      <c r="N555" s="227"/>
      <c r="O555" s="227"/>
      <c r="P555" s="227"/>
      <c r="Q555" s="227"/>
      <c r="R555" s="227"/>
      <c r="S555" s="227"/>
      <c r="T555" s="228"/>
      <c r="AT555" s="229" t="s">
        <v>151</v>
      </c>
      <c r="AU555" s="229" t="s">
        <v>84</v>
      </c>
      <c r="AV555" s="11" t="s">
        <v>84</v>
      </c>
      <c r="AW555" s="11" t="s">
        <v>37</v>
      </c>
      <c r="AX555" s="11" t="s">
        <v>75</v>
      </c>
      <c r="AY555" s="229" t="s">
        <v>140</v>
      </c>
    </row>
    <row r="556" spans="2:51" s="11" customFormat="1" ht="12">
      <c r="B556" s="219"/>
      <c r="C556" s="220"/>
      <c r="D556" s="216" t="s">
        <v>151</v>
      </c>
      <c r="E556" s="221" t="s">
        <v>20</v>
      </c>
      <c r="F556" s="222" t="s">
        <v>698</v>
      </c>
      <c r="G556" s="220"/>
      <c r="H556" s="223">
        <v>122.8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151</v>
      </c>
      <c r="AU556" s="229" t="s">
        <v>84</v>
      </c>
      <c r="AV556" s="11" t="s">
        <v>84</v>
      </c>
      <c r="AW556" s="11" t="s">
        <v>37</v>
      </c>
      <c r="AX556" s="11" t="s">
        <v>75</v>
      </c>
      <c r="AY556" s="229" t="s">
        <v>140</v>
      </c>
    </row>
    <row r="557" spans="2:51" s="13" customFormat="1" ht="12">
      <c r="B557" s="251"/>
      <c r="C557" s="252"/>
      <c r="D557" s="216" t="s">
        <v>151</v>
      </c>
      <c r="E557" s="253" t="s">
        <v>20</v>
      </c>
      <c r="F557" s="254" t="s">
        <v>699</v>
      </c>
      <c r="G557" s="252"/>
      <c r="H557" s="253" t="s">
        <v>20</v>
      </c>
      <c r="I557" s="255"/>
      <c r="J557" s="252"/>
      <c r="K557" s="252"/>
      <c r="L557" s="256"/>
      <c r="M557" s="257"/>
      <c r="N557" s="258"/>
      <c r="O557" s="258"/>
      <c r="P557" s="258"/>
      <c r="Q557" s="258"/>
      <c r="R557" s="258"/>
      <c r="S557" s="258"/>
      <c r="T557" s="259"/>
      <c r="AT557" s="260" t="s">
        <v>151</v>
      </c>
      <c r="AU557" s="260" t="s">
        <v>84</v>
      </c>
      <c r="AV557" s="13" t="s">
        <v>22</v>
      </c>
      <c r="AW557" s="13" t="s">
        <v>37</v>
      </c>
      <c r="AX557" s="13" t="s">
        <v>75</v>
      </c>
      <c r="AY557" s="260" t="s">
        <v>140</v>
      </c>
    </row>
    <row r="558" spans="2:51" s="11" customFormat="1" ht="12">
      <c r="B558" s="219"/>
      <c r="C558" s="220"/>
      <c r="D558" s="216" t="s">
        <v>151</v>
      </c>
      <c r="E558" s="221" t="s">
        <v>20</v>
      </c>
      <c r="F558" s="222" t="s">
        <v>700</v>
      </c>
      <c r="G558" s="220"/>
      <c r="H558" s="223">
        <v>12.19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151</v>
      </c>
      <c r="AU558" s="229" t="s">
        <v>84</v>
      </c>
      <c r="AV558" s="11" t="s">
        <v>84</v>
      </c>
      <c r="AW558" s="11" t="s">
        <v>37</v>
      </c>
      <c r="AX558" s="11" t="s">
        <v>75</v>
      </c>
      <c r="AY558" s="229" t="s">
        <v>140</v>
      </c>
    </row>
    <row r="559" spans="2:51" s="12" customFormat="1" ht="12">
      <c r="B559" s="230"/>
      <c r="C559" s="231"/>
      <c r="D559" s="216" t="s">
        <v>151</v>
      </c>
      <c r="E559" s="232" t="s">
        <v>20</v>
      </c>
      <c r="F559" s="233" t="s">
        <v>159</v>
      </c>
      <c r="G559" s="231"/>
      <c r="H559" s="234">
        <v>779.162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151</v>
      </c>
      <c r="AU559" s="240" t="s">
        <v>84</v>
      </c>
      <c r="AV559" s="12" t="s">
        <v>147</v>
      </c>
      <c r="AW559" s="12" t="s">
        <v>37</v>
      </c>
      <c r="AX559" s="12" t="s">
        <v>75</v>
      </c>
      <c r="AY559" s="240" t="s">
        <v>140</v>
      </c>
    </row>
    <row r="560" spans="2:51" s="11" customFormat="1" ht="12">
      <c r="B560" s="219"/>
      <c r="C560" s="220"/>
      <c r="D560" s="216" t="s">
        <v>151</v>
      </c>
      <c r="E560" s="221" t="s">
        <v>20</v>
      </c>
      <c r="F560" s="222" t="s">
        <v>701</v>
      </c>
      <c r="G560" s="220"/>
      <c r="H560" s="223">
        <v>818.12</v>
      </c>
      <c r="I560" s="224"/>
      <c r="J560" s="220"/>
      <c r="K560" s="220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151</v>
      </c>
      <c r="AU560" s="229" t="s">
        <v>84</v>
      </c>
      <c r="AV560" s="11" t="s">
        <v>84</v>
      </c>
      <c r="AW560" s="11" t="s">
        <v>37</v>
      </c>
      <c r="AX560" s="11" t="s">
        <v>22</v>
      </c>
      <c r="AY560" s="229" t="s">
        <v>140</v>
      </c>
    </row>
    <row r="561" spans="2:65" s="1" customFormat="1" ht="16.5" customHeight="1">
      <c r="B561" s="38"/>
      <c r="C561" s="241" t="s">
        <v>702</v>
      </c>
      <c r="D561" s="241" t="s">
        <v>228</v>
      </c>
      <c r="E561" s="242" t="s">
        <v>703</v>
      </c>
      <c r="F561" s="243" t="s">
        <v>704</v>
      </c>
      <c r="G561" s="244" t="s">
        <v>145</v>
      </c>
      <c r="H561" s="245">
        <v>4.57</v>
      </c>
      <c r="I561" s="246"/>
      <c r="J561" s="247">
        <f>ROUND(I561*H561,2)</f>
        <v>0</v>
      </c>
      <c r="K561" s="243" t="s">
        <v>146</v>
      </c>
      <c r="L561" s="248"/>
      <c r="M561" s="249" t="s">
        <v>20</v>
      </c>
      <c r="N561" s="250" t="s">
        <v>46</v>
      </c>
      <c r="O561" s="79"/>
      <c r="P561" s="213">
        <f>O561*H561</f>
        <v>0</v>
      </c>
      <c r="Q561" s="213">
        <v>0.003</v>
      </c>
      <c r="R561" s="213">
        <f>Q561*H561</f>
        <v>0.013710000000000002</v>
      </c>
      <c r="S561" s="213">
        <v>0</v>
      </c>
      <c r="T561" s="214">
        <f>S561*H561</f>
        <v>0</v>
      </c>
      <c r="AR561" s="17" t="s">
        <v>365</v>
      </c>
      <c r="AT561" s="17" t="s">
        <v>228</v>
      </c>
      <c r="AU561" s="17" t="s">
        <v>84</v>
      </c>
      <c r="AY561" s="17" t="s">
        <v>140</v>
      </c>
      <c r="BE561" s="215">
        <f>IF(N561="základní",J561,0)</f>
        <v>0</v>
      </c>
      <c r="BF561" s="215">
        <f>IF(N561="snížená",J561,0)</f>
        <v>0</v>
      </c>
      <c r="BG561" s="215">
        <f>IF(N561="zákl. přenesená",J561,0)</f>
        <v>0</v>
      </c>
      <c r="BH561" s="215">
        <f>IF(N561="sníž. přenesená",J561,0)</f>
        <v>0</v>
      </c>
      <c r="BI561" s="215">
        <f>IF(N561="nulová",J561,0)</f>
        <v>0</v>
      </c>
      <c r="BJ561" s="17" t="s">
        <v>22</v>
      </c>
      <c r="BK561" s="215">
        <f>ROUND(I561*H561,2)</f>
        <v>0</v>
      </c>
      <c r="BL561" s="17" t="s">
        <v>238</v>
      </c>
      <c r="BM561" s="17" t="s">
        <v>705</v>
      </c>
    </row>
    <row r="562" spans="2:47" s="1" customFormat="1" ht="12">
      <c r="B562" s="38"/>
      <c r="C562" s="39"/>
      <c r="D562" s="216" t="s">
        <v>149</v>
      </c>
      <c r="E562" s="39"/>
      <c r="F562" s="217" t="s">
        <v>706</v>
      </c>
      <c r="G562" s="39"/>
      <c r="H562" s="39"/>
      <c r="I562" s="130"/>
      <c r="J562" s="39"/>
      <c r="K562" s="39"/>
      <c r="L562" s="43"/>
      <c r="M562" s="218"/>
      <c r="N562" s="79"/>
      <c r="O562" s="79"/>
      <c r="P562" s="79"/>
      <c r="Q562" s="79"/>
      <c r="R562" s="79"/>
      <c r="S562" s="79"/>
      <c r="T562" s="80"/>
      <c r="AT562" s="17" t="s">
        <v>149</v>
      </c>
      <c r="AU562" s="17" t="s">
        <v>84</v>
      </c>
    </row>
    <row r="563" spans="2:51" s="11" customFormat="1" ht="12">
      <c r="B563" s="219"/>
      <c r="C563" s="220"/>
      <c r="D563" s="216" t="s">
        <v>151</v>
      </c>
      <c r="E563" s="221" t="s">
        <v>20</v>
      </c>
      <c r="F563" s="222" t="s">
        <v>707</v>
      </c>
      <c r="G563" s="220"/>
      <c r="H563" s="223">
        <v>4.48</v>
      </c>
      <c r="I563" s="224"/>
      <c r="J563" s="220"/>
      <c r="K563" s="220"/>
      <c r="L563" s="225"/>
      <c r="M563" s="226"/>
      <c r="N563" s="227"/>
      <c r="O563" s="227"/>
      <c r="P563" s="227"/>
      <c r="Q563" s="227"/>
      <c r="R563" s="227"/>
      <c r="S563" s="227"/>
      <c r="T563" s="228"/>
      <c r="AT563" s="229" t="s">
        <v>151</v>
      </c>
      <c r="AU563" s="229" t="s">
        <v>84</v>
      </c>
      <c r="AV563" s="11" t="s">
        <v>84</v>
      </c>
      <c r="AW563" s="11" t="s">
        <v>37</v>
      </c>
      <c r="AX563" s="11" t="s">
        <v>75</v>
      </c>
      <c r="AY563" s="229" t="s">
        <v>140</v>
      </c>
    </row>
    <row r="564" spans="2:51" s="11" customFormat="1" ht="12">
      <c r="B564" s="219"/>
      <c r="C564" s="220"/>
      <c r="D564" s="216" t="s">
        <v>151</v>
      </c>
      <c r="E564" s="221" t="s">
        <v>20</v>
      </c>
      <c r="F564" s="222" t="s">
        <v>708</v>
      </c>
      <c r="G564" s="220"/>
      <c r="H564" s="223">
        <v>4.57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151</v>
      </c>
      <c r="AU564" s="229" t="s">
        <v>84</v>
      </c>
      <c r="AV564" s="11" t="s">
        <v>84</v>
      </c>
      <c r="AW564" s="11" t="s">
        <v>37</v>
      </c>
      <c r="AX564" s="11" t="s">
        <v>22</v>
      </c>
      <c r="AY564" s="229" t="s">
        <v>140</v>
      </c>
    </row>
    <row r="565" spans="2:65" s="1" customFormat="1" ht="16.5" customHeight="1">
      <c r="B565" s="38"/>
      <c r="C565" s="241" t="s">
        <v>709</v>
      </c>
      <c r="D565" s="241" t="s">
        <v>228</v>
      </c>
      <c r="E565" s="242" t="s">
        <v>710</v>
      </c>
      <c r="F565" s="243" t="s">
        <v>711</v>
      </c>
      <c r="G565" s="244" t="s">
        <v>145</v>
      </c>
      <c r="H565" s="245">
        <v>4.57</v>
      </c>
      <c r="I565" s="246"/>
      <c r="J565" s="247">
        <f>ROUND(I565*H565,2)</f>
        <v>0</v>
      </c>
      <c r="K565" s="243" t="s">
        <v>146</v>
      </c>
      <c r="L565" s="248"/>
      <c r="M565" s="249" t="s">
        <v>20</v>
      </c>
      <c r="N565" s="250" t="s">
        <v>46</v>
      </c>
      <c r="O565" s="79"/>
      <c r="P565" s="213">
        <f>O565*H565</f>
        <v>0</v>
      </c>
      <c r="Q565" s="213">
        <v>0.0025</v>
      </c>
      <c r="R565" s="213">
        <f>Q565*H565</f>
        <v>0.011425000000000001</v>
      </c>
      <c r="S565" s="213">
        <v>0</v>
      </c>
      <c r="T565" s="214">
        <f>S565*H565</f>
        <v>0</v>
      </c>
      <c r="AR565" s="17" t="s">
        <v>365</v>
      </c>
      <c r="AT565" s="17" t="s">
        <v>228</v>
      </c>
      <c r="AU565" s="17" t="s">
        <v>84</v>
      </c>
      <c r="AY565" s="17" t="s">
        <v>140</v>
      </c>
      <c r="BE565" s="215">
        <f>IF(N565="základní",J565,0)</f>
        <v>0</v>
      </c>
      <c r="BF565" s="215">
        <f>IF(N565="snížená",J565,0)</f>
        <v>0</v>
      </c>
      <c r="BG565" s="215">
        <f>IF(N565="zákl. přenesená",J565,0)</f>
        <v>0</v>
      </c>
      <c r="BH565" s="215">
        <f>IF(N565="sníž. přenesená",J565,0)</f>
        <v>0</v>
      </c>
      <c r="BI565" s="215">
        <f>IF(N565="nulová",J565,0)</f>
        <v>0</v>
      </c>
      <c r="BJ565" s="17" t="s">
        <v>22</v>
      </c>
      <c r="BK565" s="215">
        <f>ROUND(I565*H565,2)</f>
        <v>0</v>
      </c>
      <c r="BL565" s="17" t="s">
        <v>238</v>
      </c>
      <c r="BM565" s="17" t="s">
        <v>712</v>
      </c>
    </row>
    <row r="566" spans="2:47" s="1" customFormat="1" ht="12">
      <c r="B566" s="38"/>
      <c r="C566" s="39"/>
      <c r="D566" s="216" t="s">
        <v>149</v>
      </c>
      <c r="E566" s="39"/>
      <c r="F566" s="217" t="s">
        <v>713</v>
      </c>
      <c r="G566" s="39"/>
      <c r="H566" s="39"/>
      <c r="I566" s="130"/>
      <c r="J566" s="39"/>
      <c r="K566" s="39"/>
      <c r="L566" s="43"/>
      <c r="M566" s="218"/>
      <c r="N566" s="79"/>
      <c r="O566" s="79"/>
      <c r="P566" s="79"/>
      <c r="Q566" s="79"/>
      <c r="R566" s="79"/>
      <c r="S566" s="79"/>
      <c r="T566" s="80"/>
      <c r="AT566" s="17" t="s">
        <v>149</v>
      </c>
      <c r="AU566" s="17" t="s">
        <v>84</v>
      </c>
    </row>
    <row r="567" spans="2:51" s="11" customFormat="1" ht="12">
      <c r="B567" s="219"/>
      <c r="C567" s="220"/>
      <c r="D567" s="216" t="s">
        <v>151</v>
      </c>
      <c r="E567" s="221" t="s">
        <v>20</v>
      </c>
      <c r="F567" s="222" t="s">
        <v>707</v>
      </c>
      <c r="G567" s="220"/>
      <c r="H567" s="223">
        <v>4.48</v>
      </c>
      <c r="I567" s="224"/>
      <c r="J567" s="220"/>
      <c r="K567" s="220"/>
      <c r="L567" s="225"/>
      <c r="M567" s="226"/>
      <c r="N567" s="227"/>
      <c r="O567" s="227"/>
      <c r="P567" s="227"/>
      <c r="Q567" s="227"/>
      <c r="R567" s="227"/>
      <c r="S567" s="227"/>
      <c r="T567" s="228"/>
      <c r="AT567" s="229" t="s">
        <v>151</v>
      </c>
      <c r="AU567" s="229" t="s">
        <v>84</v>
      </c>
      <c r="AV567" s="11" t="s">
        <v>84</v>
      </c>
      <c r="AW567" s="11" t="s">
        <v>37</v>
      </c>
      <c r="AX567" s="11" t="s">
        <v>75</v>
      </c>
      <c r="AY567" s="229" t="s">
        <v>140</v>
      </c>
    </row>
    <row r="568" spans="2:51" s="11" customFormat="1" ht="12">
      <c r="B568" s="219"/>
      <c r="C568" s="220"/>
      <c r="D568" s="216" t="s">
        <v>151</v>
      </c>
      <c r="E568" s="221" t="s">
        <v>20</v>
      </c>
      <c r="F568" s="222" t="s">
        <v>708</v>
      </c>
      <c r="G568" s="220"/>
      <c r="H568" s="223">
        <v>4.57</v>
      </c>
      <c r="I568" s="224"/>
      <c r="J568" s="220"/>
      <c r="K568" s="220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151</v>
      </c>
      <c r="AU568" s="229" t="s">
        <v>84</v>
      </c>
      <c r="AV568" s="11" t="s">
        <v>84</v>
      </c>
      <c r="AW568" s="11" t="s">
        <v>37</v>
      </c>
      <c r="AX568" s="11" t="s">
        <v>22</v>
      </c>
      <c r="AY568" s="229" t="s">
        <v>140</v>
      </c>
    </row>
    <row r="569" spans="2:65" s="1" customFormat="1" ht="16.5" customHeight="1">
      <c r="B569" s="38"/>
      <c r="C569" s="241" t="s">
        <v>714</v>
      </c>
      <c r="D569" s="241" t="s">
        <v>228</v>
      </c>
      <c r="E569" s="242" t="s">
        <v>715</v>
      </c>
      <c r="F569" s="243" t="s">
        <v>716</v>
      </c>
      <c r="G569" s="244" t="s">
        <v>145</v>
      </c>
      <c r="H569" s="245">
        <v>103.454</v>
      </c>
      <c r="I569" s="246"/>
      <c r="J569" s="247">
        <f>ROUND(I569*H569,2)</f>
        <v>0</v>
      </c>
      <c r="K569" s="243" t="s">
        <v>146</v>
      </c>
      <c r="L569" s="248"/>
      <c r="M569" s="249" t="s">
        <v>20</v>
      </c>
      <c r="N569" s="250" t="s">
        <v>46</v>
      </c>
      <c r="O569" s="79"/>
      <c r="P569" s="213">
        <f>O569*H569</f>
        <v>0</v>
      </c>
      <c r="Q569" s="213">
        <v>0.0025</v>
      </c>
      <c r="R569" s="213">
        <f>Q569*H569</f>
        <v>0.258635</v>
      </c>
      <c r="S569" s="213">
        <v>0</v>
      </c>
      <c r="T569" s="214">
        <f>S569*H569</f>
        <v>0</v>
      </c>
      <c r="AR569" s="17" t="s">
        <v>365</v>
      </c>
      <c r="AT569" s="17" t="s">
        <v>228</v>
      </c>
      <c r="AU569" s="17" t="s">
        <v>84</v>
      </c>
      <c r="AY569" s="17" t="s">
        <v>140</v>
      </c>
      <c r="BE569" s="215">
        <f>IF(N569="základní",J569,0)</f>
        <v>0</v>
      </c>
      <c r="BF569" s="215">
        <f>IF(N569="snížená",J569,0)</f>
        <v>0</v>
      </c>
      <c r="BG569" s="215">
        <f>IF(N569="zákl. přenesená",J569,0)</f>
        <v>0</v>
      </c>
      <c r="BH569" s="215">
        <f>IF(N569="sníž. přenesená",J569,0)</f>
        <v>0</v>
      </c>
      <c r="BI569" s="215">
        <f>IF(N569="nulová",J569,0)</f>
        <v>0</v>
      </c>
      <c r="BJ569" s="17" t="s">
        <v>22</v>
      </c>
      <c r="BK569" s="215">
        <f>ROUND(I569*H569,2)</f>
        <v>0</v>
      </c>
      <c r="BL569" s="17" t="s">
        <v>238</v>
      </c>
      <c r="BM569" s="17" t="s">
        <v>717</v>
      </c>
    </row>
    <row r="570" spans="2:47" s="1" customFormat="1" ht="12">
      <c r="B570" s="38"/>
      <c r="C570" s="39"/>
      <c r="D570" s="216" t="s">
        <v>149</v>
      </c>
      <c r="E570" s="39"/>
      <c r="F570" s="217" t="s">
        <v>718</v>
      </c>
      <c r="G570" s="39"/>
      <c r="H570" s="39"/>
      <c r="I570" s="130"/>
      <c r="J570" s="39"/>
      <c r="K570" s="39"/>
      <c r="L570" s="43"/>
      <c r="M570" s="218"/>
      <c r="N570" s="79"/>
      <c r="O570" s="79"/>
      <c r="P570" s="79"/>
      <c r="Q570" s="79"/>
      <c r="R570" s="79"/>
      <c r="S570" s="79"/>
      <c r="T570" s="80"/>
      <c r="AT570" s="17" t="s">
        <v>149</v>
      </c>
      <c r="AU570" s="17" t="s">
        <v>84</v>
      </c>
    </row>
    <row r="571" spans="2:51" s="11" customFormat="1" ht="12">
      <c r="B571" s="219"/>
      <c r="C571" s="220"/>
      <c r="D571" s="216" t="s">
        <v>151</v>
      </c>
      <c r="E571" s="221" t="s">
        <v>20</v>
      </c>
      <c r="F571" s="222" t="s">
        <v>719</v>
      </c>
      <c r="G571" s="220"/>
      <c r="H571" s="223">
        <v>72.315</v>
      </c>
      <c r="I571" s="224"/>
      <c r="J571" s="220"/>
      <c r="K571" s="220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151</v>
      </c>
      <c r="AU571" s="229" t="s">
        <v>84</v>
      </c>
      <c r="AV571" s="11" t="s">
        <v>84</v>
      </c>
      <c r="AW571" s="11" t="s">
        <v>37</v>
      </c>
      <c r="AX571" s="11" t="s">
        <v>75</v>
      </c>
      <c r="AY571" s="229" t="s">
        <v>140</v>
      </c>
    </row>
    <row r="572" spans="2:51" s="11" customFormat="1" ht="12">
      <c r="B572" s="219"/>
      <c r="C572" s="220"/>
      <c r="D572" s="216" t="s">
        <v>151</v>
      </c>
      <c r="E572" s="221" t="s">
        <v>20</v>
      </c>
      <c r="F572" s="222" t="s">
        <v>720</v>
      </c>
      <c r="G572" s="220"/>
      <c r="H572" s="223">
        <v>15.17</v>
      </c>
      <c r="I572" s="224"/>
      <c r="J572" s="220"/>
      <c r="K572" s="220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151</v>
      </c>
      <c r="AU572" s="229" t="s">
        <v>84</v>
      </c>
      <c r="AV572" s="11" t="s">
        <v>84</v>
      </c>
      <c r="AW572" s="11" t="s">
        <v>37</v>
      </c>
      <c r="AX572" s="11" t="s">
        <v>75</v>
      </c>
      <c r="AY572" s="229" t="s">
        <v>140</v>
      </c>
    </row>
    <row r="573" spans="2:51" s="11" customFormat="1" ht="12">
      <c r="B573" s="219"/>
      <c r="C573" s="220"/>
      <c r="D573" s="216" t="s">
        <v>151</v>
      </c>
      <c r="E573" s="221" t="s">
        <v>20</v>
      </c>
      <c r="F573" s="222" t="s">
        <v>721</v>
      </c>
      <c r="G573" s="220"/>
      <c r="H573" s="223">
        <v>13.94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151</v>
      </c>
      <c r="AU573" s="229" t="s">
        <v>84</v>
      </c>
      <c r="AV573" s="11" t="s">
        <v>84</v>
      </c>
      <c r="AW573" s="11" t="s">
        <v>37</v>
      </c>
      <c r="AX573" s="11" t="s">
        <v>75</v>
      </c>
      <c r="AY573" s="229" t="s">
        <v>140</v>
      </c>
    </row>
    <row r="574" spans="2:51" s="12" customFormat="1" ht="12">
      <c r="B574" s="230"/>
      <c r="C574" s="231"/>
      <c r="D574" s="216" t="s">
        <v>151</v>
      </c>
      <c r="E574" s="232" t="s">
        <v>20</v>
      </c>
      <c r="F574" s="233" t="s">
        <v>159</v>
      </c>
      <c r="G574" s="231"/>
      <c r="H574" s="234">
        <v>101.425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151</v>
      </c>
      <c r="AU574" s="240" t="s">
        <v>84</v>
      </c>
      <c r="AV574" s="12" t="s">
        <v>147</v>
      </c>
      <c r="AW574" s="12" t="s">
        <v>37</v>
      </c>
      <c r="AX574" s="12" t="s">
        <v>75</v>
      </c>
      <c r="AY574" s="240" t="s">
        <v>140</v>
      </c>
    </row>
    <row r="575" spans="2:51" s="11" customFormat="1" ht="12">
      <c r="B575" s="219"/>
      <c r="C575" s="220"/>
      <c r="D575" s="216" t="s">
        <v>151</v>
      </c>
      <c r="E575" s="221" t="s">
        <v>20</v>
      </c>
      <c r="F575" s="222" t="s">
        <v>722</v>
      </c>
      <c r="G575" s="220"/>
      <c r="H575" s="223">
        <v>103.454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151</v>
      </c>
      <c r="AU575" s="229" t="s">
        <v>84</v>
      </c>
      <c r="AV575" s="11" t="s">
        <v>84</v>
      </c>
      <c r="AW575" s="11" t="s">
        <v>37</v>
      </c>
      <c r="AX575" s="11" t="s">
        <v>22</v>
      </c>
      <c r="AY575" s="229" t="s">
        <v>140</v>
      </c>
    </row>
    <row r="576" spans="2:65" s="1" customFormat="1" ht="16.5" customHeight="1">
      <c r="B576" s="38"/>
      <c r="C576" s="204" t="s">
        <v>723</v>
      </c>
      <c r="D576" s="204" t="s">
        <v>142</v>
      </c>
      <c r="E576" s="205" t="s">
        <v>724</v>
      </c>
      <c r="F576" s="206" t="s">
        <v>725</v>
      </c>
      <c r="G576" s="207" t="s">
        <v>145</v>
      </c>
      <c r="H576" s="208">
        <v>37.544</v>
      </c>
      <c r="I576" s="209"/>
      <c r="J576" s="210">
        <f>ROUND(I576*H576,2)</f>
        <v>0</v>
      </c>
      <c r="K576" s="206" t="s">
        <v>146</v>
      </c>
      <c r="L576" s="43"/>
      <c r="M576" s="211" t="s">
        <v>20</v>
      </c>
      <c r="N576" s="212" t="s">
        <v>46</v>
      </c>
      <c r="O576" s="79"/>
      <c r="P576" s="213">
        <f>O576*H576</f>
        <v>0</v>
      </c>
      <c r="Q576" s="213">
        <v>0.003</v>
      </c>
      <c r="R576" s="213">
        <f>Q576*H576</f>
        <v>0.112632</v>
      </c>
      <c r="S576" s="213">
        <v>0</v>
      </c>
      <c r="T576" s="214">
        <f>S576*H576</f>
        <v>0</v>
      </c>
      <c r="AR576" s="17" t="s">
        <v>238</v>
      </c>
      <c r="AT576" s="17" t="s">
        <v>142</v>
      </c>
      <c r="AU576" s="17" t="s">
        <v>84</v>
      </c>
      <c r="AY576" s="17" t="s">
        <v>140</v>
      </c>
      <c r="BE576" s="215">
        <f>IF(N576="základní",J576,0)</f>
        <v>0</v>
      </c>
      <c r="BF576" s="215">
        <f>IF(N576="snížená",J576,0)</f>
        <v>0</v>
      </c>
      <c r="BG576" s="215">
        <f>IF(N576="zákl. přenesená",J576,0)</f>
        <v>0</v>
      </c>
      <c r="BH576" s="215">
        <f>IF(N576="sníž. přenesená",J576,0)</f>
        <v>0</v>
      </c>
      <c r="BI576" s="215">
        <f>IF(N576="nulová",J576,0)</f>
        <v>0</v>
      </c>
      <c r="BJ576" s="17" t="s">
        <v>22</v>
      </c>
      <c r="BK576" s="215">
        <f>ROUND(I576*H576,2)</f>
        <v>0</v>
      </c>
      <c r="BL576" s="17" t="s">
        <v>238</v>
      </c>
      <c r="BM576" s="17" t="s">
        <v>726</v>
      </c>
    </row>
    <row r="577" spans="2:47" s="1" customFormat="1" ht="12">
      <c r="B577" s="38"/>
      <c r="C577" s="39"/>
      <c r="D577" s="216" t="s">
        <v>149</v>
      </c>
      <c r="E577" s="39"/>
      <c r="F577" s="217" t="s">
        <v>727</v>
      </c>
      <c r="G577" s="39"/>
      <c r="H577" s="39"/>
      <c r="I577" s="130"/>
      <c r="J577" s="39"/>
      <c r="K577" s="39"/>
      <c r="L577" s="43"/>
      <c r="M577" s="218"/>
      <c r="N577" s="79"/>
      <c r="O577" s="79"/>
      <c r="P577" s="79"/>
      <c r="Q577" s="79"/>
      <c r="R577" s="79"/>
      <c r="S577" s="79"/>
      <c r="T577" s="80"/>
      <c r="AT577" s="17" t="s">
        <v>149</v>
      </c>
      <c r="AU577" s="17" t="s">
        <v>84</v>
      </c>
    </row>
    <row r="578" spans="2:51" s="11" customFormat="1" ht="12">
      <c r="B578" s="219"/>
      <c r="C578" s="220"/>
      <c r="D578" s="216" t="s">
        <v>151</v>
      </c>
      <c r="E578" s="221" t="s">
        <v>20</v>
      </c>
      <c r="F578" s="222" t="s">
        <v>728</v>
      </c>
      <c r="G578" s="220"/>
      <c r="H578" s="223">
        <v>34.794</v>
      </c>
      <c r="I578" s="224"/>
      <c r="J578" s="220"/>
      <c r="K578" s="220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151</v>
      </c>
      <c r="AU578" s="229" t="s">
        <v>84</v>
      </c>
      <c r="AV578" s="11" t="s">
        <v>84</v>
      </c>
      <c r="AW578" s="11" t="s">
        <v>37</v>
      </c>
      <c r="AX578" s="11" t="s">
        <v>75</v>
      </c>
      <c r="AY578" s="229" t="s">
        <v>140</v>
      </c>
    </row>
    <row r="579" spans="2:51" s="11" customFormat="1" ht="12">
      <c r="B579" s="219"/>
      <c r="C579" s="220"/>
      <c r="D579" s="216" t="s">
        <v>151</v>
      </c>
      <c r="E579" s="221" t="s">
        <v>20</v>
      </c>
      <c r="F579" s="222" t="s">
        <v>729</v>
      </c>
      <c r="G579" s="220"/>
      <c r="H579" s="223">
        <v>2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151</v>
      </c>
      <c r="AU579" s="229" t="s">
        <v>84</v>
      </c>
      <c r="AV579" s="11" t="s">
        <v>84</v>
      </c>
      <c r="AW579" s="11" t="s">
        <v>37</v>
      </c>
      <c r="AX579" s="11" t="s">
        <v>75</v>
      </c>
      <c r="AY579" s="229" t="s">
        <v>140</v>
      </c>
    </row>
    <row r="580" spans="2:51" s="11" customFormat="1" ht="12">
      <c r="B580" s="219"/>
      <c r="C580" s="220"/>
      <c r="D580" s="216" t="s">
        <v>151</v>
      </c>
      <c r="E580" s="221" t="s">
        <v>20</v>
      </c>
      <c r="F580" s="222" t="s">
        <v>730</v>
      </c>
      <c r="G580" s="220"/>
      <c r="H580" s="223">
        <v>0.75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151</v>
      </c>
      <c r="AU580" s="229" t="s">
        <v>84</v>
      </c>
      <c r="AV580" s="11" t="s">
        <v>84</v>
      </c>
      <c r="AW580" s="11" t="s">
        <v>37</v>
      </c>
      <c r="AX580" s="11" t="s">
        <v>75</v>
      </c>
      <c r="AY580" s="229" t="s">
        <v>140</v>
      </c>
    </row>
    <row r="581" spans="2:51" s="12" customFormat="1" ht="12">
      <c r="B581" s="230"/>
      <c r="C581" s="231"/>
      <c r="D581" s="216" t="s">
        <v>151</v>
      </c>
      <c r="E581" s="232" t="s">
        <v>20</v>
      </c>
      <c r="F581" s="233" t="s">
        <v>159</v>
      </c>
      <c r="G581" s="231"/>
      <c r="H581" s="234">
        <v>37.544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151</v>
      </c>
      <c r="AU581" s="240" t="s">
        <v>84</v>
      </c>
      <c r="AV581" s="12" t="s">
        <v>147</v>
      </c>
      <c r="AW581" s="12" t="s">
        <v>37</v>
      </c>
      <c r="AX581" s="12" t="s">
        <v>22</v>
      </c>
      <c r="AY581" s="240" t="s">
        <v>140</v>
      </c>
    </row>
    <row r="582" spans="2:65" s="1" customFormat="1" ht="16.5" customHeight="1">
      <c r="B582" s="38"/>
      <c r="C582" s="241" t="s">
        <v>731</v>
      </c>
      <c r="D582" s="241" t="s">
        <v>228</v>
      </c>
      <c r="E582" s="242" t="s">
        <v>732</v>
      </c>
      <c r="F582" s="243" t="s">
        <v>733</v>
      </c>
      <c r="G582" s="244" t="s">
        <v>145</v>
      </c>
      <c r="H582" s="245">
        <v>38.295</v>
      </c>
      <c r="I582" s="246"/>
      <c r="J582" s="247">
        <f>ROUND(I582*H582,2)</f>
        <v>0</v>
      </c>
      <c r="K582" s="243" t="s">
        <v>146</v>
      </c>
      <c r="L582" s="248"/>
      <c r="M582" s="249" t="s">
        <v>20</v>
      </c>
      <c r="N582" s="250" t="s">
        <v>46</v>
      </c>
      <c r="O582" s="79"/>
      <c r="P582" s="213">
        <f>O582*H582</f>
        <v>0</v>
      </c>
      <c r="Q582" s="213">
        <v>0.0018</v>
      </c>
      <c r="R582" s="213">
        <f>Q582*H582</f>
        <v>0.068931</v>
      </c>
      <c r="S582" s="213">
        <v>0</v>
      </c>
      <c r="T582" s="214">
        <f>S582*H582</f>
        <v>0</v>
      </c>
      <c r="AR582" s="17" t="s">
        <v>365</v>
      </c>
      <c r="AT582" s="17" t="s">
        <v>228</v>
      </c>
      <c r="AU582" s="17" t="s">
        <v>84</v>
      </c>
      <c r="AY582" s="17" t="s">
        <v>140</v>
      </c>
      <c r="BE582" s="215">
        <f>IF(N582="základní",J582,0)</f>
        <v>0</v>
      </c>
      <c r="BF582" s="215">
        <f>IF(N582="snížená",J582,0)</f>
        <v>0</v>
      </c>
      <c r="BG582" s="215">
        <f>IF(N582="zákl. přenesená",J582,0)</f>
        <v>0</v>
      </c>
      <c r="BH582" s="215">
        <f>IF(N582="sníž. přenesená",J582,0)</f>
        <v>0</v>
      </c>
      <c r="BI582" s="215">
        <f>IF(N582="nulová",J582,0)</f>
        <v>0</v>
      </c>
      <c r="BJ582" s="17" t="s">
        <v>22</v>
      </c>
      <c r="BK582" s="215">
        <f>ROUND(I582*H582,2)</f>
        <v>0</v>
      </c>
      <c r="BL582" s="17" t="s">
        <v>238</v>
      </c>
      <c r="BM582" s="17" t="s">
        <v>734</v>
      </c>
    </row>
    <row r="583" spans="2:47" s="1" customFormat="1" ht="12">
      <c r="B583" s="38"/>
      <c r="C583" s="39"/>
      <c r="D583" s="216" t="s">
        <v>149</v>
      </c>
      <c r="E583" s="39"/>
      <c r="F583" s="217" t="s">
        <v>735</v>
      </c>
      <c r="G583" s="39"/>
      <c r="H583" s="39"/>
      <c r="I583" s="130"/>
      <c r="J583" s="39"/>
      <c r="K583" s="39"/>
      <c r="L583" s="43"/>
      <c r="M583" s="218"/>
      <c r="N583" s="79"/>
      <c r="O583" s="79"/>
      <c r="P583" s="79"/>
      <c r="Q583" s="79"/>
      <c r="R583" s="79"/>
      <c r="S583" s="79"/>
      <c r="T583" s="80"/>
      <c r="AT583" s="17" t="s">
        <v>149</v>
      </c>
      <c r="AU583" s="17" t="s">
        <v>84</v>
      </c>
    </row>
    <row r="584" spans="2:51" s="11" customFormat="1" ht="12">
      <c r="B584" s="219"/>
      <c r="C584" s="220"/>
      <c r="D584" s="216" t="s">
        <v>151</v>
      </c>
      <c r="E584" s="221" t="s">
        <v>20</v>
      </c>
      <c r="F584" s="222" t="s">
        <v>736</v>
      </c>
      <c r="G584" s="220"/>
      <c r="H584" s="223">
        <v>38.295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151</v>
      </c>
      <c r="AU584" s="229" t="s">
        <v>84</v>
      </c>
      <c r="AV584" s="11" t="s">
        <v>84</v>
      </c>
      <c r="AW584" s="11" t="s">
        <v>37</v>
      </c>
      <c r="AX584" s="11" t="s">
        <v>22</v>
      </c>
      <c r="AY584" s="229" t="s">
        <v>140</v>
      </c>
    </row>
    <row r="585" spans="2:65" s="1" customFormat="1" ht="16.5" customHeight="1">
      <c r="B585" s="38"/>
      <c r="C585" s="204" t="s">
        <v>737</v>
      </c>
      <c r="D585" s="204" t="s">
        <v>142</v>
      </c>
      <c r="E585" s="205" t="s">
        <v>738</v>
      </c>
      <c r="F585" s="206" t="s">
        <v>739</v>
      </c>
      <c r="G585" s="207" t="s">
        <v>145</v>
      </c>
      <c r="H585" s="208">
        <v>23.3</v>
      </c>
      <c r="I585" s="209"/>
      <c r="J585" s="210">
        <f>ROUND(I585*H585,2)</f>
        <v>0</v>
      </c>
      <c r="K585" s="206" t="s">
        <v>146</v>
      </c>
      <c r="L585" s="43"/>
      <c r="M585" s="211" t="s">
        <v>20</v>
      </c>
      <c r="N585" s="212" t="s">
        <v>46</v>
      </c>
      <c r="O585" s="79"/>
      <c r="P585" s="213">
        <f>O585*H585</f>
        <v>0</v>
      </c>
      <c r="Q585" s="213">
        <v>0</v>
      </c>
      <c r="R585" s="213">
        <f>Q585*H585</f>
        <v>0</v>
      </c>
      <c r="S585" s="213">
        <v>0.0018</v>
      </c>
      <c r="T585" s="214">
        <f>S585*H585</f>
        <v>0.04194</v>
      </c>
      <c r="AR585" s="17" t="s">
        <v>238</v>
      </c>
      <c r="AT585" s="17" t="s">
        <v>142</v>
      </c>
      <c r="AU585" s="17" t="s">
        <v>84</v>
      </c>
      <c r="AY585" s="17" t="s">
        <v>140</v>
      </c>
      <c r="BE585" s="215">
        <f>IF(N585="základní",J585,0)</f>
        <v>0</v>
      </c>
      <c r="BF585" s="215">
        <f>IF(N585="snížená",J585,0)</f>
        <v>0</v>
      </c>
      <c r="BG585" s="215">
        <f>IF(N585="zákl. přenesená",J585,0)</f>
        <v>0</v>
      </c>
      <c r="BH585" s="215">
        <f>IF(N585="sníž. přenesená",J585,0)</f>
        <v>0</v>
      </c>
      <c r="BI585" s="215">
        <f>IF(N585="nulová",J585,0)</f>
        <v>0</v>
      </c>
      <c r="BJ585" s="17" t="s">
        <v>22</v>
      </c>
      <c r="BK585" s="215">
        <f>ROUND(I585*H585,2)</f>
        <v>0</v>
      </c>
      <c r="BL585" s="17" t="s">
        <v>238</v>
      </c>
      <c r="BM585" s="17" t="s">
        <v>740</v>
      </c>
    </row>
    <row r="586" spans="2:47" s="1" customFormat="1" ht="12">
      <c r="B586" s="38"/>
      <c r="C586" s="39"/>
      <c r="D586" s="216" t="s">
        <v>149</v>
      </c>
      <c r="E586" s="39"/>
      <c r="F586" s="217" t="s">
        <v>741</v>
      </c>
      <c r="G586" s="39"/>
      <c r="H586" s="39"/>
      <c r="I586" s="130"/>
      <c r="J586" s="39"/>
      <c r="K586" s="39"/>
      <c r="L586" s="43"/>
      <c r="M586" s="218"/>
      <c r="N586" s="79"/>
      <c r="O586" s="79"/>
      <c r="P586" s="79"/>
      <c r="Q586" s="79"/>
      <c r="R586" s="79"/>
      <c r="S586" s="79"/>
      <c r="T586" s="80"/>
      <c r="AT586" s="17" t="s">
        <v>149</v>
      </c>
      <c r="AU586" s="17" t="s">
        <v>84</v>
      </c>
    </row>
    <row r="587" spans="2:51" s="11" customFormat="1" ht="12">
      <c r="B587" s="219"/>
      <c r="C587" s="220"/>
      <c r="D587" s="216" t="s">
        <v>151</v>
      </c>
      <c r="E587" s="221" t="s">
        <v>20</v>
      </c>
      <c r="F587" s="222" t="s">
        <v>742</v>
      </c>
      <c r="G587" s="220"/>
      <c r="H587" s="223">
        <v>11.11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151</v>
      </c>
      <c r="AU587" s="229" t="s">
        <v>84</v>
      </c>
      <c r="AV587" s="11" t="s">
        <v>84</v>
      </c>
      <c r="AW587" s="11" t="s">
        <v>37</v>
      </c>
      <c r="AX587" s="11" t="s">
        <v>75</v>
      </c>
      <c r="AY587" s="229" t="s">
        <v>140</v>
      </c>
    </row>
    <row r="588" spans="2:51" s="13" customFormat="1" ht="12">
      <c r="B588" s="251"/>
      <c r="C588" s="252"/>
      <c r="D588" s="216" t="s">
        <v>151</v>
      </c>
      <c r="E588" s="253" t="s">
        <v>20</v>
      </c>
      <c r="F588" s="254" t="s">
        <v>699</v>
      </c>
      <c r="G588" s="252"/>
      <c r="H588" s="253" t="s">
        <v>20</v>
      </c>
      <c r="I588" s="255"/>
      <c r="J588" s="252"/>
      <c r="K588" s="252"/>
      <c r="L588" s="256"/>
      <c r="M588" s="257"/>
      <c r="N588" s="258"/>
      <c r="O588" s="258"/>
      <c r="P588" s="258"/>
      <c r="Q588" s="258"/>
      <c r="R588" s="258"/>
      <c r="S588" s="258"/>
      <c r="T588" s="259"/>
      <c r="AT588" s="260" t="s">
        <v>151</v>
      </c>
      <c r="AU588" s="260" t="s">
        <v>84</v>
      </c>
      <c r="AV588" s="13" t="s">
        <v>22</v>
      </c>
      <c r="AW588" s="13" t="s">
        <v>37</v>
      </c>
      <c r="AX588" s="13" t="s">
        <v>75</v>
      </c>
      <c r="AY588" s="260" t="s">
        <v>140</v>
      </c>
    </row>
    <row r="589" spans="2:51" s="11" customFormat="1" ht="12">
      <c r="B589" s="219"/>
      <c r="C589" s="220"/>
      <c r="D589" s="216" t="s">
        <v>151</v>
      </c>
      <c r="E589" s="221" t="s">
        <v>20</v>
      </c>
      <c r="F589" s="222" t="s">
        <v>700</v>
      </c>
      <c r="G589" s="220"/>
      <c r="H589" s="223">
        <v>12.19</v>
      </c>
      <c r="I589" s="224"/>
      <c r="J589" s="220"/>
      <c r="K589" s="220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151</v>
      </c>
      <c r="AU589" s="229" t="s">
        <v>84</v>
      </c>
      <c r="AV589" s="11" t="s">
        <v>84</v>
      </c>
      <c r="AW589" s="11" t="s">
        <v>37</v>
      </c>
      <c r="AX589" s="11" t="s">
        <v>75</v>
      </c>
      <c r="AY589" s="229" t="s">
        <v>140</v>
      </c>
    </row>
    <row r="590" spans="2:51" s="12" customFormat="1" ht="12">
      <c r="B590" s="230"/>
      <c r="C590" s="231"/>
      <c r="D590" s="216" t="s">
        <v>151</v>
      </c>
      <c r="E590" s="232" t="s">
        <v>20</v>
      </c>
      <c r="F590" s="233" t="s">
        <v>159</v>
      </c>
      <c r="G590" s="231"/>
      <c r="H590" s="234">
        <v>23.299999999999997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151</v>
      </c>
      <c r="AU590" s="240" t="s">
        <v>84</v>
      </c>
      <c r="AV590" s="12" t="s">
        <v>147</v>
      </c>
      <c r="AW590" s="12" t="s">
        <v>37</v>
      </c>
      <c r="AX590" s="12" t="s">
        <v>22</v>
      </c>
      <c r="AY590" s="240" t="s">
        <v>140</v>
      </c>
    </row>
    <row r="591" spans="2:65" s="1" customFormat="1" ht="16.5" customHeight="1">
      <c r="B591" s="38"/>
      <c r="C591" s="204" t="s">
        <v>743</v>
      </c>
      <c r="D591" s="204" t="s">
        <v>142</v>
      </c>
      <c r="E591" s="205" t="s">
        <v>744</v>
      </c>
      <c r="F591" s="206" t="s">
        <v>745</v>
      </c>
      <c r="G591" s="207" t="s">
        <v>145</v>
      </c>
      <c r="H591" s="208">
        <v>37.06</v>
      </c>
      <c r="I591" s="209"/>
      <c r="J591" s="210">
        <f>ROUND(I591*H591,2)</f>
        <v>0</v>
      </c>
      <c r="K591" s="206" t="s">
        <v>146</v>
      </c>
      <c r="L591" s="43"/>
      <c r="M591" s="211" t="s">
        <v>20</v>
      </c>
      <c r="N591" s="212" t="s">
        <v>46</v>
      </c>
      <c r="O591" s="79"/>
      <c r="P591" s="213">
        <f>O591*H591</f>
        <v>0</v>
      </c>
      <c r="Q591" s="213">
        <v>0</v>
      </c>
      <c r="R591" s="213">
        <f>Q591*H591</f>
        <v>0</v>
      </c>
      <c r="S591" s="213">
        <v>0</v>
      </c>
      <c r="T591" s="214">
        <f>S591*H591</f>
        <v>0</v>
      </c>
      <c r="AR591" s="17" t="s">
        <v>238</v>
      </c>
      <c r="AT591" s="17" t="s">
        <v>142</v>
      </c>
      <c r="AU591" s="17" t="s">
        <v>84</v>
      </c>
      <c r="AY591" s="17" t="s">
        <v>140</v>
      </c>
      <c r="BE591" s="215">
        <f>IF(N591="základní",J591,0)</f>
        <v>0</v>
      </c>
      <c r="BF591" s="215">
        <f>IF(N591="snížená",J591,0)</f>
        <v>0</v>
      </c>
      <c r="BG591" s="215">
        <f>IF(N591="zákl. přenesená",J591,0)</f>
        <v>0</v>
      </c>
      <c r="BH591" s="215">
        <f>IF(N591="sníž. přenesená",J591,0)</f>
        <v>0</v>
      </c>
      <c r="BI591" s="215">
        <f>IF(N591="nulová",J591,0)</f>
        <v>0</v>
      </c>
      <c r="BJ591" s="17" t="s">
        <v>22</v>
      </c>
      <c r="BK591" s="215">
        <f>ROUND(I591*H591,2)</f>
        <v>0</v>
      </c>
      <c r="BL591" s="17" t="s">
        <v>238</v>
      </c>
      <c r="BM591" s="17" t="s">
        <v>746</v>
      </c>
    </row>
    <row r="592" spans="2:47" s="1" customFormat="1" ht="12">
      <c r="B592" s="38"/>
      <c r="C592" s="39"/>
      <c r="D592" s="216" t="s">
        <v>149</v>
      </c>
      <c r="E592" s="39"/>
      <c r="F592" s="217" t="s">
        <v>747</v>
      </c>
      <c r="G592" s="39"/>
      <c r="H592" s="39"/>
      <c r="I592" s="130"/>
      <c r="J592" s="39"/>
      <c r="K592" s="39"/>
      <c r="L592" s="43"/>
      <c r="M592" s="218"/>
      <c r="N592" s="79"/>
      <c r="O592" s="79"/>
      <c r="P592" s="79"/>
      <c r="Q592" s="79"/>
      <c r="R592" s="79"/>
      <c r="S592" s="79"/>
      <c r="T592" s="80"/>
      <c r="AT592" s="17" t="s">
        <v>149</v>
      </c>
      <c r="AU592" s="17" t="s">
        <v>84</v>
      </c>
    </row>
    <row r="593" spans="2:51" s="11" customFormat="1" ht="12">
      <c r="B593" s="219"/>
      <c r="C593" s="220"/>
      <c r="D593" s="216" t="s">
        <v>151</v>
      </c>
      <c r="E593" s="221" t="s">
        <v>20</v>
      </c>
      <c r="F593" s="222" t="s">
        <v>587</v>
      </c>
      <c r="G593" s="220"/>
      <c r="H593" s="223">
        <v>12.38</v>
      </c>
      <c r="I593" s="224"/>
      <c r="J593" s="220"/>
      <c r="K593" s="220"/>
      <c r="L593" s="225"/>
      <c r="M593" s="226"/>
      <c r="N593" s="227"/>
      <c r="O593" s="227"/>
      <c r="P593" s="227"/>
      <c r="Q593" s="227"/>
      <c r="R593" s="227"/>
      <c r="S593" s="227"/>
      <c r="T593" s="228"/>
      <c r="AT593" s="229" t="s">
        <v>151</v>
      </c>
      <c r="AU593" s="229" t="s">
        <v>84</v>
      </c>
      <c r="AV593" s="11" t="s">
        <v>84</v>
      </c>
      <c r="AW593" s="11" t="s">
        <v>37</v>
      </c>
      <c r="AX593" s="11" t="s">
        <v>75</v>
      </c>
      <c r="AY593" s="229" t="s">
        <v>140</v>
      </c>
    </row>
    <row r="594" spans="2:51" s="11" customFormat="1" ht="12">
      <c r="B594" s="219"/>
      <c r="C594" s="220"/>
      <c r="D594" s="216" t="s">
        <v>151</v>
      </c>
      <c r="E594" s="221" t="s">
        <v>20</v>
      </c>
      <c r="F594" s="222" t="s">
        <v>748</v>
      </c>
      <c r="G594" s="220"/>
      <c r="H594" s="223">
        <v>24.68</v>
      </c>
      <c r="I594" s="224"/>
      <c r="J594" s="220"/>
      <c r="K594" s="220"/>
      <c r="L594" s="225"/>
      <c r="M594" s="226"/>
      <c r="N594" s="227"/>
      <c r="O594" s="227"/>
      <c r="P594" s="227"/>
      <c r="Q594" s="227"/>
      <c r="R594" s="227"/>
      <c r="S594" s="227"/>
      <c r="T594" s="228"/>
      <c r="AT594" s="229" t="s">
        <v>151</v>
      </c>
      <c r="AU594" s="229" t="s">
        <v>84</v>
      </c>
      <c r="AV594" s="11" t="s">
        <v>84</v>
      </c>
      <c r="AW594" s="11" t="s">
        <v>37</v>
      </c>
      <c r="AX594" s="11" t="s">
        <v>75</v>
      </c>
      <c r="AY594" s="229" t="s">
        <v>140</v>
      </c>
    </row>
    <row r="595" spans="2:51" s="12" customFormat="1" ht="12">
      <c r="B595" s="230"/>
      <c r="C595" s="231"/>
      <c r="D595" s="216" t="s">
        <v>151</v>
      </c>
      <c r="E595" s="232" t="s">
        <v>20</v>
      </c>
      <c r="F595" s="233" t="s">
        <v>159</v>
      </c>
      <c r="G595" s="231"/>
      <c r="H595" s="234">
        <v>37.06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151</v>
      </c>
      <c r="AU595" s="240" t="s">
        <v>84</v>
      </c>
      <c r="AV595" s="12" t="s">
        <v>147</v>
      </c>
      <c r="AW595" s="12" t="s">
        <v>37</v>
      </c>
      <c r="AX595" s="12" t="s">
        <v>22</v>
      </c>
      <c r="AY595" s="240" t="s">
        <v>140</v>
      </c>
    </row>
    <row r="596" spans="2:65" s="1" customFormat="1" ht="16.5" customHeight="1">
      <c r="B596" s="38"/>
      <c r="C596" s="241" t="s">
        <v>749</v>
      </c>
      <c r="D596" s="241" t="s">
        <v>228</v>
      </c>
      <c r="E596" s="242" t="s">
        <v>750</v>
      </c>
      <c r="F596" s="243" t="s">
        <v>751</v>
      </c>
      <c r="G596" s="244" t="s">
        <v>187</v>
      </c>
      <c r="H596" s="245">
        <v>1.853</v>
      </c>
      <c r="I596" s="246"/>
      <c r="J596" s="247">
        <f>ROUND(I596*H596,2)</f>
        <v>0</v>
      </c>
      <c r="K596" s="243" t="s">
        <v>319</v>
      </c>
      <c r="L596" s="248"/>
      <c r="M596" s="249" t="s">
        <v>20</v>
      </c>
      <c r="N596" s="250" t="s">
        <v>46</v>
      </c>
      <c r="O596" s="79"/>
      <c r="P596" s="213">
        <f>O596*H596</f>
        <v>0</v>
      </c>
      <c r="Q596" s="213">
        <v>0.025</v>
      </c>
      <c r="R596" s="213">
        <f>Q596*H596</f>
        <v>0.046325000000000005</v>
      </c>
      <c r="S596" s="213">
        <v>0</v>
      </c>
      <c r="T596" s="214">
        <f>S596*H596</f>
        <v>0</v>
      </c>
      <c r="AR596" s="17" t="s">
        <v>365</v>
      </c>
      <c r="AT596" s="17" t="s">
        <v>228</v>
      </c>
      <c r="AU596" s="17" t="s">
        <v>84</v>
      </c>
      <c r="AY596" s="17" t="s">
        <v>140</v>
      </c>
      <c r="BE596" s="215">
        <f>IF(N596="základní",J596,0)</f>
        <v>0</v>
      </c>
      <c r="BF596" s="215">
        <f>IF(N596="snížená",J596,0)</f>
        <v>0</v>
      </c>
      <c r="BG596" s="215">
        <f>IF(N596="zákl. přenesená",J596,0)</f>
        <v>0</v>
      </c>
      <c r="BH596" s="215">
        <f>IF(N596="sníž. přenesená",J596,0)</f>
        <v>0</v>
      </c>
      <c r="BI596" s="215">
        <f>IF(N596="nulová",J596,0)</f>
        <v>0</v>
      </c>
      <c r="BJ596" s="17" t="s">
        <v>22</v>
      </c>
      <c r="BK596" s="215">
        <f>ROUND(I596*H596,2)</f>
        <v>0</v>
      </c>
      <c r="BL596" s="17" t="s">
        <v>238</v>
      </c>
      <c r="BM596" s="17" t="s">
        <v>752</v>
      </c>
    </row>
    <row r="597" spans="2:47" s="1" customFormat="1" ht="12">
      <c r="B597" s="38"/>
      <c r="C597" s="39"/>
      <c r="D597" s="216" t="s">
        <v>149</v>
      </c>
      <c r="E597" s="39"/>
      <c r="F597" s="217" t="s">
        <v>753</v>
      </c>
      <c r="G597" s="39"/>
      <c r="H597" s="39"/>
      <c r="I597" s="130"/>
      <c r="J597" s="39"/>
      <c r="K597" s="39"/>
      <c r="L597" s="43"/>
      <c r="M597" s="218"/>
      <c r="N597" s="79"/>
      <c r="O597" s="79"/>
      <c r="P597" s="79"/>
      <c r="Q597" s="79"/>
      <c r="R597" s="79"/>
      <c r="S597" s="79"/>
      <c r="T597" s="80"/>
      <c r="AT597" s="17" t="s">
        <v>149</v>
      </c>
      <c r="AU597" s="17" t="s">
        <v>84</v>
      </c>
    </row>
    <row r="598" spans="2:51" s="11" customFormat="1" ht="12">
      <c r="B598" s="219"/>
      <c r="C598" s="220"/>
      <c r="D598" s="216" t="s">
        <v>151</v>
      </c>
      <c r="E598" s="221" t="s">
        <v>20</v>
      </c>
      <c r="F598" s="222" t="s">
        <v>754</v>
      </c>
      <c r="G598" s="220"/>
      <c r="H598" s="223">
        <v>0.619</v>
      </c>
      <c r="I598" s="224"/>
      <c r="J598" s="220"/>
      <c r="K598" s="220"/>
      <c r="L598" s="225"/>
      <c r="M598" s="226"/>
      <c r="N598" s="227"/>
      <c r="O598" s="227"/>
      <c r="P598" s="227"/>
      <c r="Q598" s="227"/>
      <c r="R598" s="227"/>
      <c r="S598" s="227"/>
      <c r="T598" s="228"/>
      <c r="AT598" s="229" t="s">
        <v>151</v>
      </c>
      <c r="AU598" s="229" t="s">
        <v>84</v>
      </c>
      <c r="AV598" s="11" t="s">
        <v>84</v>
      </c>
      <c r="AW598" s="11" t="s">
        <v>37</v>
      </c>
      <c r="AX598" s="11" t="s">
        <v>75</v>
      </c>
      <c r="AY598" s="229" t="s">
        <v>140</v>
      </c>
    </row>
    <row r="599" spans="2:51" s="11" customFormat="1" ht="12">
      <c r="B599" s="219"/>
      <c r="C599" s="220"/>
      <c r="D599" s="216" t="s">
        <v>151</v>
      </c>
      <c r="E599" s="221" t="s">
        <v>20</v>
      </c>
      <c r="F599" s="222" t="s">
        <v>755</v>
      </c>
      <c r="G599" s="220"/>
      <c r="H599" s="223">
        <v>1.234</v>
      </c>
      <c r="I599" s="224"/>
      <c r="J599" s="220"/>
      <c r="K599" s="220"/>
      <c r="L599" s="225"/>
      <c r="M599" s="226"/>
      <c r="N599" s="227"/>
      <c r="O599" s="227"/>
      <c r="P599" s="227"/>
      <c r="Q599" s="227"/>
      <c r="R599" s="227"/>
      <c r="S599" s="227"/>
      <c r="T599" s="228"/>
      <c r="AT599" s="229" t="s">
        <v>151</v>
      </c>
      <c r="AU599" s="229" t="s">
        <v>84</v>
      </c>
      <c r="AV599" s="11" t="s">
        <v>84</v>
      </c>
      <c r="AW599" s="11" t="s">
        <v>37</v>
      </c>
      <c r="AX599" s="11" t="s">
        <v>75</v>
      </c>
      <c r="AY599" s="229" t="s">
        <v>140</v>
      </c>
    </row>
    <row r="600" spans="2:51" s="12" customFormat="1" ht="12">
      <c r="B600" s="230"/>
      <c r="C600" s="231"/>
      <c r="D600" s="216" t="s">
        <v>151</v>
      </c>
      <c r="E600" s="232" t="s">
        <v>20</v>
      </c>
      <c r="F600" s="233" t="s">
        <v>159</v>
      </c>
      <c r="G600" s="231"/>
      <c r="H600" s="234">
        <v>1.853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151</v>
      </c>
      <c r="AU600" s="240" t="s">
        <v>84</v>
      </c>
      <c r="AV600" s="12" t="s">
        <v>147</v>
      </c>
      <c r="AW600" s="12" t="s">
        <v>37</v>
      </c>
      <c r="AX600" s="12" t="s">
        <v>22</v>
      </c>
      <c r="AY600" s="240" t="s">
        <v>140</v>
      </c>
    </row>
    <row r="601" spans="2:65" s="1" customFormat="1" ht="16.5" customHeight="1">
      <c r="B601" s="38"/>
      <c r="C601" s="204" t="s">
        <v>756</v>
      </c>
      <c r="D601" s="204" t="s">
        <v>142</v>
      </c>
      <c r="E601" s="205" t="s">
        <v>757</v>
      </c>
      <c r="F601" s="206" t="s">
        <v>758</v>
      </c>
      <c r="G601" s="207" t="s">
        <v>145</v>
      </c>
      <c r="H601" s="208">
        <v>1073.82</v>
      </c>
      <c r="I601" s="209"/>
      <c r="J601" s="210">
        <f>ROUND(I601*H601,2)</f>
        <v>0</v>
      </c>
      <c r="K601" s="206" t="s">
        <v>146</v>
      </c>
      <c r="L601" s="43"/>
      <c r="M601" s="211" t="s">
        <v>20</v>
      </c>
      <c r="N601" s="212" t="s">
        <v>46</v>
      </c>
      <c r="O601" s="79"/>
      <c r="P601" s="213">
        <f>O601*H601</f>
        <v>0</v>
      </c>
      <c r="Q601" s="213">
        <v>0.00014</v>
      </c>
      <c r="R601" s="213">
        <f>Q601*H601</f>
        <v>0.1503348</v>
      </c>
      <c r="S601" s="213">
        <v>0</v>
      </c>
      <c r="T601" s="214">
        <f>S601*H601</f>
        <v>0</v>
      </c>
      <c r="AR601" s="17" t="s">
        <v>238</v>
      </c>
      <c r="AT601" s="17" t="s">
        <v>142</v>
      </c>
      <c r="AU601" s="17" t="s">
        <v>84</v>
      </c>
      <c r="AY601" s="17" t="s">
        <v>140</v>
      </c>
      <c r="BE601" s="215">
        <f>IF(N601="základní",J601,0)</f>
        <v>0</v>
      </c>
      <c r="BF601" s="215">
        <f>IF(N601="snížená",J601,0)</f>
        <v>0</v>
      </c>
      <c r="BG601" s="215">
        <f>IF(N601="zákl. přenesená",J601,0)</f>
        <v>0</v>
      </c>
      <c r="BH601" s="215">
        <f>IF(N601="sníž. přenesená",J601,0)</f>
        <v>0</v>
      </c>
      <c r="BI601" s="215">
        <f>IF(N601="nulová",J601,0)</f>
        <v>0</v>
      </c>
      <c r="BJ601" s="17" t="s">
        <v>22</v>
      </c>
      <c r="BK601" s="215">
        <f>ROUND(I601*H601,2)</f>
        <v>0</v>
      </c>
      <c r="BL601" s="17" t="s">
        <v>238</v>
      </c>
      <c r="BM601" s="17" t="s">
        <v>759</v>
      </c>
    </row>
    <row r="602" spans="2:47" s="1" customFormat="1" ht="12">
      <c r="B602" s="38"/>
      <c r="C602" s="39"/>
      <c r="D602" s="216" t="s">
        <v>149</v>
      </c>
      <c r="E602" s="39"/>
      <c r="F602" s="217" t="s">
        <v>760</v>
      </c>
      <c r="G602" s="39"/>
      <c r="H602" s="39"/>
      <c r="I602" s="130"/>
      <c r="J602" s="39"/>
      <c r="K602" s="39"/>
      <c r="L602" s="43"/>
      <c r="M602" s="218"/>
      <c r="N602" s="79"/>
      <c r="O602" s="79"/>
      <c r="P602" s="79"/>
      <c r="Q602" s="79"/>
      <c r="R602" s="79"/>
      <c r="S602" s="79"/>
      <c r="T602" s="80"/>
      <c r="AT602" s="17" t="s">
        <v>149</v>
      </c>
      <c r="AU602" s="17" t="s">
        <v>84</v>
      </c>
    </row>
    <row r="603" spans="2:65" s="1" customFormat="1" ht="16.5" customHeight="1">
      <c r="B603" s="38"/>
      <c r="C603" s="241" t="s">
        <v>761</v>
      </c>
      <c r="D603" s="241" t="s">
        <v>228</v>
      </c>
      <c r="E603" s="242" t="s">
        <v>762</v>
      </c>
      <c r="F603" s="243" t="s">
        <v>763</v>
      </c>
      <c r="G603" s="244" t="s">
        <v>145</v>
      </c>
      <c r="H603" s="245">
        <v>1083.964</v>
      </c>
      <c r="I603" s="246"/>
      <c r="J603" s="247">
        <f>ROUND(I603*H603,2)</f>
        <v>0</v>
      </c>
      <c r="K603" s="243" t="s">
        <v>146</v>
      </c>
      <c r="L603" s="248"/>
      <c r="M603" s="249" t="s">
        <v>20</v>
      </c>
      <c r="N603" s="250" t="s">
        <v>46</v>
      </c>
      <c r="O603" s="79"/>
      <c r="P603" s="213">
        <f>O603*H603</f>
        <v>0</v>
      </c>
      <c r="Q603" s="213">
        <v>0.003</v>
      </c>
      <c r="R603" s="213">
        <f>Q603*H603</f>
        <v>3.251892</v>
      </c>
      <c r="S603" s="213">
        <v>0</v>
      </c>
      <c r="T603" s="214">
        <f>S603*H603</f>
        <v>0</v>
      </c>
      <c r="AR603" s="17" t="s">
        <v>365</v>
      </c>
      <c r="AT603" s="17" t="s">
        <v>228</v>
      </c>
      <c r="AU603" s="17" t="s">
        <v>84</v>
      </c>
      <c r="AY603" s="17" t="s">
        <v>140</v>
      </c>
      <c r="BE603" s="215">
        <f>IF(N603="základní",J603,0)</f>
        <v>0</v>
      </c>
      <c r="BF603" s="215">
        <f>IF(N603="snížená",J603,0)</f>
        <v>0</v>
      </c>
      <c r="BG603" s="215">
        <f>IF(N603="zákl. přenesená",J603,0)</f>
        <v>0</v>
      </c>
      <c r="BH603" s="215">
        <f>IF(N603="sníž. přenesená",J603,0)</f>
        <v>0</v>
      </c>
      <c r="BI603" s="215">
        <f>IF(N603="nulová",J603,0)</f>
        <v>0</v>
      </c>
      <c r="BJ603" s="17" t="s">
        <v>22</v>
      </c>
      <c r="BK603" s="215">
        <f>ROUND(I603*H603,2)</f>
        <v>0</v>
      </c>
      <c r="BL603" s="17" t="s">
        <v>238</v>
      </c>
      <c r="BM603" s="17" t="s">
        <v>764</v>
      </c>
    </row>
    <row r="604" spans="2:47" s="1" customFormat="1" ht="12">
      <c r="B604" s="38"/>
      <c r="C604" s="39"/>
      <c r="D604" s="216" t="s">
        <v>149</v>
      </c>
      <c r="E604" s="39"/>
      <c r="F604" s="217" t="s">
        <v>765</v>
      </c>
      <c r="G604" s="39"/>
      <c r="H604" s="39"/>
      <c r="I604" s="130"/>
      <c r="J604" s="39"/>
      <c r="K604" s="39"/>
      <c r="L604" s="43"/>
      <c r="M604" s="218"/>
      <c r="N604" s="79"/>
      <c r="O604" s="79"/>
      <c r="P604" s="79"/>
      <c r="Q604" s="79"/>
      <c r="R604" s="79"/>
      <c r="S604" s="79"/>
      <c r="T604" s="80"/>
      <c r="AT604" s="17" t="s">
        <v>149</v>
      </c>
      <c r="AU604" s="17" t="s">
        <v>84</v>
      </c>
    </row>
    <row r="605" spans="2:51" s="11" customFormat="1" ht="12">
      <c r="B605" s="219"/>
      <c r="C605" s="220"/>
      <c r="D605" s="216" t="s">
        <v>151</v>
      </c>
      <c r="E605" s="221" t="s">
        <v>20</v>
      </c>
      <c r="F605" s="222" t="s">
        <v>766</v>
      </c>
      <c r="G605" s="220"/>
      <c r="H605" s="223">
        <v>1051.6</v>
      </c>
      <c r="I605" s="224"/>
      <c r="J605" s="220"/>
      <c r="K605" s="220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151</v>
      </c>
      <c r="AU605" s="229" t="s">
        <v>84</v>
      </c>
      <c r="AV605" s="11" t="s">
        <v>84</v>
      </c>
      <c r="AW605" s="11" t="s">
        <v>37</v>
      </c>
      <c r="AX605" s="11" t="s">
        <v>75</v>
      </c>
      <c r="AY605" s="229" t="s">
        <v>140</v>
      </c>
    </row>
    <row r="606" spans="2:51" s="11" customFormat="1" ht="12">
      <c r="B606" s="219"/>
      <c r="C606" s="220"/>
      <c r="D606" s="216" t="s">
        <v>151</v>
      </c>
      <c r="E606" s="221" t="s">
        <v>20</v>
      </c>
      <c r="F606" s="222" t="s">
        <v>589</v>
      </c>
      <c r="G606" s="220"/>
      <c r="H606" s="223">
        <v>11.11</v>
      </c>
      <c r="I606" s="224"/>
      <c r="J606" s="220"/>
      <c r="K606" s="220"/>
      <c r="L606" s="225"/>
      <c r="M606" s="226"/>
      <c r="N606" s="227"/>
      <c r="O606" s="227"/>
      <c r="P606" s="227"/>
      <c r="Q606" s="227"/>
      <c r="R606" s="227"/>
      <c r="S606" s="227"/>
      <c r="T606" s="228"/>
      <c r="AT606" s="229" t="s">
        <v>151</v>
      </c>
      <c r="AU606" s="229" t="s">
        <v>84</v>
      </c>
      <c r="AV606" s="11" t="s">
        <v>84</v>
      </c>
      <c r="AW606" s="11" t="s">
        <v>37</v>
      </c>
      <c r="AX606" s="11" t="s">
        <v>75</v>
      </c>
      <c r="AY606" s="229" t="s">
        <v>140</v>
      </c>
    </row>
    <row r="607" spans="2:51" s="12" customFormat="1" ht="12">
      <c r="B607" s="230"/>
      <c r="C607" s="231"/>
      <c r="D607" s="216" t="s">
        <v>151</v>
      </c>
      <c r="E607" s="232" t="s">
        <v>20</v>
      </c>
      <c r="F607" s="233" t="s">
        <v>159</v>
      </c>
      <c r="G607" s="231"/>
      <c r="H607" s="234">
        <v>1062.7099999999998</v>
      </c>
      <c r="I607" s="235"/>
      <c r="J607" s="231"/>
      <c r="K607" s="231"/>
      <c r="L607" s="236"/>
      <c r="M607" s="237"/>
      <c r="N607" s="238"/>
      <c r="O607" s="238"/>
      <c r="P607" s="238"/>
      <c r="Q607" s="238"/>
      <c r="R607" s="238"/>
      <c r="S607" s="238"/>
      <c r="T607" s="239"/>
      <c r="AT607" s="240" t="s">
        <v>151</v>
      </c>
      <c r="AU607" s="240" t="s">
        <v>84</v>
      </c>
      <c r="AV607" s="12" t="s">
        <v>147</v>
      </c>
      <c r="AW607" s="12" t="s">
        <v>37</v>
      </c>
      <c r="AX607" s="12" t="s">
        <v>75</v>
      </c>
      <c r="AY607" s="240" t="s">
        <v>140</v>
      </c>
    </row>
    <row r="608" spans="2:51" s="11" customFormat="1" ht="12">
      <c r="B608" s="219"/>
      <c r="C608" s="220"/>
      <c r="D608" s="216" t="s">
        <v>151</v>
      </c>
      <c r="E608" s="221" t="s">
        <v>20</v>
      </c>
      <c r="F608" s="222" t="s">
        <v>767</v>
      </c>
      <c r="G608" s="220"/>
      <c r="H608" s="223">
        <v>1083.964</v>
      </c>
      <c r="I608" s="224"/>
      <c r="J608" s="220"/>
      <c r="K608" s="220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151</v>
      </c>
      <c r="AU608" s="229" t="s">
        <v>84</v>
      </c>
      <c r="AV608" s="11" t="s">
        <v>84</v>
      </c>
      <c r="AW608" s="11" t="s">
        <v>37</v>
      </c>
      <c r="AX608" s="11" t="s">
        <v>22</v>
      </c>
      <c r="AY608" s="229" t="s">
        <v>140</v>
      </c>
    </row>
    <row r="609" spans="2:65" s="1" customFormat="1" ht="16.5" customHeight="1">
      <c r="B609" s="38"/>
      <c r="C609" s="241" t="s">
        <v>768</v>
      </c>
      <c r="D609" s="241" t="s">
        <v>228</v>
      </c>
      <c r="E609" s="242" t="s">
        <v>769</v>
      </c>
      <c r="F609" s="243" t="s">
        <v>770</v>
      </c>
      <c r="G609" s="244" t="s">
        <v>145</v>
      </c>
      <c r="H609" s="245">
        <v>11.332</v>
      </c>
      <c r="I609" s="246"/>
      <c r="J609" s="247">
        <f>ROUND(I609*H609,2)</f>
        <v>0</v>
      </c>
      <c r="K609" s="243" t="s">
        <v>146</v>
      </c>
      <c r="L609" s="248"/>
      <c r="M609" s="249" t="s">
        <v>20</v>
      </c>
      <c r="N609" s="250" t="s">
        <v>46</v>
      </c>
      <c r="O609" s="79"/>
      <c r="P609" s="213">
        <f>O609*H609</f>
        <v>0</v>
      </c>
      <c r="Q609" s="213">
        <v>0.0036</v>
      </c>
      <c r="R609" s="213">
        <f>Q609*H609</f>
        <v>0.040795200000000004</v>
      </c>
      <c r="S609" s="213">
        <v>0</v>
      </c>
      <c r="T609" s="214">
        <f>S609*H609</f>
        <v>0</v>
      </c>
      <c r="AR609" s="17" t="s">
        <v>365</v>
      </c>
      <c r="AT609" s="17" t="s">
        <v>228</v>
      </c>
      <c r="AU609" s="17" t="s">
        <v>84</v>
      </c>
      <c r="AY609" s="17" t="s">
        <v>140</v>
      </c>
      <c r="BE609" s="215">
        <f>IF(N609="základní",J609,0)</f>
        <v>0</v>
      </c>
      <c r="BF609" s="215">
        <f>IF(N609="snížená",J609,0)</f>
        <v>0</v>
      </c>
      <c r="BG609" s="215">
        <f>IF(N609="zákl. přenesená",J609,0)</f>
        <v>0</v>
      </c>
      <c r="BH609" s="215">
        <f>IF(N609="sníž. přenesená",J609,0)</f>
        <v>0</v>
      </c>
      <c r="BI609" s="215">
        <f>IF(N609="nulová",J609,0)</f>
        <v>0</v>
      </c>
      <c r="BJ609" s="17" t="s">
        <v>22</v>
      </c>
      <c r="BK609" s="215">
        <f>ROUND(I609*H609,2)</f>
        <v>0</v>
      </c>
      <c r="BL609" s="17" t="s">
        <v>238</v>
      </c>
      <c r="BM609" s="17" t="s">
        <v>771</v>
      </c>
    </row>
    <row r="610" spans="2:47" s="1" customFormat="1" ht="12">
      <c r="B610" s="38"/>
      <c r="C610" s="39"/>
      <c r="D610" s="216" t="s">
        <v>149</v>
      </c>
      <c r="E610" s="39"/>
      <c r="F610" s="217" t="s">
        <v>772</v>
      </c>
      <c r="G610" s="39"/>
      <c r="H610" s="39"/>
      <c r="I610" s="130"/>
      <c r="J610" s="39"/>
      <c r="K610" s="39"/>
      <c r="L610" s="43"/>
      <c r="M610" s="218"/>
      <c r="N610" s="79"/>
      <c r="O610" s="79"/>
      <c r="P610" s="79"/>
      <c r="Q610" s="79"/>
      <c r="R610" s="79"/>
      <c r="S610" s="79"/>
      <c r="T610" s="80"/>
      <c r="AT610" s="17" t="s">
        <v>149</v>
      </c>
      <c r="AU610" s="17" t="s">
        <v>84</v>
      </c>
    </row>
    <row r="611" spans="2:51" s="11" customFormat="1" ht="12">
      <c r="B611" s="219"/>
      <c r="C611" s="220"/>
      <c r="D611" s="216" t="s">
        <v>151</v>
      </c>
      <c r="E611" s="221" t="s">
        <v>20</v>
      </c>
      <c r="F611" s="222" t="s">
        <v>589</v>
      </c>
      <c r="G611" s="220"/>
      <c r="H611" s="223">
        <v>11.11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AT611" s="229" t="s">
        <v>151</v>
      </c>
      <c r="AU611" s="229" t="s">
        <v>84</v>
      </c>
      <c r="AV611" s="11" t="s">
        <v>84</v>
      </c>
      <c r="AW611" s="11" t="s">
        <v>37</v>
      </c>
      <c r="AX611" s="11" t="s">
        <v>75</v>
      </c>
      <c r="AY611" s="229" t="s">
        <v>140</v>
      </c>
    </row>
    <row r="612" spans="2:51" s="11" customFormat="1" ht="12">
      <c r="B612" s="219"/>
      <c r="C612" s="220"/>
      <c r="D612" s="216" t="s">
        <v>151</v>
      </c>
      <c r="E612" s="221" t="s">
        <v>20</v>
      </c>
      <c r="F612" s="222" t="s">
        <v>773</v>
      </c>
      <c r="G612" s="220"/>
      <c r="H612" s="223">
        <v>11.332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151</v>
      </c>
      <c r="AU612" s="229" t="s">
        <v>84</v>
      </c>
      <c r="AV612" s="11" t="s">
        <v>84</v>
      </c>
      <c r="AW612" s="11" t="s">
        <v>37</v>
      </c>
      <c r="AX612" s="11" t="s">
        <v>22</v>
      </c>
      <c r="AY612" s="229" t="s">
        <v>140</v>
      </c>
    </row>
    <row r="613" spans="2:65" s="1" customFormat="1" ht="16.5" customHeight="1">
      <c r="B613" s="38"/>
      <c r="C613" s="204" t="s">
        <v>774</v>
      </c>
      <c r="D613" s="204" t="s">
        <v>142</v>
      </c>
      <c r="E613" s="205" t="s">
        <v>775</v>
      </c>
      <c r="F613" s="206" t="s">
        <v>776</v>
      </c>
      <c r="G613" s="207" t="s">
        <v>194</v>
      </c>
      <c r="H613" s="208">
        <v>17.287</v>
      </c>
      <c r="I613" s="209"/>
      <c r="J613" s="210">
        <f>ROUND(I613*H613,2)</f>
        <v>0</v>
      </c>
      <c r="K613" s="206" t="s">
        <v>146</v>
      </c>
      <c r="L613" s="43"/>
      <c r="M613" s="211" t="s">
        <v>20</v>
      </c>
      <c r="N613" s="212" t="s">
        <v>46</v>
      </c>
      <c r="O613" s="79"/>
      <c r="P613" s="213">
        <f>O613*H613</f>
        <v>0</v>
      </c>
      <c r="Q613" s="213">
        <v>0</v>
      </c>
      <c r="R613" s="213">
        <f>Q613*H613</f>
        <v>0</v>
      </c>
      <c r="S613" s="213">
        <v>0</v>
      </c>
      <c r="T613" s="214">
        <f>S613*H613</f>
        <v>0</v>
      </c>
      <c r="AR613" s="17" t="s">
        <v>238</v>
      </c>
      <c r="AT613" s="17" t="s">
        <v>142</v>
      </c>
      <c r="AU613" s="17" t="s">
        <v>84</v>
      </c>
      <c r="AY613" s="17" t="s">
        <v>140</v>
      </c>
      <c r="BE613" s="215">
        <f>IF(N613="základní",J613,0)</f>
        <v>0</v>
      </c>
      <c r="BF613" s="215">
        <f>IF(N613="snížená",J613,0)</f>
        <v>0</v>
      </c>
      <c r="BG613" s="215">
        <f>IF(N613="zákl. přenesená",J613,0)</f>
        <v>0</v>
      </c>
      <c r="BH613" s="215">
        <f>IF(N613="sníž. přenesená",J613,0)</f>
        <v>0</v>
      </c>
      <c r="BI613" s="215">
        <f>IF(N613="nulová",J613,0)</f>
        <v>0</v>
      </c>
      <c r="BJ613" s="17" t="s">
        <v>22</v>
      </c>
      <c r="BK613" s="215">
        <f>ROUND(I613*H613,2)</f>
        <v>0</v>
      </c>
      <c r="BL613" s="17" t="s">
        <v>238</v>
      </c>
      <c r="BM613" s="17" t="s">
        <v>777</v>
      </c>
    </row>
    <row r="614" spans="2:47" s="1" customFormat="1" ht="12">
      <c r="B614" s="38"/>
      <c r="C614" s="39"/>
      <c r="D614" s="216" t="s">
        <v>149</v>
      </c>
      <c r="E614" s="39"/>
      <c r="F614" s="217" t="s">
        <v>778</v>
      </c>
      <c r="G614" s="39"/>
      <c r="H614" s="39"/>
      <c r="I614" s="130"/>
      <c r="J614" s="39"/>
      <c r="K614" s="39"/>
      <c r="L614" s="43"/>
      <c r="M614" s="218"/>
      <c r="N614" s="79"/>
      <c r="O614" s="79"/>
      <c r="P614" s="79"/>
      <c r="Q614" s="79"/>
      <c r="R614" s="79"/>
      <c r="S614" s="79"/>
      <c r="T614" s="80"/>
      <c r="AT614" s="17" t="s">
        <v>149</v>
      </c>
      <c r="AU614" s="17" t="s">
        <v>84</v>
      </c>
    </row>
    <row r="615" spans="2:63" s="10" customFormat="1" ht="22.8" customHeight="1">
      <c r="B615" s="188"/>
      <c r="C615" s="189"/>
      <c r="D615" s="190" t="s">
        <v>74</v>
      </c>
      <c r="E615" s="202" t="s">
        <v>779</v>
      </c>
      <c r="F615" s="202" t="s">
        <v>780</v>
      </c>
      <c r="G615" s="189"/>
      <c r="H615" s="189"/>
      <c r="I615" s="192"/>
      <c r="J615" s="203">
        <f>BK615</f>
        <v>0</v>
      </c>
      <c r="K615" s="189"/>
      <c r="L615" s="194"/>
      <c r="M615" s="195"/>
      <c r="N615" s="196"/>
      <c r="O615" s="196"/>
      <c r="P615" s="197">
        <f>SUM(P616:P629)</f>
        <v>0</v>
      </c>
      <c r="Q615" s="196"/>
      <c r="R615" s="197">
        <f>SUM(R616:R629)</f>
        <v>0.03413</v>
      </c>
      <c r="S615" s="196"/>
      <c r="T615" s="198">
        <f>SUM(T616:T629)</f>
        <v>0.11535000000000001</v>
      </c>
      <c r="AR615" s="199" t="s">
        <v>84</v>
      </c>
      <c r="AT615" s="200" t="s">
        <v>74</v>
      </c>
      <c r="AU615" s="200" t="s">
        <v>22</v>
      </c>
      <c r="AY615" s="199" t="s">
        <v>140</v>
      </c>
      <c r="BK615" s="201">
        <f>SUM(BK616:BK629)</f>
        <v>0</v>
      </c>
    </row>
    <row r="616" spans="2:65" s="1" customFormat="1" ht="16.5" customHeight="1">
      <c r="B616" s="38"/>
      <c r="C616" s="204" t="s">
        <v>781</v>
      </c>
      <c r="D616" s="204" t="s">
        <v>142</v>
      </c>
      <c r="E616" s="205" t="s">
        <v>782</v>
      </c>
      <c r="F616" s="206" t="s">
        <v>783</v>
      </c>
      <c r="G616" s="207" t="s">
        <v>270</v>
      </c>
      <c r="H616" s="208">
        <v>10</v>
      </c>
      <c r="I616" s="209"/>
      <c r="J616" s="210">
        <f>ROUND(I616*H616,2)</f>
        <v>0</v>
      </c>
      <c r="K616" s="206" t="s">
        <v>146</v>
      </c>
      <c r="L616" s="43"/>
      <c r="M616" s="211" t="s">
        <v>20</v>
      </c>
      <c r="N616" s="212" t="s">
        <v>46</v>
      </c>
      <c r="O616" s="79"/>
      <c r="P616" s="213">
        <f>O616*H616</f>
        <v>0</v>
      </c>
      <c r="Q616" s="213">
        <v>0.00189</v>
      </c>
      <c r="R616" s="213">
        <f>Q616*H616</f>
        <v>0.0189</v>
      </c>
      <c r="S616" s="213">
        <v>0</v>
      </c>
      <c r="T616" s="214">
        <f>S616*H616</f>
        <v>0</v>
      </c>
      <c r="AR616" s="17" t="s">
        <v>238</v>
      </c>
      <c r="AT616" s="17" t="s">
        <v>142</v>
      </c>
      <c r="AU616" s="17" t="s">
        <v>84</v>
      </c>
      <c r="AY616" s="17" t="s">
        <v>140</v>
      </c>
      <c r="BE616" s="215">
        <f>IF(N616="základní",J616,0)</f>
        <v>0</v>
      </c>
      <c r="BF616" s="215">
        <f>IF(N616="snížená",J616,0)</f>
        <v>0</v>
      </c>
      <c r="BG616" s="215">
        <f>IF(N616="zákl. přenesená",J616,0)</f>
        <v>0</v>
      </c>
      <c r="BH616" s="215">
        <f>IF(N616="sníž. přenesená",J616,0)</f>
        <v>0</v>
      </c>
      <c r="BI616" s="215">
        <f>IF(N616="nulová",J616,0)</f>
        <v>0</v>
      </c>
      <c r="BJ616" s="17" t="s">
        <v>22</v>
      </c>
      <c r="BK616" s="215">
        <f>ROUND(I616*H616,2)</f>
        <v>0</v>
      </c>
      <c r="BL616" s="17" t="s">
        <v>238</v>
      </c>
      <c r="BM616" s="17" t="s">
        <v>784</v>
      </c>
    </row>
    <row r="617" spans="2:47" s="1" customFormat="1" ht="12">
      <c r="B617" s="38"/>
      <c r="C617" s="39"/>
      <c r="D617" s="216" t="s">
        <v>149</v>
      </c>
      <c r="E617" s="39"/>
      <c r="F617" s="217" t="s">
        <v>785</v>
      </c>
      <c r="G617" s="39"/>
      <c r="H617" s="39"/>
      <c r="I617" s="130"/>
      <c r="J617" s="39"/>
      <c r="K617" s="39"/>
      <c r="L617" s="43"/>
      <c r="M617" s="218"/>
      <c r="N617" s="79"/>
      <c r="O617" s="79"/>
      <c r="P617" s="79"/>
      <c r="Q617" s="79"/>
      <c r="R617" s="79"/>
      <c r="S617" s="79"/>
      <c r="T617" s="80"/>
      <c r="AT617" s="17" t="s">
        <v>149</v>
      </c>
      <c r="AU617" s="17" t="s">
        <v>84</v>
      </c>
    </row>
    <row r="618" spans="2:51" s="11" customFormat="1" ht="12">
      <c r="B618" s="219"/>
      <c r="C618" s="220"/>
      <c r="D618" s="216" t="s">
        <v>151</v>
      </c>
      <c r="E618" s="221" t="s">
        <v>20</v>
      </c>
      <c r="F618" s="222" t="s">
        <v>786</v>
      </c>
      <c r="G618" s="220"/>
      <c r="H618" s="223">
        <v>10</v>
      </c>
      <c r="I618" s="224"/>
      <c r="J618" s="220"/>
      <c r="K618" s="220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151</v>
      </c>
      <c r="AU618" s="229" t="s">
        <v>84</v>
      </c>
      <c r="AV618" s="11" t="s">
        <v>84</v>
      </c>
      <c r="AW618" s="11" t="s">
        <v>37</v>
      </c>
      <c r="AX618" s="11" t="s">
        <v>22</v>
      </c>
      <c r="AY618" s="229" t="s">
        <v>140</v>
      </c>
    </row>
    <row r="619" spans="2:65" s="1" customFormat="1" ht="16.5" customHeight="1">
      <c r="B619" s="38"/>
      <c r="C619" s="204" t="s">
        <v>787</v>
      </c>
      <c r="D619" s="204" t="s">
        <v>142</v>
      </c>
      <c r="E619" s="205" t="s">
        <v>788</v>
      </c>
      <c r="F619" s="206" t="s">
        <v>789</v>
      </c>
      <c r="G619" s="207" t="s">
        <v>180</v>
      </c>
      <c r="H619" s="208">
        <v>5</v>
      </c>
      <c r="I619" s="209"/>
      <c r="J619" s="210">
        <f>ROUND(I619*H619,2)</f>
        <v>0</v>
      </c>
      <c r="K619" s="206" t="s">
        <v>146</v>
      </c>
      <c r="L619" s="43"/>
      <c r="M619" s="211" t="s">
        <v>20</v>
      </c>
      <c r="N619" s="212" t="s">
        <v>46</v>
      </c>
      <c r="O619" s="79"/>
      <c r="P619" s="213">
        <f>O619*H619</f>
        <v>0</v>
      </c>
      <c r="Q619" s="213">
        <v>0</v>
      </c>
      <c r="R619" s="213">
        <f>Q619*H619</f>
        <v>0</v>
      </c>
      <c r="S619" s="213">
        <v>0.02307</v>
      </c>
      <c r="T619" s="214">
        <f>S619*H619</f>
        <v>0.11535000000000001</v>
      </c>
      <c r="AR619" s="17" t="s">
        <v>238</v>
      </c>
      <c r="AT619" s="17" t="s">
        <v>142</v>
      </c>
      <c r="AU619" s="17" t="s">
        <v>84</v>
      </c>
      <c r="AY619" s="17" t="s">
        <v>140</v>
      </c>
      <c r="BE619" s="215">
        <f>IF(N619="základní",J619,0)</f>
        <v>0</v>
      </c>
      <c r="BF619" s="215">
        <f>IF(N619="snížená",J619,0)</f>
        <v>0</v>
      </c>
      <c r="BG619" s="215">
        <f>IF(N619="zákl. přenesená",J619,0)</f>
        <v>0</v>
      </c>
      <c r="BH619" s="215">
        <f>IF(N619="sníž. přenesená",J619,0)</f>
        <v>0</v>
      </c>
      <c r="BI619" s="215">
        <f>IF(N619="nulová",J619,0)</f>
        <v>0</v>
      </c>
      <c r="BJ619" s="17" t="s">
        <v>22</v>
      </c>
      <c r="BK619" s="215">
        <f>ROUND(I619*H619,2)</f>
        <v>0</v>
      </c>
      <c r="BL619" s="17" t="s">
        <v>238</v>
      </c>
      <c r="BM619" s="17" t="s">
        <v>790</v>
      </c>
    </row>
    <row r="620" spans="2:47" s="1" customFormat="1" ht="12">
      <c r="B620" s="38"/>
      <c r="C620" s="39"/>
      <c r="D620" s="216" t="s">
        <v>149</v>
      </c>
      <c r="E620" s="39"/>
      <c r="F620" s="217" t="s">
        <v>791</v>
      </c>
      <c r="G620" s="39"/>
      <c r="H620" s="39"/>
      <c r="I620" s="130"/>
      <c r="J620" s="39"/>
      <c r="K620" s="39"/>
      <c r="L620" s="43"/>
      <c r="M620" s="218"/>
      <c r="N620" s="79"/>
      <c r="O620" s="79"/>
      <c r="P620" s="79"/>
      <c r="Q620" s="79"/>
      <c r="R620" s="79"/>
      <c r="S620" s="79"/>
      <c r="T620" s="80"/>
      <c r="AT620" s="17" t="s">
        <v>149</v>
      </c>
      <c r="AU620" s="17" t="s">
        <v>84</v>
      </c>
    </row>
    <row r="621" spans="2:51" s="11" customFormat="1" ht="12">
      <c r="B621" s="219"/>
      <c r="C621" s="220"/>
      <c r="D621" s="216" t="s">
        <v>151</v>
      </c>
      <c r="E621" s="221" t="s">
        <v>20</v>
      </c>
      <c r="F621" s="222" t="s">
        <v>792</v>
      </c>
      <c r="G621" s="220"/>
      <c r="H621" s="223">
        <v>5</v>
      </c>
      <c r="I621" s="224"/>
      <c r="J621" s="220"/>
      <c r="K621" s="220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151</v>
      </c>
      <c r="AU621" s="229" t="s">
        <v>84</v>
      </c>
      <c r="AV621" s="11" t="s">
        <v>84</v>
      </c>
      <c r="AW621" s="11" t="s">
        <v>37</v>
      </c>
      <c r="AX621" s="11" t="s">
        <v>22</v>
      </c>
      <c r="AY621" s="229" t="s">
        <v>140</v>
      </c>
    </row>
    <row r="622" spans="2:65" s="1" customFormat="1" ht="16.5" customHeight="1">
      <c r="B622" s="38"/>
      <c r="C622" s="204" t="s">
        <v>793</v>
      </c>
      <c r="D622" s="204" t="s">
        <v>142</v>
      </c>
      <c r="E622" s="205" t="s">
        <v>794</v>
      </c>
      <c r="F622" s="206" t="s">
        <v>795</v>
      </c>
      <c r="G622" s="207" t="s">
        <v>180</v>
      </c>
      <c r="H622" s="208">
        <v>3</v>
      </c>
      <c r="I622" s="209"/>
      <c r="J622" s="210">
        <f>ROUND(I622*H622,2)</f>
        <v>0</v>
      </c>
      <c r="K622" s="206" t="s">
        <v>319</v>
      </c>
      <c r="L622" s="43"/>
      <c r="M622" s="211" t="s">
        <v>20</v>
      </c>
      <c r="N622" s="212" t="s">
        <v>46</v>
      </c>
      <c r="O622" s="79"/>
      <c r="P622" s="213">
        <f>O622*H622</f>
        <v>0</v>
      </c>
      <c r="Q622" s="213">
        <v>0.00285</v>
      </c>
      <c r="R622" s="213">
        <f>Q622*H622</f>
        <v>0.00855</v>
      </c>
      <c r="S622" s="213">
        <v>0</v>
      </c>
      <c r="T622" s="214">
        <f>S622*H622</f>
        <v>0</v>
      </c>
      <c r="AR622" s="17" t="s">
        <v>238</v>
      </c>
      <c r="AT622" s="17" t="s">
        <v>142</v>
      </c>
      <c r="AU622" s="17" t="s">
        <v>84</v>
      </c>
      <c r="AY622" s="17" t="s">
        <v>140</v>
      </c>
      <c r="BE622" s="215">
        <f>IF(N622="základní",J622,0)</f>
        <v>0</v>
      </c>
      <c r="BF622" s="215">
        <f>IF(N622="snížená",J622,0)</f>
        <v>0</v>
      </c>
      <c r="BG622" s="215">
        <f>IF(N622="zákl. přenesená",J622,0)</f>
        <v>0</v>
      </c>
      <c r="BH622" s="215">
        <f>IF(N622="sníž. přenesená",J622,0)</f>
        <v>0</v>
      </c>
      <c r="BI622" s="215">
        <f>IF(N622="nulová",J622,0)</f>
        <v>0</v>
      </c>
      <c r="BJ622" s="17" t="s">
        <v>22</v>
      </c>
      <c r="BK622" s="215">
        <f>ROUND(I622*H622,2)</f>
        <v>0</v>
      </c>
      <c r="BL622" s="17" t="s">
        <v>238</v>
      </c>
      <c r="BM622" s="17" t="s">
        <v>796</v>
      </c>
    </row>
    <row r="623" spans="2:47" s="1" customFormat="1" ht="12">
      <c r="B623" s="38"/>
      <c r="C623" s="39"/>
      <c r="D623" s="216" t="s">
        <v>149</v>
      </c>
      <c r="E623" s="39"/>
      <c r="F623" s="217" t="s">
        <v>797</v>
      </c>
      <c r="G623" s="39"/>
      <c r="H623" s="39"/>
      <c r="I623" s="130"/>
      <c r="J623" s="39"/>
      <c r="K623" s="39"/>
      <c r="L623" s="43"/>
      <c r="M623" s="218"/>
      <c r="N623" s="79"/>
      <c r="O623" s="79"/>
      <c r="P623" s="79"/>
      <c r="Q623" s="79"/>
      <c r="R623" s="79"/>
      <c r="S623" s="79"/>
      <c r="T623" s="80"/>
      <c r="AT623" s="17" t="s">
        <v>149</v>
      </c>
      <c r="AU623" s="17" t="s">
        <v>84</v>
      </c>
    </row>
    <row r="624" spans="2:51" s="11" customFormat="1" ht="12">
      <c r="B624" s="219"/>
      <c r="C624" s="220"/>
      <c r="D624" s="216" t="s">
        <v>151</v>
      </c>
      <c r="E624" s="221" t="s">
        <v>20</v>
      </c>
      <c r="F624" s="222" t="s">
        <v>798</v>
      </c>
      <c r="G624" s="220"/>
      <c r="H624" s="223">
        <v>3</v>
      </c>
      <c r="I624" s="224"/>
      <c r="J624" s="220"/>
      <c r="K624" s="220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151</v>
      </c>
      <c r="AU624" s="229" t="s">
        <v>84</v>
      </c>
      <c r="AV624" s="11" t="s">
        <v>84</v>
      </c>
      <c r="AW624" s="11" t="s">
        <v>37</v>
      </c>
      <c r="AX624" s="11" t="s">
        <v>22</v>
      </c>
      <c r="AY624" s="229" t="s">
        <v>140</v>
      </c>
    </row>
    <row r="625" spans="2:65" s="1" customFormat="1" ht="16.5" customHeight="1">
      <c r="B625" s="38"/>
      <c r="C625" s="204" t="s">
        <v>28</v>
      </c>
      <c r="D625" s="204" t="s">
        <v>142</v>
      </c>
      <c r="E625" s="205" t="s">
        <v>799</v>
      </c>
      <c r="F625" s="206" t="s">
        <v>800</v>
      </c>
      <c r="G625" s="207" t="s">
        <v>180</v>
      </c>
      <c r="H625" s="208">
        <v>4</v>
      </c>
      <c r="I625" s="209"/>
      <c r="J625" s="210">
        <f>ROUND(I625*H625,2)</f>
        <v>0</v>
      </c>
      <c r="K625" s="206" t="s">
        <v>319</v>
      </c>
      <c r="L625" s="43"/>
      <c r="M625" s="211" t="s">
        <v>20</v>
      </c>
      <c r="N625" s="212" t="s">
        <v>46</v>
      </c>
      <c r="O625" s="79"/>
      <c r="P625" s="213">
        <f>O625*H625</f>
        <v>0</v>
      </c>
      <c r="Q625" s="213">
        <v>0.00167</v>
      </c>
      <c r="R625" s="213">
        <f>Q625*H625</f>
        <v>0.00668</v>
      </c>
      <c r="S625" s="213">
        <v>0</v>
      </c>
      <c r="T625" s="214">
        <f>S625*H625</f>
        <v>0</v>
      </c>
      <c r="AR625" s="17" t="s">
        <v>238</v>
      </c>
      <c r="AT625" s="17" t="s">
        <v>142</v>
      </c>
      <c r="AU625" s="17" t="s">
        <v>84</v>
      </c>
      <c r="AY625" s="17" t="s">
        <v>140</v>
      </c>
      <c r="BE625" s="215">
        <f>IF(N625="základní",J625,0)</f>
        <v>0</v>
      </c>
      <c r="BF625" s="215">
        <f>IF(N625="snížená",J625,0)</f>
        <v>0</v>
      </c>
      <c r="BG625" s="215">
        <f>IF(N625="zákl. přenesená",J625,0)</f>
        <v>0</v>
      </c>
      <c r="BH625" s="215">
        <f>IF(N625="sníž. přenesená",J625,0)</f>
        <v>0</v>
      </c>
      <c r="BI625" s="215">
        <f>IF(N625="nulová",J625,0)</f>
        <v>0</v>
      </c>
      <c r="BJ625" s="17" t="s">
        <v>22</v>
      </c>
      <c r="BK625" s="215">
        <f>ROUND(I625*H625,2)</f>
        <v>0</v>
      </c>
      <c r="BL625" s="17" t="s">
        <v>238</v>
      </c>
      <c r="BM625" s="17" t="s">
        <v>801</v>
      </c>
    </row>
    <row r="626" spans="2:47" s="1" customFormat="1" ht="12">
      <c r="B626" s="38"/>
      <c r="C626" s="39"/>
      <c r="D626" s="216" t="s">
        <v>149</v>
      </c>
      <c r="E626" s="39"/>
      <c r="F626" s="217" t="s">
        <v>802</v>
      </c>
      <c r="G626" s="39"/>
      <c r="H626" s="39"/>
      <c r="I626" s="130"/>
      <c r="J626" s="39"/>
      <c r="K626" s="39"/>
      <c r="L626" s="43"/>
      <c r="M626" s="218"/>
      <c r="N626" s="79"/>
      <c r="O626" s="79"/>
      <c r="P626" s="79"/>
      <c r="Q626" s="79"/>
      <c r="R626" s="79"/>
      <c r="S626" s="79"/>
      <c r="T626" s="80"/>
      <c r="AT626" s="17" t="s">
        <v>149</v>
      </c>
      <c r="AU626" s="17" t="s">
        <v>84</v>
      </c>
    </row>
    <row r="627" spans="2:51" s="11" customFormat="1" ht="12">
      <c r="B627" s="219"/>
      <c r="C627" s="220"/>
      <c r="D627" s="216" t="s">
        <v>151</v>
      </c>
      <c r="E627" s="221" t="s">
        <v>20</v>
      </c>
      <c r="F627" s="222" t="s">
        <v>803</v>
      </c>
      <c r="G627" s="220"/>
      <c r="H627" s="223">
        <v>4</v>
      </c>
      <c r="I627" s="224"/>
      <c r="J627" s="220"/>
      <c r="K627" s="220"/>
      <c r="L627" s="225"/>
      <c r="M627" s="226"/>
      <c r="N627" s="227"/>
      <c r="O627" s="227"/>
      <c r="P627" s="227"/>
      <c r="Q627" s="227"/>
      <c r="R627" s="227"/>
      <c r="S627" s="227"/>
      <c r="T627" s="228"/>
      <c r="AT627" s="229" t="s">
        <v>151</v>
      </c>
      <c r="AU627" s="229" t="s">
        <v>84</v>
      </c>
      <c r="AV627" s="11" t="s">
        <v>84</v>
      </c>
      <c r="AW627" s="11" t="s">
        <v>37</v>
      </c>
      <c r="AX627" s="11" t="s">
        <v>22</v>
      </c>
      <c r="AY627" s="229" t="s">
        <v>140</v>
      </c>
    </row>
    <row r="628" spans="2:65" s="1" customFormat="1" ht="16.5" customHeight="1">
      <c r="B628" s="38"/>
      <c r="C628" s="204" t="s">
        <v>804</v>
      </c>
      <c r="D628" s="204" t="s">
        <v>142</v>
      </c>
      <c r="E628" s="205" t="s">
        <v>805</v>
      </c>
      <c r="F628" s="206" t="s">
        <v>806</v>
      </c>
      <c r="G628" s="207" t="s">
        <v>194</v>
      </c>
      <c r="H628" s="208">
        <v>0.034</v>
      </c>
      <c r="I628" s="209"/>
      <c r="J628" s="210">
        <f>ROUND(I628*H628,2)</f>
        <v>0</v>
      </c>
      <c r="K628" s="206" t="s">
        <v>146</v>
      </c>
      <c r="L628" s="43"/>
      <c r="M628" s="211" t="s">
        <v>20</v>
      </c>
      <c r="N628" s="212" t="s">
        <v>46</v>
      </c>
      <c r="O628" s="79"/>
      <c r="P628" s="213">
        <f>O628*H628</f>
        <v>0</v>
      </c>
      <c r="Q628" s="213">
        <v>0</v>
      </c>
      <c r="R628" s="213">
        <f>Q628*H628</f>
        <v>0</v>
      </c>
      <c r="S628" s="213">
        <v>0</v>
      </c>
      <c r="T628" s="214">
        <f>S628*H628</f>
        <v>0</v>
      </c>
      <c r="AR628" s="17" t="s">
        <v>238</v>
      </c>
      <c r="AT628" s="17" t="s">
        <v>142</v>
      </c>
      <c r="AU628" s="17" t="s">
        <v>84</v>
      </c>
      <c r="AY628" s="17" t="s">
        <v>140</v>
      </c>
      <c r="BE628" s="215">
        <f>IF(N628="základní",J628,0)</f>
        <v>0</v>
      </c>
      <c r="BF628" s="215">
        <f>IF(N628="snížená",J628,0)</f>
        <v>0</v>
      </c>
      <c r="BG628" s="215">
        <f>IF(N628="zákl. přenesená",J628,0)</f>
        <v>0</v>
      </c>
      <c r="BH628" s="215">
        <f>IF(N628="sníž. přenesená",J628,0)</f>
        <v>0</v>
      </c>
      <c r="BI628" s="215">
        <f>IF(N628="nulová",J628,0)</f>
        <v>0</v>
      </c>
      <c r="BJ628" s="17" t="s">
        <v>22</v>
      </c>
      <c r="BK628" s="215">
        <f>ROUND(I628*H628,2)</f>
        <v>0</v>
      </c>
      <c r="BL628" s="17" t="s">
        <v>238</v>
      </c>
      <c r="BM628" s="17" t="s">
        <v>807</v>
      </c>
    </row>
    <row r="629" spans="2:47" s="1" customFormat="1" ht="12">
      <c r="B629" s="38"/>
      <c r="C629" s="39"/>
      <c r="D629" s="216" t="s">
        <v>149</v>
      </c>
      <c r="E629" s="39"/>
      <c r="F629" s="217" t="s">
        <v>808</v>
      </c>
      <c r="G629" s="39"/>
      <c r="H629" s="39"/>
      <c r="I629" s="130"/>
      <c r="J629" s="39"/>
      <c r="K629" s="39"/>
      <c r="L629" s="43"/>
      <c r="M629" s="218"/>
      <c r="N629" s="79"/>
      <c r="O629" s="79"/>
      <c r="P629" s="79"/>
      <c r="Q629" s="79"/>
      <c r="R629" s="79"/>
      <c r="S629" s="79"/>
      <c r="T629" s="80"/>
      <c r="AT629" s="17" t="s">
        <v>149</v>
      </c>
      <c r="AU629" s="17" t="s">
        <v>84</v>
      </c>
    </row>
    <row r="630" spans="2:63" s="10" customFormat="1" ht="22.8" customHeight="1">
      <c r="B630" s="188"/>
      <c r="C630" s="189"/>
      <c r="D630" s="190" t="s">
        <v>74</v>
      </c>
      <c r="E630" s="202" t="s">
        <v>809</v>
      </c>
      <c r="F630" s="202" t="s">
        <v>810</v>
      </c>
      <c r="G630" s="189"/>
      <c r="H630" s="189"/>
      <c r="I630" s="192"/>
      <c r="J630" s="203">
        <f>BK630</f>
        <v>0</v>
      </c>
      <c r="K630" s="189"/>
      <c r="L630" s="194"/>
      <c r="M630" s="195"/>
      <c r="N630" s="196"/>
      <c r="O630" s="196"/>
      <c r="P630" s="197">
        <f>SUM(P631:P635)</f>
        <v>0</v>
      </c>
      <c r="Q630" s="196"/>
      <c r="R630" s="197">
        <f>SUM(R631:R635)</f>
        <v>0</v>
      </c>
      <c r="S630" s="196"/>
      <c r="T630" s="198">
        <f>SUM(T631:T635)</f>
        <v>0</v>
      </c>
      <c r="AR630" s="199" t="s">
        <v>84</v>
      </c>
      <c r="AT630" s="200" t="s">
        <v>74</v>
      </c>
      <c r="AU630" s="200" t="s">
        <v>22</v>
      </c>
      <c r="AY630" s="199" t="s">
        <v>140</v>
      </c>
      <c r="BK630" s="201">
        <f>SUM(BK631:BK635)</f>
        <v>0</v>
      </c>
    </row>
    <row r="631" spans="2:65" s="1" customFormat="1" ht="16.5" customHeight="1">
      <c r="B631" s="38"/>
      <c r="C631" s="204" t="s">
        <v>811</v>
      </c>
      <c r="D631" s="204" t="s">
        <v>142</v>
      </c>
      <c r="E631" s="205" t="s">
        <v>812</v>
      </c>
      <c r="F631" s="206" t="s">
        <v>813</v>
      </c>
      <c r="G631" s="207" t="s">
        <v>814</v>
      </c>
      <c r="H631" s="208">
        <v>1</v>
      </c>
      <c r="I631" s="209"/>
      <c r="J631" s="210">
        <f>ROUND(I631*H631,2)</f>
        <v>0</v>
      </c>
      <c r="K631" s="206" t="s">
        <v>319</v>
      </c>
      <c r="L631" s="43"/>
      <c r="M631" s="211" t="s">
        <v>20</v>
      </c>
      <c r="N631" s="212" t="s">
        <v>46</v>
      </c>
      <c r="O631" s="79"/>
      <c r="P631" s="213">
        <f>O631*H631</f>
        <v>0</v>
      </c>
      <c r="Q631" s="213">
        <v>0</v>
      </c>
      <c r="R631" s="213">
        <f>Q631*H631</f>
        <v>0</v>
      </c>
      <c r="S631" s="213">
        <v>0</v>
      </c>
      <c r="T631" s="214">
        <f>S631*H631</f>
        <v>0</v>
      </c>
      <c r="AR631" s="17" t="s">
        <v>238</v>
      </c>
      <c r="AT631" s="17" t="s">
        <v>142</v>
      </c>
      <c r="AU631" s="17" t="s">
        <v>84</v>
      </c>
      <c r="AY631" s="17" t="s">
        <v>140</v>
      </c>
      <c r="BE631" s="215">
        <f>IF(N631="základní",J631,0)</f>
        <v>0</v>
      </c>
      <c r="BF631" s="215">
        <f>IF(N631="snížená",J631,0)</f>
        <v>0</v>
      </c>
      <c r="BG631" s="215">
        <f>IF(N631="zákl. přenesená",J631,0)</f>
        <v>0</v>
      </c>
      <c r="BH631" s="215">
        <f>IF(N631="sníž. přenesená",J631,0)</f>
        <v>0</v>
      </c>
      <c r="BI631" s="215">
        <f>IF(N631="nulová",J631,0)</f>
        <v>0</v>
      </c>
      <c r="BJ631" s="17" t="s">
        <v>22</v>
      </c>
      <c r="BK631" s="215">
        <f>ROUND(I631*H631,2)</f>
        <v>0</v>
      </c>
      <c r="BL631" s="17" t="s">
        <v>238</v>
      </c>
      <c r="BM631" s="17" t="s">
        <v>815</v>
      </c>
    </row>
    <row r="632" spans="2:47" s="1" customFormat="1" ht="12">
      <c r="B632" s="38"/>
      <c r="C632" s="39"/>
      <c r="D632" s="216" t="s">
        <v>149</v>
      </c>
      <c r="E632" s="39"/>
      <c r="F632" s="217" t="s">
        <v>813</v>
      </c>
      <c r="G632" s="39"/>
      <c r="H632" s="39"/>
      <c r="I632" s="130"/>
      <c r="J632" s="39"/>
      <c r="K632" s="39"/>
      <c r="L632" s="43"/>
      <c r="M632" s="218"/>
      <c r="N632" s="79"/>
      <c r="O632" s="79"/>
      <c r="P632" s="79"/>
      <c r="Q632" s="79"/>
      <c r="R632" s="79"/>
      <c r="S632" s="79"/>
      <c r="T632" s="80"/>
      <c r="AT632" s="17" t="s">
        <v>149</v>
      </c>
      <c r="AU632" s="17" t="s">
        <v>84</v>
      </c>
    </row>
    <row r="633" spans="2:51" s="11" customFormat="1" ht="12">
      <c r="B633" s="219"/>
      <c r="C633" s="220"/>
      <c r="D633" s="216" t="s">
        <v>151</v>
      </c>
      <c r="E633" s="221" t="s">
        <v>20</v>
      </c>
      <c r="F633" s="222" t="s">
        <v>816</v>
      </c>
      <c r="G633" s="220"/>
      <c r="H633" s="223">
        <v>1</v>
      </c>
      <c r="I633" s="224"/>
      <c r="J633" s="220"/>
      <c r="K633" s="220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151</v>
      </c>
      <c r="AU633" s="229" t="s">
        <v>84</v>
      </c>
      <c r="AV633" s="11" t="s">
        <v>84</v>
      </c>
      <c r="AW633" s="11" t="s">
        <v>37</v>
      </c>
      <c r="AX633" s="11" t="s">
        <v>22</v>
      </c>
      <c r="AY633" s="229" t="s">
        <v>140</v>
      </c>
    </row>
    <row r="634" spans="2:65" s="1" customFormat="1" ht="16.5" customHeight="1">
      <c r="B634" s="38"/>
      <c r="C634" s="204" t="s">
        <v>817</v>
      </c>
      <c r="D634" s="204" t="s">
        <v>142</v>
      </c>
      <c r="E634" s="205" t="s">
        <v>818</v>
      </c>
      <c r="F634" s="206" t="s">
        <v>819</v>
      </c>
      <c r="G634" s="207" t="s">
        <v>820</v>
      </c>
      <c r="H634" s="272"/>
      <c r="I634" s="209"/>
      <c r="J634" s="210">
        <f>ROUND(I634*H634,2)</f>
        <v>0</v>
      </c>
      <c r="K634" s="206" t="s">
        <v>146</v>
      </c>
      <c r="L634" s="43"/>
      <c r="M634" s="211" t="s">
        <v>20</v>
      </c>
      <c r="N634" s="212" t="s">
        <v>46</v>
      </c>
      <c r="O634" s="79"/>
      <c r="P634" s="213">
        <f>O634*H634</f>
        <v>0</v>
      </c>
      <c r="Q634" s="213">
        <v>0</v>
      </c>
      <c r="R634" s="213">
        <f>Q634*H634</f>
        <v>0</v>
      </c>
      <c r="S634" s="213">
        <v>0</v>
      </c>
      <c r="T634" s="214">
        <f>S634*H634</f>
        <v>0</v>
      </c>
      <c r="AR634" s="17" t="s">
        <v>238</v>
      </c>
      <c r="AT634" s="17" t="s">
        <v>142</v>
      </c>
      <c r="AU634" s="17" t="s">
        <v>84</v>
      </c>
      <c r="AY634" s="17" t="s">
        <v>140</v>
      </c>
      <c r="BE634" s="215">
        <f>IF(N634="základní",J634,0)</f>
        <v>0</v>
      </c>
      <c r="BF634" s="215">
        <f>IF(N634="snížená",J634,0)</f>
        <v>0</v>
      </c>
      <c r="BG634" s="215">
        <f>IF(N634="zákl. přenesená",J634,0)</f>
        <v>0</v>
      </c>
      <c r="BH634" s="215">
        <f>IF(N634="sníž. přenesená",J634,0)</f>
        <v>0</v>
      </c>
      <c r="BI634" s="215">
        <f>IF(N634="nulová",J634,0)</f>
        <v>0</v>
      </c>
      <c r="BJ634" s="17" t="s">
        <v>22</v>
      </c>
      <c r="BK634" s="215">
        <f>ROUND(I634*H634,2)</f>
        <v>0</v>
      </c>
      <c r="BL634" s="17" t="s">
        <v>238</v>
      </c>
      <c r="BM634" s="17" t="s">
        <v>821</v>
      </c>
    </row>
    <row r="635" spans="2:47" s="1" customFormat="1" ht="12">
      <c r="B635" s="38"/>
      <c r="C635" s="39"/>
      <c r="D635" s="216" t="s">
        <v>149</v>
      </c>
      <c r="E635" s="39"/>
      <c r="F635" s="217" t="s">
        <v>822</v>
      </c>
      <c r="G635" s="39"/>
      <c r="H635" s="39"/>
      <c r="I635" s="130"/>
      <c r="J635" s="39"/>
      <c r="K635" s="39"/>
      <c r="L635" s="43"/>
      <c r="M635" s="218"/>
      <c r="N635" s="79"/>
      <c r="O635" s="79"/>
      <c r="P635" s="79"/>
      <c r="Q635" s="79"/>
      <c r="R635" s="79"/>
      <c r="S635" s="79"/>
      <c r="T635" s="80"/>
      <c r="AT635" s="17" t="s">
        <v>149</v>
      </c>
      <c r="AU635" s="17" t="s">
        <v>84</v>
      </c>
    </row>
    <row r="636" spans="2:63" s="10" customFormat="1" ht="22.8" customHeight="1">
      <c r="B636" s="188"/>
      <c r="C636" s="189"/>
      <c r="D636" s="190" t="s">
        <v>74</v>
      </c>
      <c r="E636" s="202" t="s">
        <v>823</v>
      </c>
      <c r="F636" s="202" t="s">
        <v>824</v>
      </c>
      <c r="G636" s="189"/>
      <c r="H636" s="189"/>
      <c r="I636" s="192"/>
      <c r="J636" s="203">
        <f>BK636</f>
        <v>0</v>
      </c>
      <c r="K636" s="189"/>
      <c r="L636" s="194"/>
      <c r="M636" s="195"/>
      <c r="N636" s="196"/>
      <c r="O636" s="196"/>
      <c r="P636" s="197">
        <f>SUM(P637:P641)</f>
        <v>0</v>
      </c>
      <c r="Q636" s="196"/>
      <c r="R636" s="197">
        <f>SUM(R637:R641)</f>
        <v>0</v>
      </c>
      <c r="S636" s="196"/>
      <c r="T636" s="198">
        <f>SUM(T637:T641)</f>
        <v>0.002</v>
      </c>
      <c r="AR636" s="199" t="s">
        <v>84</v>
      </c>
      <c r="AT636" s="200" t="s">
        <v>74</v>
      </c>
      <c r="AU636" s="200" t="s">
        <v>22</v>
      </c>
      <c r="AY636" s="199" t="s">
        <v>140</v>
      </c>
      <c r="BK636" s="201">
        <f>SUM(BK637:BK641)</f>
        <v>0</v>
      </c>
    </row>
    <row r="637" spans="2:65" s="1" customFormat="1" ht="16.5" customHeight="1">
      <c r="B637" s="38"/>
      <c r="C637" s="204" t="s">
        <v>825</v>
      </c>
      <c r="D637" s="204" t="s">
        <v>142</v>
      </c>
      <c r="E637" s="205" t="s">
        <v>826</v>
      </c>
      <c r="F637" s="206" t="s">
        <v>827</v>
      </c>
      <c r="G637" s="207" t="s">
        <v>828</v>
      </c>
      <c r="H637" s="208">
        <v>1</v>
      </c>
      <c r="I637" s="209"/>
      <c r="J637" s="210">
        <f>ROUND(I637*H637,2)</f>
        <v>0</v>
      </c>
      <c r="K637" s="206" t="s">
        <v>20</v>
      </c>
      <c r="L637" s="43"/>
      <c r="M637" s="211" t="s">
        <v>20</v>
      </c>
      <c r="N637" s="212" t="s">
        <v>46</v>
      </c>
      <c r="O637" s="79"/>
      <c r="P637" s="213">
        <f>O637*H637</f>
        <v>0</v>
      </c>
      <c r="Q637" s="213">
        <v>0</v>
      </c>
      <c r="R637" s="213">
        <f>Q637*H637</f>
        <v>0</v>
      </c>
      <c r="S637" s="213">
        <v>0.002</v>
      </c>
      <c r="T637" s="214">
        <f>S637*H637</f>
        <v>0.002</v>
      </c>
      <c r="AR637" s="17" t="s">
        <v>238</v>
      </c>
      <c r="AT637" s="17" t="s">
        <v>142</v>
      </c>
      <c r="AU637" s="17" t="s">
        <v>84</v>
      </c>
      <c r="AY637" s="17" t="s">
        <v>140</v>
      </c>
      <c r="BE637" s="215">
        <f>IF(N637="základní",J637,0)</f>
        <v>0</v>
      </c>
      <c r="BF637" s="215">
        <f>IF(N637="snížená",J637,0)</f>
        <v>0</v>
      </c>
      <c r="BG637" s="215">
        <f>IF(N637="zákl. přenesená",J637,0)</f>
        <v>0</v>
      </c>
      <c r="BH637" s="215">
        <f>IF(N637="sníž. přenesená",J637,0)</f>
        <v>0</v>
      </c>
      <c r="BI637" s="215">
        <f>IF(N637="nulová",J637,0)</f>
        <v>0</v>
      </c>
      <c r="BJ637" s="17" t="s">
        <v>22</v>
      </c>
      <c r="BK637" s="215">
        <f>ROUND(I637*H637,2)</f>
        <v>0</v>
      </c>
      <c r="BL637" s="17" t="s">
        <v>238</v>
      </c>
      <c r="BM637" s="17" t="s">
        <v>829</v>
      </c>
    </row>
    <row r="638" spans="2:47" s="1" customFormat="1" ht="12">
      <c r="B638" s="38"/>
      <c r="C638" s="39"/>
      <c r="D638" s="216" t="s">
        <v>149</v>
      </c>
      <c r="E638" s="39"/>
      <c r="F638" s="217" t="s">
        <v>827</v>
      </c>
      <c r="G638" s="39"/>
      <c r="H638" s="39"/>
      <c r="I638" s="130"/>
      <c r="J638" s="39"/>
      <c r="K638" s="39"/>
      <c r="L638" s="43"/>
      <c r="M638" s="218"/>
      <c r="N638" s="79"/>
      <c r="O638" s="79"/>
      <c r="P638" s="79"/>
      <c r="Q638" s="79"/>
      <c r="R638" s="79"/>
      <c r="S638" s="79"/>
      <c r="T638" s="80"/>
      <c r="AT638" s="17" t="s">
        <v>149</v>
      </c>
      <c r="AU638" s="17" t="s">
        <v>84</v>
      </c>
    </row>
    <row r="639" spans="2:51" s="11" customFormat="1" ht="12">
      <c r="B639" s="219"/>
      <c r="C639" s="220"/>
      <c r="D639" s="216" t="s">
        <v>151</v>
      </c>
      <c r="E639" s="221" t="s">
        <v>20</v>
      </c>
      <c r="F639" s="222" t="s">
        <v>816</v>
      </c>
      <c r="G639" s="220"/>
      <c r="H639" s="223">
        <v>1</v>
      </c>
      <c r="I639" s="224"/>
      <c r="J639" s="220"/>
      <c r="K639" s="220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151</v>
      </c>
      <c r="AU639" s="229" t="s">
        <v>84</v>
      </c>
      <c r="AV639" s="11" t="s">
        <v>84</v>
      </c>
      <c r="AW639" s="11" t="s">
        <v>37</v>
      </c>
      <c r="AX639" s="11" t="s">
        <v>22</v>
      </c>
      <c r="AY639" s="229" t="s">
        <v>140</v>
      </c>
    </row>
    <row r="640" spans="2:65" s="1" customFormat="1" ht="16.5" customHeight="1">
      <c r="B640" s="38"/>
      <c r="C640" s="204" t="s">
        <v>830</v>
      </c>
      <c r="D640" s="204" t="s">
        <v>142</v>
      </c>
      <c r="E640" s="205" t="s">
        <v>831</v>
      </c>
      <c r="F640" s="206" t="s">
        <v>832</v>
      </c>
      <c r="G640" s="207" t="s">
        <v>820</v>
      </c>
      <c r="H640" s="272"/>
      <c r="I640" s="209"/>
      <c r="J640" s="210">
        <f>ROUND(I640*H640,2)</f>
        <v>0</v>
      </c>
      <c r="K640" s="206" t="s">
        <v>146</v>
      </c>
      <c r="L640" s="43"/>
      <c r="M640" s="211" t="s">
        <v>20</v>
      </c>
      <c r="N640" s="212" t="s">
        <v>46</v>
      </c>
      <c r="O640" s="79"/>
      <c r="P640" s="213">
        <f>O640*H640</f>
        <v>0</v>
      </c>
      <c r="Q640" s="213">
        <v>0</v>
      </c>
      <c r="R640" s="213">
        <f>Q640*H640</f>
        <v>0</v>
      </c>
      <c r="S640" s="213">
        <v>0</v>
      </c>
      <c r="T640" s="214">
        <f>S640*H640</f>
        <v>0</v>
      </c>
      <c r="AR640" s="17" t="s">
        <v>238</v>
      </c>
      <c r="AT640" s="17" t="s">
        <v>142</v>
      </c>
      <c r="AU640" s="17" t="s">
        <v>84</v>
      </c>
      <c r="AY640" s="17" t="s">
        <v>140</v>
      </c>
      <c r="BE640" s="215">
        <f>IF(N640="základní",J640,0)</f>
        <v>0</v>
      </c>
      <c r="BF640" s="215">
        <f>IF(N640="snížená",J640,0)</f>
        <v>0</v>
      </c>
      <c r="BG640" s="215">
        <f>IF(N640="zákl. přenesená",J640,0)</f>
        <v>0</v>
      </c>
      <c r="BH640" s="215">
        <f>IF(N640="sníž. přenesená",J640,0)</f>
        <v>0</v>
      </c>
      <c r="BI640" s="215">
        <f>IF(N640="nulová",J640,0)</f>
        <v>0</v>
      </c>
      <c r="BJ640" s="17" t="s">
        <v>22</v>
      </c>
      <c r="BK640" s="215">
        <f>ROUND(I640*H640,2)</f>
        <v>0</v>
      </c>
      <c r="BL640" s="17" t="s">
        <v>238</v>
      </c>
      <c r="BM640" s="17" t="s">
        <v>833</v>
      </c>
    </row>
    <row r="641" spans="2:47" s="1" customFormat="1" ht="12">
      <c r="B641" s="38"/>
      <c r="C641" s="39"/>
      <c r="D641" s="216" t="s">
        <v>149</v>
      </c>
      <c r="E641" s="39"/>
      <c r="F641" s="217" t="s">
        <v>834</v>
      </c>
      <c r="G641" s="39"/>
      <c r="H641" s="39"/>
      <c r="I641" s="130"/>
      <c r="J641" s="39"/>
      <c r="K641" s="39"/>
      <c r="L641" s="43"/>
      <c r="M641" s="218"/>
      <c r="N641" s="79"/>
      <c r="O641" s="79"/>
      <c r="P641" s="79"/>
      <c r="Q641" s="79"/>
      <c r="R641" s="79"/>
      <c r="S641" s="79"/>
      <c r="T641" s="80"/>
      <c r="AT641" s="17" t="s">
        <v>149</v>
      </c>
      <c r="AU641" s="17" t="s">
        <v>84</v>
      </c>
    </row>
    <row r="642" spans="2:63" s="10" customFormat="1" ht="22.8" customHeight="1">
      <c r="B642" s="188"/>
      <c r="C642" s="189"/>
      <c r="D642" s="190" t="s">
        <v>74</v>
      </c>
      <c r="E642" s="202" t="s">
        <v>835</v>
      </c>
      <c r="F642" s="202" t="s">
        <v>836</v>
      </c>
      <c r="G642" s="189"/>
      <c r="H642" s="189"/>
      <c r="I642" s="192"/>
      <c r="J642" s="203">
        <f>BK642</f>
        <v>0</v>
      </c>
      <c r="K642" s="189"/>
      <c r="L642" s="194"/>
      <c r="M642" s="195"/>
      <c r="N642" s="196"/>
      <c r="O642" s="196"/>
      <c r="P642" s="197">
        <f>SUM(P643:P701)</f>
        <v>0</v>
      </c>
      <c r="Q642" s="196"/>
      <c r="R642" s="197">
        <f>SUM(R643:R701)</f>
        <v>13.697170000000002</v>
      </c>
      <c r="S642" s="196"/>
      <c r="T642" s="198">
        <f>SUM(T643:T701)</f>
        <v>16.84322616</v>
      </c>
      <c r="AR642" s="199" t="s">
        <v>84</v>
      </c>
      <c r="AT642" s="200" t="s">
        <v>74</v>
      </c>
      <c r="AU642" s="200" t="s">
        <v>22</v>
      </c>
      <c r="AY642" s="199" t="s">
        <v>140</v>
      </c>
      <c r="BK642" s="201">
        <f>SUM(BK643:BK701)</f>
        <v>0</v>
      </c>
    </row>
    <row r="643" spans="2:65" s="1" customFormat="1" ht="16.5" customHeight="1">
      <c r="B643" s="38"/>
      <c r="C643" s="204" t="s">
        <v>837</v>
      </c>
      <c r="D643" s="204" t="s">
        <v>142</v>
      </c>
      <c r="E643" s="205" t="s">
        <v>838</v>
      </c>
      <c r="F643" s="206" t="s">
        <v>839</v>
      </c>
      <c r="G643" s="207" t="s">
        <v>145</v>
      </c>
      <c r="H643" s="208">
        <v>748.242</v>
      </c>
      <c r="I643" s="209"/>
      <c r="J643" s="210">
        <f>ROUND(I643*H643,2)</f>
        <v>0</v>
      </c>
      <c r="K643" s="206" t="s">
        <v>146</v>
      </c>
      <c r="L643" s="43"/>
      <c r="M643" s="211" t="s">
        <v>20</v>
      </c>
      <c r="N643" s="212" t="s">
        <v>46</v>
      </c>
      <c r="O643" s="79"/>
      <c r="P643" s="213">
        <f>O643*H643</f>
        <v>0</v>
      </c>
      <c r="Q643" s="213">
        <v>0</v>
      </c>
      <c r="R643" s="213">
        <f>Q643*H643</f>
        <v>0</v>
      </c>
      <c r="S643" s="213">
        <v>0.014</v>
      </c>
      <c r="T643" s="214">
        <f>S643*H643</f>
        <v>10.475387999999999</v>
      </c>
      <c r="AR643" s="17" t="s">
        <v>238</v>
      </c>
      <c r="AT643" s="17" t="s">
        <v>142</v>
      </c>
      <c r="AU643" s="17" t="s">
        <v>84</v>
      </c>
      <c r="AY643" s="17" t="s">
        <v>140</v>
      </c>
      <c r="BE643" s="215">
        <f>IF(N643="základní",J643,0)</f>
        <v>0</v>
      </c>
      <c r="BF643" s="215">
        <f>IF(N643="snížená",J643,0)</f>
        <v>0</v>
      </c>
      <c r="BG643" s="215">
        <f>IF(N643="zákl. přenesená",J643,0)</f>
        <v>0</v>
      </c>
      <c r="BH643" s="215">
        <f>IF(N643="sníž. přenesená",J643,0)</f>
        <v>0</v>
      </c>
      <c r="BI643" s="215">
        <f>IF(N643="nulová",J643,0)</f>
        <v>0</v>
      </c>
      <c r="BJ643" s="17" t="s">
        <v>22</v>
      </c>
      <c r="BK643" s="215">
        <f>ROUND(I643*H643,2)</f>
        <v>0</v>
      </c>
      <c r="BL643" s="17" t="s">
        <v>238</v>
      </c>
      <c r="BM643" s="17" t="s">
        <v>840</v>
      </c>
    </row>
    <row r="644" spans="2:47" s="1" customFormat="1" ht="12">
      <c r="B644" s="38"/>
      <c r="C644" s="39"/>
      <c r="D644" s="216" t="s">
        <v>149</v>
      </c>
      <c r="E644" s="39"/>
      <c r="F644" s="217" t="s">
        <v>841</v>
      </c>
      <c r="G644" s="39"/>
      <c r="H644" s="39"/>
      <c r="I644" s="130"/>
      <c r="J644" s="39"/>
      <c r="K644" s="39"/>
      <c r="L644" s="43"/>
      <c r="M644" s="218"/>
      <c r="N644" s="79"/>
      <c r="O644" s="79"/>
      <c r="P644" s="79"/>
      <c r="Q644" s="79"/>
      <c r="R644" s="79"/>
      <c r="S644" s="79"/>
      <c r="T644" s="80"/>
      <c r="AT644" s="17" t="s">
        <v>149</v>
      </c>
      <c r="AU644" s="17" t="s">
        <v>84</v>
      </c>
    </row>
    <row r="645" spans="2:51" s="11" customFormat="1" ht="12">
      <c r="B645" s="219"/>
      <c r="C645" s="220"/>
      <c r="D645" s="216" t="s">
        <v>151</v>
      </c>
      <c r="E645" s="221" t="s">
        <v>20</v>
      </c>
      <c r="F645" s="222" t="s">
        <v>842</v>
      </c>
      <c r="G645" s="220"/>
      <c r="H645" s="223">
        <v>198.425</v>
      </c>
      <c r="I645" s="224"/>
      <c r="J645" s="220"/>
      <c r="K645" s="220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151</v>
      </c>
      <c r="AU645" s="229" t="s">
        <v>84</v>
      </c>
      <c r="AV645" s="11" t="s">
        <v>84</v>
      </c>
      <c r="AW645" s="11" t="s">
        <v>37</v>
      </c>
      <c r="AX645" s="11" t="s">
        <v>75</v>
      </c>
      <c r="AY645" s="229" t="s">
        <v>140</v>
      </c>
    </row>
    <row r="646" spans="2:51" s="11" customFormat="1" ht="12">
      <c r="B646" s="219"/>
      <c r="C646" s="220"/>
      <c r="D646" s="216" t="s">
        <v>151</v>
      </c>
      <c r="E646" s="221" t="s">
        <v>20</v>
      </c>
      <c r="F646" s="222" t="s">
        <v>696</v>
      </c>
      <c r="G646" s="220"/>
      <c r="H646" s="223">
        <v>119.18</v>
      </c>
      <c r="I646" s="224"/>
      <c r="J646" s="220"/>
      <c r="K646" s="220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151</v>
      </c>
      <c r="AU646" s="229" t="s">
        <v>84</v>
      </c>
      <c r="AV646" s="11" t="s">
        <v>84</v>
      </c>
      <c r="AW646" s="11" t="s">
        <v>37</v>
      </c>
      <c r="AX646" s="11" t="s">
        <v>75</v>
      </c>
      <c r="AY646" s="229" t="s">
        <v>140</v>
      </c>
    </row>
    <row r="647" spans="2:51" s="11" customFormat="1" ht="12">
      <c r="B647" s="219"/>
      <c r="C647" s="220"/>
      <c r="D647" s="216" t="s">
        <v>151</v>
      </c>
      <c r="E647" s="221" t="s">
        <v>20</v>
      </c>
      <c r="F647" s="222" t="s">
        <v>843</v>
      </c>
      <c r="G647" s="220"/>
      <c r="H647" s="223">
        <v>255.047</v>
      </c>
      <c r="I647" s="224"/>
      <c r="J647" s="220"/>
      <c r="K647" s="220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151</v>
      </c>
      <c r="AU647" s="229" t="s">
        <v>84</v>
      </c>
      <c r="AV647" s="11" t="s">
        <v>84</v>
      </c>
      <c r="AW647" s="11" t="s">
        <v>37</v>
      </c>
      <c r="AX647" s="11" t="s">
        <v>75</v>
      </c>
      <c r="AY647" s="229" t="s">
        <v>140</v>
      </c>
    </row>
    <row r="648" spans="2:51" s="11" customFormat="1" ht="12">
      <c r="B648" s="219"/>
      <c r="C648" s="220"/>
      <c r="D648" s="216" t="s">
        <v>151</v>
      </c>
      <c r="E648" s="221" t="s">
        <v>20</v>
      </c>
      <c r="F648" s="222" t="s">
        <v>698</v>
      </c>
      <c r="G648" s="220"/>
      <c r="H648" s="223">
        <v>122.8</v>
      </c>
      <c r="I648" s="224"/>
      <c r="J648" s="220"/>
      <c r="K648" s="220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151</v>
      </c>
      <c r="AU648" s="229" t="s">
        <v>84</v>
      </c>
      <c r="AV648" s="11" t="s">
        <v>84</v>
      </c>
      <c r="AW648" s="11" t="s">
        <v>37</v>
      </c>
      <c r="AX648" s="11" t="s">
        <v>75</v>
      </c>
      <c r="AY648" s="229" t="s">
        <v>140</v>
      </c>
    </row>
    <row r="649" spans="2:51" s="11" customFormat="1" ht="12">
      <c r="B649" s="219"/>
      <c r="C649" s="220"/>
      <c r="D649" s="216" t="s">
        <v>151</v>
      </c>
      <c r="E649" s="221" t="s">
        <v>20</v>
      </c>
      <c r="F649" s="222" t="s">
        <v>844</v>
      </c>
      <c r="G649" s="220"/>
      <c r="H649" s="223">
        <v>52.79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151</v>
      </c>
      <c r="AU649" s="229" t="s">
        <v>84</v>
      </c>
      <c r="AV649" s="11" t="s">
        <v>84</v>
      </c>
      <c r="AW649" s="11" t="s">
        <v>37</v>
      </c>
      <c r="AX649" s="11" t="s">
        <v>75</v>
      </c>
      <c r="AY649" s="229" t="s">
        <v>140</v>
      </c>
    </row>
    <row r="650" spans="2:51" s="12" customFormat="1" ht="12">
      <c r="B650" s="230"/>
      <c r="C650" s="231"/>
      <c r="D650" s="216" t="s">
        <v>151</v>
      </c>
      <c r="E650" s="232" t="s">
        <v>20</v>
      </c>
      <c r="F650" s="233" t="s">
        <v>159</v>
      </c>
      <c r="G650" s="231"/>
      <c r="H650" s="234">
        <v>748.242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151</v>
      </c>
      <c r="AU650" s="240" t="s">
        <v>84</v>
      </c>
      <c r="AV650" s="12" t="s">
        <v>147</v>
      </c>
      <c r="AW650" s="12" t="s">
        <v>37</v>
      </c>
      <c r="AX650" s="12" t="s">
        <v>22</v>
      </c>
      <c r="AY650" s="240" t="s">
        <v>140</v>
      </c>
    </row>
    <row r="651" spans="2:65" s="1" customFormat="1" ht="16.5" customHeight="1">
      <c r="B651" s="38"/>
      <c r="C651" s="204" t="s">
        <v>845</v>
      </c>
      <c r="D651" s="204" t="s">
        <v>142</v>
      </c>
      <c r="E651" s="205" t="s">
        <v>846</v>
      </c>
      <c r="F651" s="206" t="s">
        <v>847</v>
      </c>
      <c r="G651" s="207" t="s">
        <v>848</v>
      </c>
      <c r="H651" s="208">
        <v>70</v>
      </c>
      <c r="I651" s="209"/>
      <c r="J651" s="210">
        <f>ROUND(I651*H651,2)</f>
        <v>0</v>
      </c>
      <c r="K651" s="206" t="s">
        <v>319</v>
      </c>
      <c r="L651" s="43"/>
      <c r="M651" s="211" t="s">
        <v>20</v>
      </c>
      <c r="N651" s="212" t="s">
        <v>46</v>
      </c>
      <c r="O651" s="79"/>
      <c r="P651" s="213">
        <f>O651*H651</f>
        <v>0</v>
      </c>
      <c r="Q651" s="213">
        <v>0.00732</v>
      </c>
      <c r="R651" s="213">
        <f>Q651*H651</f>
        <v>0.5124</v>
      </c>
      <c r="S651" s="213">
        <v>0</v>
      </c>
      <c r="T651" s="214">
        <f>S651*H651</f>
        <v>0</v>
      </c>
      <c r="AR651" s="17" t="s">
        <v>238</v>
      </c>
      <c r="AT651" s="17" t="s">
        <v>142</v>
      </c>
      <c r="AU651" s="17" t="s">
        <v>84</v>
      </c>
      <c r="AY651" s="17" t="s">
        <v>140</v>
      </c>
      <c r="BE651" s="215">
        <f>IF(N651="základní",J651,0)</f>
        <v>0</v>
      </c>
      <c r="BF651" s="215">
        <f>IF(N651="snížená",J651,0)</f>
        <v>0</v>
      </c>
      <c r="BG651" s="215">
        <f>IF(N651="zákl. přenesená",J651,0)</f>
        <v>0</v>
      </c>
      <c r="BH651" s="215">
        <f>IF(N651="sníž. přenesená",J651,0)</f>
        <v>0</v>
      </c>
      <c r="BI651" s="215">
        <f>IF(N651="nulová",J651,0)</f>
        <v>0</v>
      </c>
      <c r="BJ651" s="17" t="s">
        <v>22</v>
      </c>
      <c r="BK651" s="215">
        <f>ROUND(I651*H651,2)</f>
        <v>0</v>
      </c>
      <c r="BL651" s="17" t="s">
        <v>238</v>
      </c>
      <c r="BM651" s="17" t="s">
        <v>849</v>
      </c>
    </row>
    <row r="652" spans="2:47" s="1" customFormat="1" ht="12">
      <c r="B652" s="38"/>
      <c r="C652" s="39"/>
      <c r="D652" s="216" t="s">
        <v>149</v>
      </c>
      <c r="E652" s="39"/>
      <c r="F652" s="217" t="s">
        <v>850</v>
      </c>
      <c r="G652" s="39"/>
      <c r="H652" s="39"/>
      <c r="I652" s="130"/>
      <c r="J652" s="39"/>
      <c r="K652" s="39"/>
      <c r="L652" s="43"/>
      <c r="M652" s="218"/>
      <c r="N652" s="79"/>
      <c r="O652" s="79"/>
      <c r="P652" s="79"/>
      <c r="Q652" s="79"/>
      <c r="R652" s="79"/>
      <c r="S652" s="79"/>
      <c r="T652" s="80"/>
      <c r="AT652" s="17" t="s">
        <v>149</v>
      </c>
      <c r="AU652" s="17" t="s">
        <v>84</v>
      </c>
    </row>
    <row r="653" spans="2:51" s="11" customFormat="1" ht="12">
      <c r="B653" s="219"/>
      <c r="C653" s="220"/>
      <c r="D653" s="216" t="s">
        <v>151</v>
      </c>
      <c r="E653" s="221" t="s">
        <v>20</v>
      </c>
      <c r="F653" s="222" t="s">
        <v>598</v>
      </c>
      <c r="G653" s="220"/>
      <c r="H653" s="223">
        <v>70</v>
      </c>
      <c r="I653" s="224"/>
      <c r="J653" s="220"/>
      <c r="K653" s="220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151</v>
      </c>
      <c r="AU653" s="229" t="s">
        <v>84</v>
      </c>
      <c r="AV653" s="11" t="s">
        <v>84</v>
      </c>
      <c r="AW653" s="11" t="s">
        <v>37</v>
      </c>
      <c r="AX653" s="11" t="s">
        <v>22</v>
      </c>
      <c r="AY653" s="229" t="s">
        <v>140</v>
      </c>
    </row>
    <row r="654" spans="2:65" s="1" customFormat="1" ht="16.5" customHeight="1">
      <c r="B654" s="38"/>
      <c r="C654" s="204" t="s">
        <v>851</v>
      </c>
      <c r="D654" s="204" t="s">
        <v>142</v>
      </c>
      <c r="E654" s="205" t="s">
        <v>852</v>
      </c>
      <c r="F654" s="206" t="s">
        <v>853</v>
      </c>
      <c r="G654" s="207" t="s">
        <v>848</v>
      </c>
      <c r="H654" s="208">
        <v>30</v>
      </c>
      <c r="I654" s="209"/>
      <c r="J654" s="210">
        <f>ROUND(I654*H654,2)</f>
        <v>0</v>
      </c>
      <c r="K654" s="206" t="s">
        <v>319</v>
      </c>
      <c r="L654" s="43"/>
      <c r="M654" s="211" t="s">
        <v>20</v>
      </c>
      <c r="N654" s="212" t="s">
        <v>46</v>
      </c>
      <c r="O654" s="79"/>
      <c r="P654" s="213">
        <f>O654*H654</f>
        <v>0</v>
      </c>
      <c r="Q654" s="213">
        <v>0.00732</v>
      </c>
      <c r="R654" s="213">
        <f>Q654*H654</f>
        <v>0.21960000000000002</v>
      </c>
      <c r="S654" s="213">
        <v>0</v>
      </c>
      <c r="T654" s="214">
        <f>S654*H654</f>
        <v>0</v>
      </c>
      <c r="AR654" s="17" t="s">
        <v>238</v>
      </c>
      <c r="AT654" s="17" t="s">
        <v>142</v>
      </c>
      <c r="AU654" s="17" t="s">
        <v>84</v>
      </c>
      <c r="AY654" s="17" t="s">
        <v>140</v>
      </c>
      <c r="BE654" s="215">
        <f>IF(N654="základní",J654,0)</f>
        <v>0</v>
      </c>
      <c r="BF654" s="215">
        <f>IF(N654="snížená",J654,0)</f>
        <v>0</v>
      </c>
      <c r="BG654" s="215">
        <f>IF(N654="zákl. přenesená",J654,0)</f>
        <v>0</v>
      </c>
      <c r="BH654" s="215">
        <f>IF(N654="sníž. přenesená",J654,0)</f>
        <v>0</v>
      </c>
      <c r="BI654" s="215">
        <f>IF(N654="nulová",J654,0)</f>
        <v>0</v>
      </c>
      <c r="BJ654" s="17" t="s">
        <v>22</v>
      </c>
      <c r="BK654" s="215">
        <f>ROUND(I654*H654,2)</f>
        <v>0</v>
      </c>
      <c r="BL654" s="17" t="s">
        <v>238</v>
      </c>
      <c r="BM654" s="17" t="s">
        <v>854</v>
      </c>
    </row>
    <row r="655" spans="2:47" s="1" customFormat="1" ht="12">
      <c r="B655" s="38"/>
      <c r="C655" s="39"/>
      <c r="D655" s="216" t="s">
        <v>149</v>
      </c>
      <c r="E655" s="39"/>
      <c r="F655" s="217" t="s">
        <v>850</v>
      </c>
      <c r="G655" s="39"/>
      <c r="H655" s="39"/>
      <c r="I655" s="130"/>
      <c r="J655" s="39"/>
      <c r="K655" s="39"/>
      <c r="L655" s="43"/>
      <c r="M655" s="218"/>
      <c r="N655" s="79"/>
      <c r="O655" s="79"/>
      <c r="P655" s="79"/>
      <c r="Q655" s="79"/>
      <c r="R655" s="79"/>
      <c r="S655" s="79"/>
      <c r="T655" s="80"/>
      <c r="AT655" s="17" t="s">
        <v>149</v>
      </c>
      <c r="AU655" s="17" t="s">
        <v>84</v>
      </c>
    </row>
    <row r="656" spans="2:51" s="11" customFormat="1" ht="12">
      <c r="B656" s="219"/>
      <c r="C656" s="220"/>
      <c r="D656" s="216" t="s">
        <v>151</v>
      </c>
      <c r="E656" s="221" t="s">
        <v>20</v>
      </c>
      <c r="F656" s="222" t="s">
        <v>357</v>
      </c>
      <c r="G656" s="220"/>
      <c r="H656" s="223">
        <v>30</v>
      </c>
      <c r="I656" s="224"/>
      <c r="J656" s="220"/>
      <c r="K656" s="220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151</v>
      </c>
      <c r="AU656" s="229" t="s">
        <v>84</v>
      </c>
      <c r="AV656" s="11" t="s">
        <v>84</v>
      </c>
      <c r="AW656" s="11" t="s">
        <v>37</v>
      </c>
      <c r="AX656" s="11" t="s">
        <v>22</v>
      </c>
      <c r="AY656" s="229" t="s">
        <v>140</v>
      </c>
    </row>
    <row r="657" spans="2:65" s="1" customFormat="1" ht="16.5" customHeight="1">
      <c r="B657" s="38"/>
      <c r="C657" s="204" t="s">
        <v>855</v>
      </c>
      <c r="D657" s="204" t="s">
        <v>142</v>
      </c>
      <c r="E657" s="205" t="s">
        <v>856</v>
      </c>
      <c r="F657" s="206" t="s">
        <v>857</v>
      </c>
      <c r="G657" s="207" t="s">
        <v>848</v>
      </c>
      <c r="H657" s="208">
        <v>31</v>
      </c>
      <c r="I657" s="209"/>
      <c r="J657" s="210">
        <f>ROUND(I657*H657,2)</f>
        <v>0</v>
      </c>
      <c r="K657" s="206" t="s">
        <v>319</v>
      </c>
      <c r="L657" s="43"/>
      <c r="M657" s="211" t="s">
        <v>20</v>
      </c>
      <c r="N657" s="212" t="s">
        <v>46</v>
      </c>
      <c r="O657" s="79"/>
      <c r="P657" s="213">
        <f>O657*H657</f>
        <v>0</v>
      </c>
      <c r="Q657" s="213">
        <v>0.00732</v>
      </c>
      <c r="R657" s="213">
        <f>Q657*H657</f>
        <v>0.22692</v>
      </c>
      <c r="S657" s="213">
        <v>0</v>
      </c>
      <c r="T657" s="214">
        <f>S657*H657</f>
        <v>0</v>
      </c>
      <c r="AR657" s="17" t="s">
        <v>238</v>
      </c>
      <c r="AT657" s="17" t="s">
        <v>142</v>
      </c>
      <c r="AU657" s="17" t="s">
        <v>84</v>
      </c>
      <c r="AY657" s="17" t="s">
        <v>140</v>
      </c>
      <c r="BE657" s="215">
        <f>IF(N657="základní",J657,0)</f>
        <v>0</v>
      </c>
      <c r="BF657" s="215">
        <f>IF(N657="snížená",J657,0)</f>
        <v>0</v>
      </c>
      <c r="BG657" s="215">
        <f>IF(N657="zákl. přenesená",J657,0)</f>
        <v>0</v>
      </c>
      <c r="BH657" s="215">
        <f>IF(N657="sníž. přenesená",J657,0)</f>
        <v>0</v>
      </c>
      <c r="BI657" s="215">
        <f>IF(N657="nulová",J657,0)</f>
        <v>0</v>
      </c>
      <c r="BJ657" s="17" t="s">
        <v>22</v>
      </c>
      <c r="BK657" s="215">
        <f>ROUND(I657*H657,2)</f>
        <v>0</v>
      </c>
      <c r="BL657" s="17" t="s">
        <v>238</v>
      </c>
      <c r="BM657" s="17" t="s">
        <v>858</v>
      </c>
    </row>
    <row r="658" spans="2:47" s="1" customFormat="1" ht="12">
      <c r="B658" s="38"/>
      <c r="C658" s="39"/>
      <c r="D658" s="216" t="s">
        <v>149</v>
      </c>
      <c r="E658" s="39"/>
      <c r="F658" s="217" t="s">
        <v>850</v>
      </c>
      <c r="G658" s="39"/>
      <c r="H658" s="39"/>
      <c r="I658" s="130"/>
      <c r="J658" s="39"/>
      <c r="K658" s="39"/>
      <c r="L658" s="43"/>
      <c r="M658" s="218"/>
      <c r="N658" s="79"/>
      <c r="O658" s="79"/>
      <c r="P658" s="79"/>
      <c r="Q658" s="79"/>
      <c r="R658" s="79"/>
      <c r="S658" s="79"/>
      <c r="T658" s="80"/>
      <c r="AT658" s="17" t="s">
        <v>149</v>
      </c>
      <c r="AU658" s="17" t="s">
        <v>84</v>
      </c>
    </row>
    <row r="659" spans="2:51" s="11" customFormat="1" ht="12">
      <c r="B659" s="219"/>
      <c r="C659" s="220"/>
      <c r="D659" s="216" t="s">
        <v>151</v>
      </c>
      <c r="E659" s="221" t="s">
        <v>20</v>
      </c>
      <c r="F659" s="222" t="s">
        <v>361</v>
      </c>
      <c r="G659" s="220"/>
      <c r="H659" s="223">
        <v>31</v>
      </c>
      <c r="I659" s="224"/>
      <c r="J659" s="220"/>
      <c r="K659" s="220"/>
      <c r="L659" s="225"/>
      <c r="M659" s="226"/>
      <c r="N659" s="227"/>
      <c r="O659" s="227"/>
      <c r="P659" s="227"/>
      <c r="Q659" s="227"/>
      <c r="R659" s="227"/>
      <c r="S659" s="227"/>
      <c r="T659" s="228"/>
      <c r="AT659" s="229" t="s">
        <v>151</v>
      </c>
      <c r="AU659" s="229" t="s">
        <v>84</v>
      </c>
      <c r="AV659" s="11" t="s">
        <v>84</v>
      </c>
      <c r="AW659" s="11" t="s">
        <v>37</v>
      </c>
      <c r="AX659" s="11" t="s">
        <v>22</v>
      </c>
      <c r="AY659" s="229" t="s">
        <v>140</v>
      </c>
    </row>
    <row r="660" spans="2:65" s="1" customFormat="1" ht="16.5" customHeight="1">
      <c r="B660" s="38"/>
      <c r="C660" s="204" t="s">
        <v>859</v>
      </c>
      <c r="D660" s="204" t="s">
        <v>142</v>
      </c>
      <c r="E660" s="205" t="s">
        <v>860</v>
      </c>
      <c r="F660" s="206" t="s">
        <v>861</v>
      </c>
      <c r="G660" s="207" t="s">
        <v>145</v>
      </c>
      <c r="H660" s="208">
        <v>42</v>
      </c>
      <c r="I660" s="209"/>
      <c r="J660" s="210">
        <f>ROUND(I660*H660,2)</f>
        <v>0</v>
      </c>
      <c r="K660" s="206" t="s">
        <v>146</v>
      </c>
      <c r="L660" s="43"/>
      <c r="M660" s="211" t="s">
        <v>20</v>
      </c>
      <c r="N660" s="212" t="s">
        <v>46</v>
      </c>
      <c r="O660" s="79"/>
      <c r="P660" s="213">
        <f>O660*H660</f>
        <v>0</v>
      </c>
      <c r="Q660" s="213">
        <v>0.0161</v>
      </c>
      <c r="R660" s="213">
        <f>Q660*H660</f>
        <v>0.6762</v>
      </c>
      <c r="S660" s="213">
        <v>0</v>
      </c>
      <c r="T660" s="214">
        <f>S660*H660</f>
        <v>0</v>
      </c>
      <c r="AR660" s="17" t="s">
        <v>238</v>
      </c>
      <c r="AT660" s="17" t="s">
        <v>142</v>
      </c>
      <c r="AU660" s="17" t="s">
        <v>84</v>
      </c>
      <c r="AY660" s="17" t="s">
        <v>140</v>
      </c>
      <c r="BE660" s="215">
        <f>IF(N660="základní",J660,0)</f>
        <v>0</v>
      </c>
      <c r="BF660" s="215">
        <f>IF(N660="snížená",J660,0)</f>
        <v>0</v>
      </c>
      <c r="BG660" s="215">
        <f>IF(N660="zákl. přenesená",J660,0)</f>
        <v>0</v>
      </c>
      <c r="BH660" s="215">
        <f>IF(N660="sníž. přenesená",J660,0)</f>
        <v>0</v>
      </c>
      <c r="BI660" s="215">
        <f>IF(N660="nulová",J660,0)</f>
        <v>0</v>
      </c>
      <c r="BJ660" s="17" t="s">
        <v>22</v>
      </c>
      <c r="BK660" s="215">
        <f>ROUND(I660*H660,2)</f>
        <v>0</v>
      </c>
      <c r="BL660" s="17" t="s">
        <v>238</v>
      </c>
      <c r="BM660" s="17" t="s">
        <v>862</v>
      </c>
    </row>
    <row r="661" spans="2:47" s="1" customFormat="1" ht="12">
      <c r="B661" s="38"/>
      <c r="C661" s="39"/>
      <c r="D661" s="216" t="s">
        <v>149</v>
      </c>
      <c r="E661" s="39"/>
      <c r="F661" s="217" t="s">
        <v>863</v>
      </c>
      <c r="G661" s="39"/>
      <c r="H661" s="39"/>
      <c r="I661" s="130"/>
      <c r="J661" s="39"/>
      <c r="K661" s="39"/>
      <c r="L661" s="43"/>
      <c r="M661" s="218"/>
      <c r="N661" s="79"/>
      <c r="O661" s="79"/>
      <c r="P661" s="79"/>
      <c r="Q661" s="79"/>
      <c r="R661" s="79"/>
      <c r="S661" s="79"/>
      <c r="T661" s="80"/>
      <c r="AT661" s="17" t="s">
        <v>149</v>
      </c>
      <c r="AU661" s="17" t="s">
        <v>84</v>
      </c>
    </row>
    <row r="662" spans="2:51" s="11" customFormat="1" ht="12">
      <c r="B662" s="219"/>
      <c r="C662" s="220"/>
      <c r="D662" s="216" t="s">
        <v>151</v>
      </c>
      <c r="E662" s="221" t="s">
        <v>20</v>
      </c>
      <c r="F662" s="222" t="s">
        <v>864</v>
      </c>
      <c r="G662" s="220"/>
      <c r="H662" s="223">
        <v>42</v>
      </c>
      <c r="I662" s="224"/>
      <c r="J662" s="220"/>
      <c r="K662" s="220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151</v>
      </c>
      <c r="AU662" s="229" t="s">
        <v>84</v>
      </c>
      <c r="AV662" s="11" t="s">
        <v>84</v>
      </c>
      <c r="AW662" s="11" t="s">
        <v>37</v>
      </c>
      <c r="AX662" s="11" t="s">
        <v>75</v>
      </c>
      <c r="AY662" s="229" t="s">
        <v>140</v>
      </c>
    </row>
    <row r="663" spans="2:51" s="12" customFormat="1" ht="12">
      <c r="B663" s="230"/>
      <c r="C663" s="231"/>
      <c r="D663" s="216" t="s">
        <v>151</v>
      </c>
      <c r="E663" s="232" t="s">
        <v>20</v>
      </c>
      <c r="F663" s="233" t="s">
        <v>159</v>
      </c>
      <c r="G663" s="231"/>
      <c r="H663" s="234">
        <v>42</v>
      </c>
      <c r="I663" s="235"/>
      <c r="J663" s="231"/>
      <c r="K663" s="231"/>
      <c r="L663" s="236"/>
      <c r="M663" s="237"/>
      <c r="N663" s="238"/>
      <c r="O663" s="238"/>
      <c r="P663" s="238"/>
      <c r="Q663" s="238"/>
      <c r="R663" s="238"/>
      <c r="S663" s="238"/>
      <c r="T663" s="239"/>
      <c r="AT663" s="240" t="s">
        <v>151</v>
      </c>
      <c r="AU663" s="240" t="s">
        <v>84</v>
      </c>
      <c r="AV663" s="12" t="s">
        <v>147</v>
      </c>
      <c r="AW663" s="12" t="s">
        <v>37</v>
      </c>
      <c r="AX663" s="12" t="s">
        <v>22</v>
      </c>
      <c r="AY663" s="240" t="s">
        <v>140</v>
      </c>
    </row>
    <row r="664" spans="2:65" s="1" customFormat="1" ht="16.5" customHeight="1">
      <c r="B664" s="38"/>
      <c r="C664" s="204" t="s">
        <v>865</v>
      </c>
      <c r="D664" s="204" t="s">
        <v>142</v>
      </c>
      <c r="E664" s="205" t="s">
        <v>866</v>
      </c>
      <c r="F664" s="206" t="s">
        <v>867</v>
      </c>
      <c r="G664" s="207" t="s">
        <v>145</v>
      </c>
      <c r="H664" s="208">
        <v>895.796</v>
      </c>
      <c r="I664" s="209"/>
      <c r="J664" s="210">
        <f>ROUND(I664*H664,2)</f>
        <v>0</v>
      </c>
      <c r="K664" s="206" t="s">
        <v>146</v>
      </c>
      <c r="L664" s="43"/>
      <c r="M664" s="211" t="s">
        <v>20</v>
      </c>
      <c r="N664" s="212" t="s">
        <v>46</v>
      </c>
      <c r="O664" s="79"/>
      <c r="P664" s="213">
        <f>O664*H664</f>
        <v>0</v>
      </c>
      <c r="Q664" s="213">
        <v>0</v>
      </c>
      <c r="R664" s="213">
        <f>Q664*H664</f>
        <v>0</v>
      </c>
      <c r="S664" s="213">
        <v>0</v>
      </c>
      <c r="T664" s="214">
        <f>S664*H664</f>
        <v>0</v>
      </c>
      <c r="AR664" s="17" t="s">
        <v>238</v>
      </c>
      <c r="AT664" s="17" t="s">
        <v>142</v>
      </c>
      <c r="AU664" s="17" t="s">
        <v>84</v>
      </c>
      <c r="AY664" s="17" t="s">
        <v>140</v>
      </c>
      <c r="BE664" s="215">
        <f>IF(N664="základní",J664,0)</f>
        <v>0</v>
      </c>
      <c r="BF664" s="215">
        <f>IF(N664="snížená",J664,0)</f>
        <v>0</v>
      </c>
      <c r="BG664" s="215">
        <f>IF(N664="zákl. přenesená",J664,0)</f>
        <v>0</v>
      </c>
      <c r="BH664" s="215">
        <f>IF(N664="sníž. přenesená",J664,0)</f>
        <v>0</v>
      </c>
      <c r="BI664" s="215">
        <f>IF(N664="nulová",J664,0)</f>
        <v>0</v>
      </c>
      <c r="BJ664" s="17" t="s">
        <v>22</v>
      </c>
      <c r="BK664" s="215">
        <f>ROUND(I664*H664,2)</f>
        <v>0</v>
      </c>
      <c r="BL664" s="17" t="s">
        <v>238</v>
      </c>
      <c r="BM664" s="17" t="s">
        <v>868</v>
      </c>
    </row>
    <row r="665" spans="2:47" s="1" customFormat="1" ht="12">
      <c r="B665" s="38"/>
      <c r="C665" s="39"/>
      <c r="D665" s="216" t="s">
        <v>149</v>
      </c>
      <c r="E665" s="39"/>
      <c r="F665" s="217" t="s">
        <v>869</v>
      </c>
      <c r="G665" s="39"/>
      <c r="H665" s="39"/>
      <c r="I665" s="130"/>
      <c r="J665" s="39"/>
      <c r="K665" s="39"/>
      <c r="L665" s="43"/>
      <c r="M665" s="218"/>
      <c r="N665" s="79"/>
      <c r="O665" s="79"/>
      <c r="P665" s="79"/>
      <c r="Q665" s="79"/>
      <c r="R665" s="79"/>
      <c r="S665" s="79"/>
      <c r="T665" s="80"/>
      <c r="AT665" s="17" t="s">
        <v>149</v>
      </c>
      <c r="AU665" s="17" t="s">
        <v>84</v>
      </c>
    </row>
    <row r="666" spans="2:51" s="11" customFormat="1" ht="12">
      <c r="B666" s="219"/>
      <c r="C666" s="220"/>
      <c r="D666" s="216" t="s">
        <v>151</v>
      </c>
      <c r="E666" s="221" t="s">
        <v>20</v>
      </c>
      <c r="F666" s="222" t="s">
        <v>870</v>
      </c>
      <c r="G666" s="220"/>
      <c r="H666" s="223">
        <v>191.795</v>
      </c>
      <c r="I666" s="224"/>
      <c r="J666" s="220"/>
      <c r="K666" s="220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151</v>
      </c>
      <c r="AU666" s="229" t="s">
        <v>84</v>
      </c>
      <c r="AV666" s="11" t="s">
        <v>84</v>
      </c>
      <c r="AW666" s="11" t="s">
        <v>37</v>
      </c>
      <c r="AX666" s="11" t="s">
        <v>75</v>
      </c>
      <c r="AY666" s="229" t="s">
        <v>140</v>
      </c>
    </row>
    <row r="667" spans="2:51" s="11" customFormat="1" ht="12">
      <c r="B667" s="219"/>
      <c r="C667" s="220"/>
      <c r="D667" s="216" t="s">
        <v>151</v>
      </c>
      <c r="E667" s="221" t="s">
        <v>20</v>
      </c>
      <c r="F667" s="222" t="s">
        <v>871</v>
      </c>
      <c r="G667" s="220"/>
      <c r="H667" s="223">
        <v>116.805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151</v>
      </c>
      <c r="AU667" s="229" t="s">
        <v>84</v>
      </c>
      <c r="AV667" s="11" t="s">
        <v>84</v>
      </c>
      <c r="AW667" s="11" t="s">
        <v>37</v>
      </c>
      <c r="AX667" s="11" t="s">
        <v>75</v>
      </c>
      <c r="AY667" s="229" t="s">
        <v>140</v>
      </c>
    </row>
    <row r="668" spans="2:51" s="11" customFormat="1" ht="12">
      <c r="B668" s="219"/>
      <c r="C668" s="220"/>
      <c r="D668" s="216" t="s">
        <v>151</v>
      </c>
      <c r="E668" s="221" t="s">
        <v>20</v>
      </c>
      <c r="F668" s="222" t="s">
        <v>872</v>
      </c>
      <c r="G668" s="220"/>
      <c r="H668" s="223">
        <v>249.522</v>
      </c>
      <c r="I668" s="224"/>
      <c r="J668" s="220"/>
      <c r="K668" s="220"/>
      <c r="L668" s="225"/>
      <c r="M668" s="226"/>
      <c r="N668" s="227"/>
      <c r="O668" s="227"/>
      <c r="P668" s="227"/>
      <c r="Q668" s="227"/>
      <c r="R668" s="227"/>
      <c r="S668" s="227"/>
      <c r="T668" s="228"/>
      <c r="AT668" s="229" t="s">
        <v>151</v>
      </c>
      <c r="AU668" s="229" t="s">
        <v>84</v>
      </c>
      <c r="AV668" s="11" t="s">
        <v>84</v>
      </c>
      <c r="AW668" s="11" t="s">
        <v>37</v>
      </c>
      <c r="AX668" s="11" t="s">
        <v>75</v>
      </c>
      <c r="AY668" s="229" t="s">
        <v>140</v>
      </c>
    </row>
    <row r="669" spans="2:51" s="11" customFormat="1" ht="12">
      <c r="B669" s="219"/>
      <c r="C669" s="220"/>
      <c r="D669" s="216" t="s">
        <v>151</v>
      </c>
      <c r="E669" s="221" t="s">
        <v>20</v>
      </c>
      <c r="F669" s="222" t="s">
        <v>873</v>
      </c>
      <c r="G669" s="220"/>
      <c r="H669" s="223">
        <v>121.945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151</v>
      </c>
      <c r="AU669" s="229" t="s">
        <v>84</v>
      </c>
      <c r="AV669" s="11" t="s">
        <v>84</v>
      </c>
      <c r="AW669" s="11" t="s">
        <v>37</v>
      </c>
      <c r="AX669" s="11" t="s">
        <v>75</v>
      </c>
      <c r="AY669" s="229" t="s">
        <v>140</v>
      </c>
    </row>
    <row r="670" spans="2:51" s="11" customFormat="1" ht="12">
      <c r="B670" s="219"/>
      <c r="C670" s="220"/>
      <c r="D670" s="216" t="s">
        <v>151</v>
      </c>
      <c r="E670" s="221" t="s">
        <v>20</v>
      </c>
      <c r="F670" s="222" t="s">
        <v>874</v>
      </c>
      <c r="G670" s="220"/>
      <c r="H670" s="223">
        <v>78.95</v>
      </c>
      <c r="I670" s="224"/>
      <c r="J670" s="220"/>
      <c r="K670" s="220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151</v>
      </c>
      <c r="AU670" s="229" t="s">
        <v>84</v>
      </c>
      <c r="AV670" s="11" t="s">
        <v>84</v>
      </c>
      <c r="AW670" s="11" t="s">
        <v>37</v>
      </c>
      <c r="AX670" s="11" t="s">
        <v>75</v>
      </c>
      <c r="AY670" s="229" t="s">
        <v>140</v>
      </c>
    </row>
    <row r="671" spans="2:51" s="11" customFormat="1" ht="12">
      <c r="B671" s="219"/>
      <c r="C671" s="220"/>
      <c r="D671" s="216" t="s">
        <v>151</v>
      </c>
      <c r="E671" s="221" t="s">
        <v>20</v>
      </c>
      <c r="F671" s="222" t="s">
        <v>875</v>
      </c>
      <c r="G671" s="220"/>
      <c r="H671" s="223">
        <v>3.4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AT671" s="229" t="s">
        <v>151</v>
      </c>
      <c r="AU671" s="229" t="s">
        <v>84</v>
      </c>
      <c r="AV671" s="11" t="s">
        <v>84</v>
      </c>
      <c r="AW671" s="11" t="s">
        <v>37</v>
      </c>
      <c r="AX671" s="11" t="s">
        <v>75</v>
      </c>
      <c r="AY671" s="229" t="s">
        <v>140</v>
      </c>
    </row>
    <row r="672" spans="2:51" s="13" customFormat="1" ht="12">
      <c r="B672" s="251"/>
      <c r="C672" s="252"/>
      <c r="D672" s="216" t="s">
        <v>151</v>
      </c>
      <c r="E672" s="253" t="s">
        <v>20</v>
      </c>
      <c r="F672" s="254" t="s">
        <v>876</v>
      </c>
      <c r="G672" s="252"/>
      <c r="H672" s="253" t="s">
        <v>20</v>
      </c>
      <c r="I672" s="255"/>
      <c r="J672" s="252"/>
      <c r="K672" s="252"/>
      <c r="L672" s="256"/>
      <c r="M672" s="257"/>
      <c r="N672" s="258"/>
      <c r="O672" s="258"/>
      <c r="P672" s="258"/>
      <c r="Q672" s="258"/>
      <c r="R672" s="258"/>
      <c r="S672" s="258"/>
      <c r="T672" s="259"/>
      <c r="AT672" s="260" t="s">
        <v>151</v>
      </c>
      <c r="AU672" s="260" t="s">
        <v>84</v>
      </c>
      <c r="AV672" s="13" t="s">
        <v>22</v>
      </c>
      <c r="AW672" s="13" t="s">
        <v>37</v>
      </c>
      <c r="AX672" s="13" t="s">
        <v>75</v>
      </c>
      <c r="AY672" s="260" t="s">
        <v>140</v>
      </c>
    </row>
    <row r="673" spans="2:51" s="11" customFormat="1" ht="12">
      <c r="B673" s="219"/>
      <c r="C673" s="220"/>
      <c r="D673" s="216" t="s">
        <v>151</v>
      </c>
      <c r="E673" s="221" t="s">
        <v>20</v>
      </c>
      <c r="F673" s="222" t="s">
        <v>877</v>
      </c>
      <c r="G673" s="220"/>
      <c r="H673" s="223">
        <v>60.881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151</v>
      </c>
      <c r="AU673" s="229" t="s">
        <v>84</v>
      </c>
      <c r="AV673" s="11" t="s">
        <v>84</v>
      </c>
      <c r="AW673" s="11" t="s">
        <v>37</v>
      </c>
      <c r="AX673" s="11" t="s">
        <v>75</v>
      </c>
      <c r="AY673" s="229" t="s">
        <v>140</v>
      </c>
    </row>
    <row r="674" spans="2:51" s="11" customFormat="1" ht="12">
      <c r="B674" s="219"/>
      <c r="C674" s="220"/>
      <c r="D674" s="216" t="s">
        <v>151</v>
      </c>
      <c r="E674" s="221" t="s">
        <v>20</v>
      </c>
      <c r="F674" s="222" t="s">
        <v>878</v>
      </c>
      <c r="G674" s="220"/>
      <c r="H674" s="223">
        <v>17.556</v>
      </c>
      <c r="I674" s="224"/>
      <c r="J674" s="220"/>
      <c r="K674" s="220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151</v>
      </c>
      <c r="AU674" s="229" t="s">
        <v>84</v>
      </c>
      <c r="AV674" s="11" t="s">
        <v>84</v>
      </c>
      <c r="AW674" s="11" t="s">
        <v>37</v>
      </c>
      <c r="AX674" s="11" t="s">
        <v>75</v>
      </c>
      <c r="AY674" s="229" t="s">
        <v>140</v>
      </c>
    </row>
    <row r="675" spans="2:51" s="11" customFormat="1" ht="12">
      <c r="B675" s="219"/>
      <c r="C675" s="220"/>
      <c r="D675" s="216" t="s">
        <v>151</v>
      </c>
      <c r="E675" s="221" t="s">
        <v>20</v>
      </c>
      <c r="F675" s="222" t="s">
        <v>879</v>
      </c>
      <c r="G675" s="220"/>
      <c r="H675" s="223">
        <v>48.22</v>
      </c>
      <c r="I675" s="224"/>
      <c r="J675" s="220"/>
      <c r="K675" s="220"/>
      <c r="L675" s="225"/>
      <c r="M675" s="226"/>
      <c r="N675" s="227"/>
      <c r="O675" s="227"/>
      <c r="P675" s="227"/>
      <c r="Q675" s="227"/>
      <c r="R675" s="227"/>
      <c r="S675" s="227"/>
      <c r="T675" s="228"/>
      <c r="AT675" s="229" t="s">
        <v>151</v>
      </c>
      <c r="AU675" s="229" t="s">
        <v>84</v>
      </c>
      <c r="AV675" s="11" t="s">
        <v>84</v>
      </c>
      <c r="AW675" s="11" t="s">
        <v>37</v>
      </c>
      <c r="AX675" s="11" t="s">
        <v>75</v>
      </c>
      <c r="AY675" s="229" t="s">
        <v>140</v>
      </c>
    </row>
    <row r="676" spans="2:51" s="11" customFormat="1" ht="12">
      <c r="B676" s="219"/>
      <c r="C676" s="220"/>
      <c r="D676" s="216" t="s">
        <v>151</v>
      </c>
      <c r="E676" s="221" t="s">
        <v>20</v>
      </c>
      <c r="F676" s="222" t="s">
        <v>880</v>
      </c>
      <c r="G676" s="220"/>
      <c r="H676" s="223">
        <v>6.722</v>
      </c>
      <c r="I676" s="224"/>
      <c r="J676" s="220"/>
      <c r="K676" s="220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151</v>
      </c>
      <c r="AU676" s="229" t="s">
        <v>84</v>
      </c>
      <c r="AV676" s="11" t="s">
        <v>84</v>
      </c>
      <c r="AW676" s="11" t="s">
        <v>37</v>
      </c>
      <c r="AX676" s="11" t="s">
        <v>75</v>
      </c>
      <c r="AY676" s="229" t="s">
        <v>140</v>
      </c>
    </row>
    <row r="677" spans="2:51" s="12" customFormat="1" ht="12">
      <c r="B677" s="230"/>
      <c r="C677" s="231"/>
      <c r="D677" s="216" t="s">
        <v>151</v>
      </c>
      <c r="E677" s="232" t="s">
        <v>20</v>
      </c>
      <c r="F677" s="233" t="s">
        <v>159</v>
      </c>
      <c r="G677" s="231"/>
      <c r="H677" s="234">
        <v>895.796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151</v>
      </c>
      <c r="AU677" s="240" t="s">
        <v>84</v>
      </c>
      <c r="AV677" s="12" t="s">
        <v>147</v>
      </c>
      <c r="AW677" s="12" t="s">
        <v>37</v>
      </c>
      <c r="AX677" s="12" t="s">
        <v>22</v>
      </c>
      <c r="AY677" s="240" t="s">
        <v>140</v>
      </c>
    </row>
    <row r="678" spans="2:65" s="1" customFormat="1" ht="16.5" customHeight="1">
      <c r="B678" s="38"/>
      <c r="C678" s="241" t="s">
        <v>881</v>
      </c>
      <c r="D678" s="241" t="s">
        <v>228</v>
      </c>
      <c r="E678" s="242" t="s">
        <v>882</v>
      </c>
      <c r="F678" s="243" t="s">
        <v>883</v>
      </c>
      <c r="G678" s="244" t="s">
        <v>187</v>
      </c>
      <c r="H678" s="245">
        <v>21.499</v>
      </c>
      <c r="I678" s="246"/>
      <c r="J678" s="247">
        <f>ROUND(I678*H678,2)</f>
        <v>0</v>
      </c>
      <c r="K678" s="243" t="s">
        <v>146</v>
      </c>
      <c r="L678" s="248"/>
      <c r="M678" s="249" t="s">
        <v>20</v>
      </c>
      <c r="N678" s="250" t="s">
        <v>46</v>
      </c>
      <c r="O678" s="79"/>
      <c r="P678" s="213">
        <f>O678*H678</f>
        <v>0</v>
      </c>
      <c r="Q678" s="213">
        <v>0.55</v>
      </c>
      <c r="R678" s="213">
        <f>Q678*H678</f>
        <v>11.82445</v>
      </c>
      <c r="S678" s="213">
        <v>0</v>
      </c>
      <c r="T678" s="214">
        <f>S678*H678</f>
        <v>0</v>
      </c>
      <c r="AR678" s="17" t="s">
        <v>365</v>
      </c>
      <c r="AT678" s="17" t="s">
        <v>228</v>
      </c>
      <c r="AU678" s="17" t="s">
        <v>84</v>
      </c>
      <c r="AY678" s="17" t="s">
        <v>140</v>
      </c>
      <c r="BE678" s="215">
        <f>IF(N678="základní",J678,0)</f>
        <v>0</v>
      </c>
      <c r="BF678" s="215">
        <f>IF(N678="snížená",J678,0)</f>
        <v>0</v>
      </c>
      <c r="BG678" s="215">
        <f>IF(N678="zákl. přenesená",J678,0)</f>
        <v>0</v>
      </c>
      <c r="BH678" s="215">
        <f>IF(N678="sníž. přenesená",J678,0)</f>
        <v>0</v>
      </c>
      <c r="BI678" s="215">
        <f>IF(N678="nulová",J678,0)</f>
        <v>0</v>
      </c>
      <c r="BJ678" s="17" t="s">
        <v>22</v>
      </c>
      <c r="BK678" s="215">
        <f>ROUND(I678*H678,2)</f>
        <v>0</v>
      </c>
      <c r="BL678" s="17" t="s">
        <v>238</v>
      </c>
      <c r="BM678" s="17" t="s">
        <v>884</v>
      </c>
    </row>
    <row r="679" spans="2:47" s="1" customFormat="1" ht="12">
      <c r="B679" s="38"/>
      <c r="C679" s="39"/>
      <c r="D679" s="216" t="s">
        <v>149</v>
      </c>
      <c r="E679" s="39"/>
      <c r="F679" s="217" t="s">
        <v>885</v>
      </c>
      <c r="G679" s="39"/>
      <c r="H679" s="39"/>
      <c r="I679" s="130"/>
      <c r="J679" s="39"/>
      <c r="K679" s="39"/>
      <c r="L679" s="43"/>
      <c r="M679" s="218"/>
      <c r="N679" s="79"/>
      <c r="O679" s="79"/>
      <c r="P679" s="79"/>
      <c r="Q679" s="79"/>
      <c r="R679" s="79"/>
      <c r="S679" s="79"/>
      <c r="T679" s="80"/>
      <c r="AT679" s="17" t="s">
        <v>149</v>
      </c>
      <c r="AU679" s="17" t="s">
        <v>84</v>
      </c>
    </row>
    <row r="680" spans="2:51" s="11" customFormat="1" ht="12">
      <c r="B680" s="219"/>
      <c r="C680" s="220"/>
      <c r="D680" s="216" t="s">
        <v>151</v>
      </c>
      <c r="E680" s="221" t="s">
        <v>20</v>
      </c>
      <c r="F680" s="222" t="s">
        <v>886</v>
      </c>
      <c r="G680" s="220"/>
      <c r="H680" s="223">
        <v>21.499</v>
      </c>
      <c r="I680" s="224"/>
      <c r="J680" s="220"/>
      <c r="K680" s="220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151</v>
      </c>
      <c r="AU680" s="229" t="s">
        <v>84</v>
      </c>
      <c r="AV680" s="11" t="s">
        <v>84</v>
      </c>
      <c r="AW680" s="11" t="s">
        <v>37</v>
      </c>
      <c r="AX680" s="11" t="s">
        <v>22</v>
      </c>
      <c r="AY680" s="229" t="s">
        <v>140</v>
      </c>
    </row>
    <row r="681" spans="2:65" s="1" customFormat="1" ht="16.5" customHeight="1">
      <c r="B681" s="38"/>
      <c r="C681" s="204" t="s">
        <v>887</v>
      </c>
      <c r="D681" s="204" t="s">
        <v>142</v>
      </c>
      <c r="E681" s="205" t="s">
        <v>888</v>
      </c>
      <c r="F681" s="206" t="s">
        <v>889</v>
      </c>
      <c r="G681" s="207" t="s">
        <v>145</v>
      </c>
      <c r="H681" s="208">
        <v>75.35</v>
      </c>
      <c r="I681" s="209"/>
      <c r="J681" s="210">
        <f>ROUND(I681*H681,2)</f>
        <v>0</v>
      </c>
      <c r="K681" s="206" t="s">
        <v>146</v>
      </c>
      <c r="L681" s="43"/>
      <c r="M681" s="211" t="s">
        <v>20</v>
      </c>
      <c r="N681" s="212" t="s">
        <v>46</v>
      </c>
      <c r="O681" s="79"/>
      <c r="P681" s="213">
        <f>O681*H681</f>
        <v>0</v>
      </c>
      <c r="Q681" s="213">
        <v>0</v>
      </c>
      <c r="R681" s="213">
        <f>Q681*H681</f>
        <v>0</v>
      </c>
      <c r="S681" s="213">
        <v>0.03578</v>
      </c>
      <c r="T681" s="214">
        <f>S681*H681</f>
        <v>2.696023</v>
      </c>
      <c r="AR681" s="17" t="s">
        <v>147</v>
      </c>
      <c r="AT681" s="17" t="s">
        <v>142</v>
      </c>
      <c r="AU681" s="17" t="s">
        <v>84</v>
      </c>
      <c r="AY681" s="17" t="s">
        <v>140</v>
      </c>
      <c r="BE681" s="215">
        <f>IF(N681="základní",J681,0)</f>
        <v>0</v>
      </c>
      <c r="BF681" s="215">
        <f>IF(N681="snížená",J681,0)</f>
        <v>0</v>
      </c>
      <c r="BG681" s="215">
        <f>IF(N681="zákl. přenesená",J681,0)</f>
        <v>0</v>
      </c>
      <c r="BH681" s="215">
        <f>IF(N681="sníž. přenesená",J681,0)</f>
        <v>0</v>
      </c>
      <c r="BI681" s="215">
        <f>IF(N681="nulová",J681,0)</f>
        <v>0</v>
      </c>
      <c r="BJ681" s="17" t="s">
        <v>22</v>
      </c>
      <c r="BK681" s="215">
        <f>ROUND(I681*H681,2)</f>
        <v>0</v>
      </c>
      <c r="BL681" s="17" t="s">
        <v>147</v>
      </c>
      <c r="BM681" s="17" t="s">
        <v>890</v>
      </c>
    </row>
    <row r="682" spans="2:47" s="1" customFormat="1" ht="12">
      <c r="B682" s="38"/>
      <c r="C682" s="39"/>
      <c r="D682" s="216" t="s">
        <v>149</v>
      </c>
      <c r="E682" s="39"/>
      <c r="F682" s="217" t="s">
        <v>891</v>
      </c>
      <c r="G682" s="39"/>
      <c r="H682" s="39"/>
      <c r="I682" s="130"/>
      <c r="J682" s="39"/>
      <c r="K682" s="39"/>
      <c r="L682" s="43"/>
      <c r="M682" s="218"/>
      <c r="N682" s="79"/>
      <c r="O682" s="79"/>
      <c r="P682" s="79"/>
      <c r="Q682" s="79"/>
      <c r="R682" s="79"/>
      <c r="S682" s="79"/>
      <c r="T682" s="80"/>
      <c r="AT682" s="17" t="s">
        <v>149</v>
      </c>
      <c r="AU682" s="17" t="s">
        <v>84</v>
      </c>
    </row>
    <row r="683" spans="2:51" s="11" customFormat="1" ht="12">
      <c r="B683" s="219"/>
      <c r="C683" s="220"/>
      <c r="D683" s="216" t="s">
        <v>151</v>
      </c>
      <c r="E683" s="221" t="s">
        <v>20</v>
      </c>
      <c r="F683" s="222" t="s">
        <v>892</v>
      </c>
      <c r="G683" s="220"/>
      <c r="H683" s="223">
        <v>71.95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151</v>
      </c>
      <c r="AU683" s="229" t="s">
        <v>84</v>
      </c>
      <c r="AV683" s="11" t="s">
        <v>84</v>
      </c>
      <c r="AW683" s="11" t="s">
        <v>37</v>
      </c>
      <c r="AX683" s="11" t="s">
        <v>75</v>
      </c>
      <c r="AY683" s="229" t="s">
        <v>140</v>
      </c>
    </row>
    <row r="684" spans="2:51" s="11" customFormat="1" ht="12">
      <c r="B684" s="219"/>
      <c r="C684" s="220"/>
      <c r="D684" s="216" t="s">
        <v>151</v>
      </c>
      <c r="E684" s="221" t="s">
        <v>20</v>
      </c>
      <c r="F684" s="222" t="s">
        <v>875</v>
      </c>
      <c r="G684" s="220"/>
      <c r="H684" s="223">
        <v>3.4</v>
      </c>
      <c r="I684" s="224"/>
      <c r="J684" s="220"/>
      <c r="K684" s="220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151</v>
      </c>
      <c r="AU684" s="229" t="s">
        <v>84</v>
      </c>
      <c r="AV684" s="11" t="s">
        <v>84</v>
      </c>
      <c r="AW684" s="11" t="s">
        <v>37</v>
      </c>
      <c r="AX684" s="11" t="s">
        <v>75</v>
      </c>
      <c r="AY684" s="229" t="s">
        <v>140</v>
      </c>
    </row>
    <row r="685" spans="2:51" s="12" customFormat="1" ht="12">
      <c r="B685" s="230"/>
      <c r="C685" s="231"/>
      <c r="D685" s="216" t="s">
        <v>151</v>
      </c>
      <c r="E685" s="232" t="s">
        <v>20</v>
      </c>
      <c r="F685" s="233" t="s">
        <v>159</v>
      </c>
      <c r="G685" s="231"/>
      <c r="H685" s="234">
        <v>75.35000000000001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AT685" s="240" t="s">
        <v>151</v>
      </c>
      <c r="AU685" s="240" t="s">
        <v>84</v>
      </c>
      <c r="AV685" s="12" t="s">
        <v>147</v>
      </c>
      <c r="AW685" s="12" t="s">
        <v>37</v>
      </c>
      <c r="AX685" s="12" t="s">
        <v>22</v>
      </c>
      <c r="AY685" s="240" t="s">
        <v>140</v>
      </c>
    </row>
    <row r="686" spans="2:65" s="1" customFormat="1" ht="16.5" customHeight="1">
      <c r="B686" s="38"/>
      <c r="C686" s="204" t="s">
        <v>893</v>
      </c>
      <c r="D686" s="204" t="s">
        <v>142</v>
      </c>
      <c r="E686" s="205" t="s">
        <v>894</v>
      </c>
      <c r="F686" s="206" t="s">
        <v>895</v>
      </c>
      <c r="G686" s="207" t="s">
        <v>145</v>
      </c>
      <c r="H686" s="208">
        <v>102.622</v>
      </c>
      <c r="I686" s="209"/>
      <c r="J686" s="210">
        <f>ROUND(I686*H686,2)</f>
        <v>0</v>
      </c>
      <c r="K686" s="206" t="s">
        <v>146</v>
      </c>
      <c r="L686" s="43"/>
      <c r="M686" s="211" t="s">
        <v>20</v>
      </c>
      <c r="N686" s="212" t="s">
        <v>46</v>
      </c>
      <c r="O686" s="79"/>
      <c r="P686" s="213">
        <f>O686*H686</f>
        <v>0</v>
      </c>
      <c r="Q686" s="213">
        <v>0</v>
      </c>
      <c r="R686" s="213">
        <f>Q686*H686</f>
        <v>0</v>
      </c>
      <c r="S686" s="213">
        <v>0.03578</v>
      </c>
      <c r="T686" s="214">
        <f>S686*H686</f>
        <v>3.67181516</v>
      </c>
      <c r="AR686" s="17" t="s">
        <v>238</v>
      </c>
      <c r="AT686" s="17" t="s">
        <v>142</v>
      </c>
      <c r="AU686" s="17" t="s">
        <v>84</v>
      </c>
      <c r="AY686" s="17" t="s">
        <v>140</v>
      </c>
      <c r="BE686" s="215">
        <f>IF(N686="základní",J686,0)</f>
        <v>0</v>
      </c>
      <c r="BF686" s="215">
        <f>IF(N686="snížená",J686,0)</f>
        <v>0</v>
      </c>
      <c r="BG686" s="215">
        <f>IF(N686="zákl. přenesená",J686,0)</f>
        <v>0</v>
      </c>
      <c r="BH686" s="215">
        <f>IF(N686="sníž. přenesená",J686,0)</f>
        <v>0</v>
      </c>
      <c r="BI686" s="215">
        <f>IF(N686="nulová",J686,0)</f>
        <v>0</v>
      </c>
      <c r="BJ686" s="17" t="s">
        <v>22</v>
      </c>
      <c r="BK686" s="215">
        <f>ROUND(I686*H686,2)</f>
        <v>0</v>
      </c>
      <c r="BL686" s="17" t="s">
        <v>238</v>
      </c>
      <c r="BM686" s="17" t="s">
        <v>896</v>
      </c>
    </row>
    <row r="687" spans="2:47" s="1" customFormat="1" ht="12">
      <c r="B687" s="38"/>
      <c r="C687" s="39"/>
      <c r="D687" s="216" t="s">
        <v>149</v>
      </c>
      <c r="E687" s="39"/>
      <c r="F687" s="217" t="s">
        <v>897</v>
      </c>
      <c r="G687" s="39"/>
      <c r="H687" s="39"/>
      <c r="I687" s="130"/>
      <c r="J687" s="39"/>
      <c r="K687" s="39"/>
      <c r="L687" s="43"/>
      <c r="M687" s="218"/>
      <c r="N687" s="79"/>
      <c r="O687" s="79"/>
      <c r="P687" s="79"/>
      <c r="Q687" s="79"/>
      <c r="R687" s="79"/>
      <c r="S687" s="79"/>
      <c r="T687" s="80"/>
      <c r="AT687" s="17" t="s">
        <v>149</v>
      </c>
      <c r="AU687" s="17" t="s">
        <v>84</v>
      </c>
    </row>
    <row r="688" spans="2:51" s="13" customFormat="1" ht="12">
      <c r="B688" s="251"/>
      <c r="C688" s="252"/>
      <c r="D688" s="216" t="s">
        <v>151</v>
      </c>
      <c r="E688" s="253" t="s">
        <v>20</v>
      </c>
      <c r="F688" s="254" t="s">
        <v>876</v>
      </c>
      <c r="G688" s="252"/>
      <c r="H688" s="253" t="s">
        <v>20</v>
      </c>
      <c r="I688" s="255"/>
      <c r="J688" s="252"/>
      <c r="K688" s="252"/>
      <c r="L688" s="256"/>
      <c r="M688" s="257"/>
      <c r="N688" s="258"/>
      <c r="O688" s="258"/>
      <c r="P688" s="258"/>
      <c r="Q688" s="258"/>
      <c r="R688" s="258"/>
      <c r="S688" s="258"/>
      <c r="T688" s="259"/>
      <c r="AT688" s="260" t="s">
        <v>151</v>
      </c>
      <c r="AU688" s="260" t="s">
        <v>84</v>
      </c>
      <c r="AV688" s="13" t="s">
        <v>22</v>
      </c>
      <c r="AW688" s="13" t="s">
        <v>37</v>
      </c>
      <c r="AX688" s="13" t="s">
        <v>75</v>
      </c>
      <c r="AY688" s="260" t="s">
        <v>140</v>
      </c>
    </row>
    <row r="689" spans="2:51" s="11" customFormat="1" ht="12">
      <c r="B689" s="219"/>
      <c r="C689" s="220"/>
      <c r="D689" s="216" t="s">
        <v>151</v>
      </c>
      <c r="E689" s="221" t="s">
        <v>20</v>
      </c>
      <c r="F689" s="222" t="s">
        <v>898</v>
      </c>
      <c r="G689" s="220"/>
      <c r="H689" s="223">
        <v>47.931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151</v>
      </c>
      <c r="AU689" s="229" t="s">
        <v>84</v>
      </c>
      <c r="AV689" s="11" t="s">
        <v>84</v>
      </c>
      <c r="AW689" s="11" t="s">
        <v>37</v>
      </c>
      <c r="AX689" s="11" t="s">
        <v>75</v>
      </c>
      <c r="AY689" s="229" t="s">
        <v>140</v>
      </c>
    </row>
    <row r="690" spans="2:51" s="11" customFormat="1" ht="12">
      <c r="B690" s="219"/>
      <c r="C690" s="220"/>
      <c r="D690" s="216" t="s">
        <v>151</v>
      </c>
      <c r="E690" s="221" t="s">
        <v>20</v>
      </c>
      <c r="F690" s="222" t="s">
        <v>899</v>
      </c>
      <c r="G690" s="220"/>
      <c r="H690" s="223">
        <v>14.3</v>
      </c>
      <c r="I690" s="224"/>
      <c r="J690" s="220"/>
      <c r="K690" s="220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151</v>
      </c>
      <c r="AU690" s="229" t="s">
        <v>84</v>
      </c>
      <c r="AV690" s="11" t="s">
        <v>84</v>
      </c>
      <c r="AW690" s="11" t="s">
        <v>37</v>
      </c>
      <c r="AX690" s="11" t="s">
        <v>75</v>
      </c>
      <c r="AY690" s="229" t="s">
        <v>140</v>
      </c>
    </row>
    <row r="691" spans="2:51" s="11" customFormat="1" ht="12">
      <c r="B691" s="219"/>
      <c r="C691" s="220"/>
      <c r="D691" s="216" t="s">
        <v>151</v>
      </c>
      <c r="E691" s="221" t="s">
        <v>20</v>
      </c>
      <c r="F691" s="222" t="s">
        <v>900</v>
      </c>
      <c r="G691" s="220"/>
      <c r="H691" s="223">
        <v>37.7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151</v>
      </c>
      <c r="AU691" s="229" t="s">
        <v>84</v>
      </c>
      <c r="AV691" s="11" t="s">
        <v>84</v>
      </c>
      <c r="AW691" s="11" t="s">
        <v>37</v>
      </c>
      <c r="AX691" s="11" t="s">
        <v>75</v>
      </c>
      <c r="AY691" s="229" t="s">
        <v>140</v>
      </c>
    </row>
    <row r="692" spans="2:51" s="11" customFormat="1" ht="12">
      <c r="B692" s="219"/>
      <c r="C692" s="220"/>
      <c r="D692" s="216" t="s">
        <v>151</v>
      </c>
      <c r="E692" s="221" t="s">
        <v>20</v>
      </c>
      <c r="F692" s="222" t="s">
        <v>901</v>
      </c>
      <c r="G692" s="220"/>
      <c r="H692" s="223">
        <v>2.691</v>
      </c>
      <c r="I692" s="224"/>
      <c r="J692" s="220"/>
      <c r="K692" s="220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151</v>
      </c>
      <c r="AU692" s="229" t="s">
        <v>84</v>
      </c>
      <c r="AV692" s="11" t="s">
        <v>84</v>
      </c>
      <c r="AW692" s="11" t="s">
        <v>37</v>
      </c>
      <c r="AX692" s="11" t="s">
        <v>75</v>
      </c>
      <c r="AY692" s="229" t="s">
        <v>140</v>
      </c>
    </row>
    <row r="693" spans="2:51" s="12" customFormat="1" ht="12">
      <c r="B693" s="230"/>
      <c r="C693" s="231"/>
      <c r="D693" s="216" t="s">
        <v>151</v>
      </c>
      <c r="E693" s="232" t="s">
        <v>20</v>
      </c>
      <c r="F693" s="233" t="s">
        <v>159</v>
      </c>
      <c r="G693" s="231"/>
      <c r="H693" s="234">
        <v>102.622</v>
      </c>
      <c r="I693" s="235"/>
      <c r="J693" s="231"/>
      <c r="K693" s="231"/>
      <c r="L693" s="236"/>
      <c r="M693" s="237"/>
      <c r="N693" s="238"/>
      <c r="O693" s="238"/>
      <c r="P693" s="238"/>
      <c r="Q693" s="238"/>
      <c r="R693" s="238"/>
      <c r="S693" s="238"/>
      <c r="T693" s="239"/>
      <c r="AT693" s="240" t="s">
        <v>151</v>
      </c>
      <c r="AU693" s="240" t="s">
        <v>84</v>
      </c>
      <c r="AV693" s="12" t="s">
        <v>147</v>
      </c>
      <c r="AW693" s="12" t="s">
        <v>37</v>
      </c>
      <c r="AX693" s="12" t="s">
        <v>22</v>
      </c>
      <c r="AY693" s="240" t="s">
        <v>140</v>
      </c>
    </row>
    <row r="694" spans="2:65" s="1" customFormat="1" ht="16.5" customHeight="1">
      <c r="B694" s="38"/>
      <c r="C694" s="204" t="s">
        <v>902</v>
      </c>
      <c r="D694" s="204" t="s">
        <v>142</v>
      </c>
      <c r="E694" s="205" t="s">
        <v>903</v>
      </c>
      <c r="F694" s="206" t="s">
        <v>904</v>
      </c>
      <c r="G694" s="207" t="s">
        <v>270</v>
      </c>
      <c r="H694" s="208">
        <v>144</v>
      </c>
      <c r="I694" s="209"/>
      <c r="J694" s="210">
        <f>ROUND(I694*H694,2)</f>
        <v>0</v>
      </c>
      <c r="K694" s="206" t="s">
        <v>146</v>
      </c>
      <c r="L694" s="43"/>
      <c r="M694" s="211" t="s">
        <v>20</v>
      </c>
      <c r="N694" s="212" t="s">
        <v>46</v>
      </c>
      <c r="O694" s="79"/>
      <c r="P694" s="213">
        <f>O694*H694</f>
        <v>0</v>
      </c>
      <c r="Q694" s="213">
        <v>0</v>
      </c>
      <c r="R694" s="213">
        <f>Q694*H694</f>
        <v>0</v>
      </c>
      <c r="S694" s="213">
        <v>0</v>
      </c>
      <c r="T694" s="214">
        <f>S694*H694</f>
        <v>0</v>
      </c>
      <c r="AR694" s="17" t="s">
        <v>238</v>
      </c>
      <c r="AT694" s="17" t="s">
        <v>142</v>
      </c>
      <c r="AU694" s="17" t="s">
        <v>84</v>
      </c>
      <c r="AY694" s="17" t="s">
        <v>140</v>
      </c>
      <c r="BE694" s="215">
        <f>IF(N694="základní",J694,0)</f>
        <v>0</v>
      </c>
      <c r="BF694" s="215">
        <f>IF(N694="snížená",J694,0)</f>
        <v>0</v>
      </c>
      <c r="BG694" s="215">
        <f>IF(N694="zákl. přenesená",J694,0)</f>
        <v>0</v>
      </c>
      <c r="BH694" s="215">
        <f>IF(N694="sníž. přenesená",J694,0)</f>
        <v>0</v>
      </c>
      <c r="BI694" s="215">
        <f>IF(N694="nulová",J694,0)</f>
        <v>0</v>
      </c>
      <c r="BJ694" s="17" t="s">
        <v>22</v>
      </c>
      <c r="BK694" s="215">
        <f>ROUND(I694*H694,2)</f>
        <v>0</v>
      </c>
      <c r="BL694" s="17" t="s">
        <v>238</v>
      </c>
      <c r="BM694" s="17" t="s">
        <v>905</v>
      </c>
    </row>
    <row r="695" spans="2:47" s="1" customFormat="1" ht="12">
      <c r="B695" s="38"/>
      <c r="C695" s="39"/>
      <c r="D695" s="216" t="s">
        <v>149</v>
      </c>
      <c r="E695" s="39"/>
      <c r="F695" s="217" t="s">
        <v>906</v>
      </c>
      <c r="G695" s="39"/>
      <c r="H695" s="39"/>
      <c r="I695" s="130"/>
      <c r="J695" s="39"/>
      <c r="K695" s="39"/>
      <c r="L695" s="43"/>
      <c r="M695" s="218"/>
      <c r="N695" s="79"/>
      <c r="O695" s="79"/>
      <c r="P695" s="79"/>
      <c r="Q695" s="79"/>
      <c r="R695" s="79"/>
      <c r="S695" s="79"/>
      <c r="T695" s="80"/>
      <c r="AT695" s="17" t="s">
        <v>149</v>
      </c>
      <c r="AU695" s="17" t="s">
        <v>84</v>
      </c>
    </row>
    <row r="696" spans="2:51" s="11" customFormat="1" ht="12">
      <c r="B696" s="219"/>
      <c r="C696" s="220"/>
      <c r="D696" s="216" t="s">
        <v>151</v>
      </c>
      <c r="E696" s="221" t="s">
        <v>20</v>
      </c>
      <c r="F696" s="222" t="s">
        <v>907</v>
      </c>
      <c r="G696" s="220"/>
      <c r="H696" s="223">
        <v>144</v>
      </c>
      <c r="I696" s="224"/>
      <c r="J696" s="220"/>
      <c r="K696" s="220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151</v>
      </c>
      <c r="AU696" s="229" t="s">
        <v>84</v>
      </c>
      <c r="AV696" s="11" t="s">
        <v>84</v>
      </c>
      <c r="AW696" s="11" t="s">
        <v>37</v>
      </c>
      <c r="AX696" s="11" t="s">
        <v>22</v>
      </c>
      <c r="AY696" s="229" t="s">
        <v>140</v>
      </c>
    </row>
    <row r="697" spans="2:65" s="1" customFormat="1" ht="16.5" customHeight="1">
      <c r="B697" s="38"/>
      <c r="C697" s="241" t="s">
        <v>908</v>
      </c>
      <c r="D697" s="241" t="s">
        <v>228</v>
      </c>
      <c r="E697" s="242" t="s">
        <v>909</v>
      </c>
      <c r="F697" s="243" t="s">
        <v>910</v>
      </c>
      <c r="G697" s="244" t="s">
        <v>187</v>
      </c>
      <c r="H697" s="245">
        <v>0.432</v>
      </c>
      <c r="I697" s="246"/>
      <c r="J697" s="247">
        <f>ROUND(I697*H697,2)</f>
        <v>0</v>
      </c>
      <c r="K697" s="243" t="s">
        <v>146</v>
      </c>
      <c r="L697" s="248"/>
      <c r="M697" s="249" t="s">
        <v>20</v>
      </c>
      <c r="N697" s="250" t="s">
        <v>46</v>
      </c>
      <c r="O697" s="79"/>
      <c r="P697" s="213">
        <f>O697*H697</f>
        <v>0</v>
      </c>
      <c r="Q697" s="213">
        <v>0.55</v>
      </c>
      <c r="R697" s="213">
        <f>Q697*H697</f>
        <v>0.2376</v>
      </c>
      <c r="S697" s="213">
        <v>0</v>
      </c>
      <c r="T697" s="214">
        <f>S697*H697</f>
        <v>0</v>
      </c>
      <c r="AR697" s="17" t="s">
        <v>365</v>
      </c>
      <c r="AT697" s="17" t="s">
        <v>228</v>
      </c>
      <c r="AU697" s="17" t="s">
        <v>84</v>
      </c>
      <c r="AY697" s="17" t="s">
        <v>140</v>
      </c>
      <c r="BE697" s="215">
        <f>IF(N697="základní",J697,0)</f>
        <v>0</v>
      </c>
      <c r="BF697" s="215">
        <f>IF(N697="snížená",J697,0)</f>
        <v>0</v>
      </c>
      <c r="BG697" s="215">
        <f>IF(N697="zákl. přenesená",J697,0)</f>
        <v>0</v>
      </c>
      <c r="BH697" s="215">
        <f>IF(N697="sníž. přenesená",J697,0)</f>
        <v>0</v>
      </c>
      <c r="BI697" s="215">
        <f>IF(N697="nulová",J697,0)</f>
        <v>0</v>
      </c>
      <c r="BJ697" s="17" t="s">
        <v>22</v>
      </c>
      <c r="BK697" s="215">
        <f>ROUND(I697*H697,2)</f>
        <v>0</v>
      </c>
      <c r="BL697" s="17" t="s">
        <v>238</v>
      </c>
      <c r="BM697" s="17" t="s">
        <v>911</v>
      </c>
    </row>
    <row r="698" spans="2:47" s="1" customFormat="1" ht="12">
      <c r="B698" s="38"/>
      <c r="C698" s="39"/>
      <c r="D698" s="216" t="s">
        <v>149</v>
      </c>
      <c r="E698" s="39"/>
      <c r="F698" s="217" t="s">
        <v>912</v>
      </c>
      <c r="G698" s="39"/>
      <c r="H698" s="39"/>
      <c r="I698" s="130"/>
      <c r="J698" s="39"/>
      <c r="K698" s="39"/>
      <c r="L698" s="43"/>
      <c r="M698" s="218"/>
      <c r="N698" s="79"/>
      <c r="O698" s="79"/>
      <c r="P698" s="79"/>
      <c r="Q698" s="79"/>
      <c r="R698" s="79"/>
      <c r="S698" s="79"/>
      <c r="T698" s="80"/>
      <c r="AT698" s="17" t="s">
        <v>149</v>
      </c>
      <c r="AU698" s="17" t="s">
        <v>84</v>
      </c>
    </row>
    <row r="699" spans="2:51" s="11" customFormat="1" ht="12">
      <c r="B699" s="219"/>
      <c r="C699" s="220"/>
      <c r="D699" s="216" t="s">
        <v>151</v>
      </c>
      <c r="E699" s="221" t="s">
        <v>20</v>
      </c>
      <c r="F699" s="222" t="s">
        <v>913</v>
      </c>
      <c r="G699" s="220"/>
      <c r="H699" s="223">
        <v>0.432</v>
      </c>
      <c r="I699" s="224"/>
      <c r="J699" s="220"/>
      <c r="K699" s="220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151</v>
      </c>
      <c r="AU699" s="229" t="s">
        <v>84</v>
      </c>
      <c r="AV699" s="11" t="s">
        <v>84</v>
      </c>
      <c r="AW699" s="11" t="s">
        <v>37</v>
      </c>
      <c r="AX699" s="11" t="s">
        <v>22</v>
      </c>
      <c r="AY699" s="229" t="s">
        <v>140</v>
      </c>
    </row>
    <row r="700" spans="2:65" s="1" customFormat="1" ht="16.5" customHeight="1">
      <c r="B700" s="38"/>
      <c r="C700" s="204" t="s">
        <v>914</v>
      </c>
      <c r="D700" s="204" t="s">
        <v>142</v>
      </c>
      <c r="E700" s="205" t="s">
        <v>915</v>
      </c>
      <c r="F700" s="206" t="s">
        <v>916</v>
      </c>
      <c r="G700" s="207" t="s">
        <v>194</v>
      </c>
      <c r="H700" s="208">
        <v>13.697</v>
      </c>
      <c r="I700" s="209"/>
      <c r="J700" s="210">
        <f>ROUND(I700*H700,2)</f>
        <v>0</v>
      </c>
      <c r="K700" s="206" t="s">
        <v>146</v>
      </c>
      <c r="L700" s="43"/>
      <c r="M700" s="211" t="s">
        <v>20</v>
      </c>
      <c r="N700" s="212" t="s">
        <v>46</v>
      </c>
      <c r="O700" s="79"/>
      <c r="P700" s="213">
        <f>O700*H700</f>
        <v>0</v>
      </c>
      <c r="Q700" s="213">
        <v>0</v>
      </c>
      <c r="R700" s="213">
        <f>Q700*H700</f>
        <v>0</v>
      </c>
      <c r="S700" s="213">
        <v>0</v>
      </c>
      <c r="T700" s="214">
        <f>S700*H700</f>
        <v>0</v>
      </c>
      <c r="AR700" s="17" t="s">
        <v>238</v>
      </c>
      <c r="AT700" s="17" t="s">
        <v>142</v>
      </c>
      <c r="AU700" s="17" t="s">
        <v>84</v>
      </c>
      <c r="AY700" s="17" t="s">
        <v>140</v>
      </c>
      <c r="BE700" s="215">
        <f>IF(N700="základní",J700,0)</f>
        <v>0</v>
      </c>
      <c r="BF700" s="215">
        <f>IF(N700="snížená",J700,0)</f>
        <v>0</v>
      </c>
      <c r="BG700" s="215">
        <f>IF(N700="zákl. přenesená",J700,0)</f>
        <v>0</v>
      </c>
      <c r="BH700" s="215">
        <f>IF(N700="sníž. přenesená",J700,0)</f>
        <v>0</v>
      </c>
      <c r="BI700" s="215">
        <f>IF(N700="nulová",J700,0)</f>
        <v>0</v>
      </c>
      <c r="BJ700" s="17" t="s">
        <v>22</v>
      </c>
      <c r="BK700" s="215">
        <f>ROUND(I700*H700,2)</f>
        <v>0</v>
      </c>
      <c r="BL700" s="17" t="s">
        <v>238</v>
      </c>
      <c r="BM700" s="17" t="s">
        <v>917</v>
      </c>
    </row>
    <row r="701" spans="2:47" s="1" customFormat="1" ht="12">
      <c r="B701" s="38"/>
      <c r="C701" s="39"/>
      <c r="D701" s="216" t="s">
        <v>149</v>
      </c>
      <c r="E701" s="39"/>
      <c r="F701" s="217" t="s">
        <v>918</v>
      </c>
      <c r="G701" s="39"/>
      <c r="H701" s="39"/>
      <c r="I701" s="130"/>
      <c r="J701" s="39"/>
      <c r="K701" s="39"/>
      <c r="L701" s="43"/>
      <c r="M701" s="218"/>
      <c r="N701" s="79"/>
      <c r="O701" s="79"/>
      <c r="P701" s="79"/>
      <c r="Q701" s="79"/>
      <c r="R701" s="79"/>
      <c r="S701" s="79"/>
      <c r="T701" s="80"/>
      <c r="AT701" s="17" t="s">
        <v>149</v>
      </c>
      <c r="AU701" s="17" t="s">
        <v>84</v>
      </c>
    </row>
    <row r="702" spans="2:63" s="10" customFormat="1" ht="22.8" customHeight="1">
      <c r="B702" s="188"/>
      <c r="C702" s="189"/>
      <c r="D702" s="190" t="s">
        <v>74</v>
      </c>
      <c r="E702" s="202" t="s">
        <v>919</v>
      </c>
      <c r="F702" s="202" t="s">
        <v>920</v>
      </c>
      <c r="G702" s="189"/>
      <c r="H702" s="189"/>
      <c r="I702" s="192"/>
      <c r="J702" s="203">
        <f>BK702</f>
        <v>0</v>
      </c>
      <c r="K702" s="189"/>
      <c r="L702" s="194"/>
      <c r="M702" s="195"/>
      <c r="N702" s="196"/>
      <c r="O702" s="196"/>
      <c r="P702" s="197">
        <f>SUM(P703:P823)</f>
        <v>0</v>
      </c>
      <c r="Q702" s="196"/>
      <c r="R702" s="197">
        <f>SUM(R703:R823)</f>
        <v>12.019356080000003</v>
      </c>
      <c r="S702" s="196"/>
      <c r="T702" s="198">
        <f>SUM(T703:T823)</f>
        <v>0.3687703</v>
      </c>
      <c r="AR702" s="199" t="s">
        <v>84</v>
      </c>
      <c r="AT702" s="200" t="s">
        <v>74</v>
      </c>
      <c r="AU702" s="200" t="s">
        <v>22</v>
      </c>
      <c r="AY702" s="199" t="s">
        <v>140</v>
      </c>
      <c r="BK702" s="201">
        <f>SUM(BK703:BK823)</f>
        <v>0</v>
      </c>
    </row>
    <row r="703" spans="2:65" s="1" customFormat="1" ht="16.5" customHeight="1">
      <c r="B703" s="38"/>
      <c r="C703" s="204" t="s">
        <v>921</v>
      </c>
      <c r="D703" s="204" t="s">
        <v>142</v>
      </c>
      <c r="E703" s="205" t="s">
        <v>922</v>
      </c>
      <c r="F703" s="206" t="s">
        <v>923</v>
      </c>
      <c r="G703" s="207" t="s">
        <v>270</v>
      </c>
      <c r="H703" s="208">
        <v>105.84</v>
      </c>
      <c r="I703" s="209"/>
      <c r="J703" s="210">
        <f>ROUND(I703*H703,2)</f>
        <v>0</v>
      </c>
      <c r="K703" s="206" t="s">
        <v>146</v>
      </c>
      <c r="L703" s="43"/>
      <c r="M703" s="211" t="s">
        <v>20</v>
      </c>
      <c r="N703" s="212" t="s">
        <v>46</v>
      </c>
      <c r="O703" s="79"/>
      <c r="P703" s="213">
        <f>O703*H703</f>
        <v>0</v>
      </c>
      <c r="Q703" s="213">
        <v>0</v>
      </c>
      <c r="R703" s="213">
        <f>Q703*H703</f>
        <v>0</v>
      </c>
      <c r="S703" s="213">
        <v>0.00191</v>
      </c>
      <c r="T703" s="214">
        <f>S703*H703</f>
        <v>0.2021544</v>
      </c>
      <c r="AR703" s="17" t="s">
        <v>238</v>
      </c>
      <c r="AT703" s="17" t="s">
        <v>142</v>
      </c>
      <c r="AU703" s="17" t="s">
        <v>84</v>
      </c>
      <c r="AY703" s="17" t="s">
        <v>140</v>
      </c>
      <c r="BE703" s="215">
        <f>IF(N703="základní",J703,0)</f>
        <v>0</v>
      </c>
      <c r="BF703" s="215">
        <f>IF(N703="snížená",J703,0)</f>
        <v>0</v>
      </c>
      <c r="BG703" s="215">
        <f>IF(N703="zákl. přenesená",J703,0)</f>
        <v>0</v>
      </c>
      <c r="BH703" s="215">
        <f>IF(N703="sníž. přenesená",J703,0)</f>
        <v>0</v>
      </c>
      <c r="BI703" s="215">
        <f>IF(N703="nulová",J703,0)</f>
        <v>0</v>
      </c>
      <c r="BJ703" s="17" t="s">
        <v>22</v>
      </c>
      <c r="BK703" s="215">
        <f>ROUND(I703*H703,2)</f>
        <v>0</v>
      </c>
      <c r="BL703" s="17" t="s">
        <v>238</v>
      </c>
      <c r="BM703" s="17" t="s">
        <v>924</v>
      </c>
    </row>
    <row r="704" spans="2:47" s="1" customFormat="1" ht="12">
      <c r="B704" s="38"/>
      <c r="C704" s="39"/>
      <c r="D704" s="216" t="s">
        <v>149</v>
      </c>
      <c r="E704" s="39"/>
      <c r="F704" s="217" t="s">
        <v>925</v>
      </c>
      <c r="G704" s="39"/>
      <c r="H704" s="39"/>
      <c r="I704" s="130"/>
      <c r="J704" s="39"/>
      <c r="K704" s="39"/>
      <c r="L704" s="43"/>
      <c r="M704" s="218"/>
      <c r="N704" s="79"/>
      <c r="O704" s="79"/>
      <c r="P704" s="79"/>
      <c r="Q704" s="79"/>
      <c r="R704" s="79"/>
      <c r="S704" s="79"/>
      <c r="T704" s="80"/>
      <c r="AT704" s="17" t="s">
        <v>149</v>
      </c>
      <c r="AU704" s="17" t="s">
        <v>84</v>
      </c>
    </row>
    <row r="705" spans="2:51" s="11" customFormat="1" ht="12">
      <c r="B705" s="219"/>
      <c r="C705" s="220"/>
      <c r="D705" s="216" t="s">
        <v>151</v>
      </c>
      <c r="E705" s="221" t="s">
        <v>20</v>
      </c>
      <c r="F705" s="222" t="s">
        <v>926</v>
      </c>
      <c r="G705" s="220"/>
      <c r="H705" s="223">
        <v>99.04</v>
      </c>
      <c r="I705" s="224"/>
      <c r="J705" s="220"/>
      <c r="K705" s="220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151</v>
      </c>
      <c r="AU705" s="229" t="s">
        <v>84</v>
      </c>
      <c r="AV705" s="11" t="s">
        <v>84</v>
      </c>
      <c r="AW705" s="11" t="s">
        <v>37</v>
      </c>
      <c r="AX705" s="11" t="s">
        <v>75</v>
      </c>
      <c r="AY705" s="229" t="s">
        <v>140</v>
      </c>
    </row>
    <row r="706" spans="2:51" s="11" customFormat="1" ht="12">
      <c r="B706" s="219"/>
      <c r="C706" s="220"/>
      <c r="D706" s="216" t="s">
        <v>151</v>
      </c>
      <c r="E706" s="221" t="s">
        <v>20</v>
      </c>
      <c r="F706" s="222" t="s">
        <v>927</v>
      </c>
      <c r="G706" s="220"/>
      <c r="H706" s="223">
        <v>4.2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151</v>
      </c>
      <c r="AU706" s="229" t="s">
        <v>84</v>
      </c>
      <c r="AV706" s="11" t="s">
        <v>84</v>
      </c>
      <c r="AW706" s="11" t="s">
        <v>37</v>
      </c>
      <c r="AX706" s="11" t="s">
        <v>75</v>
      </c>
      <c r="AY706" s="229" t="s">
        <v>140</v>
      </c>
    </row>
    <row r="707" spans="2:51" s="11" customFormat="1" ht="12">
      <c r="B707" s="219"/>
      <c r="C707" s="220"/>
      <c r="D707" s="216" t="s">
        <v>151</v>
      </c>
      <c r="E707" s="221" t="s">
        <v>20</v>
      </c>
      <c r="F707" s="222" t="s">
        <v>928</v>
      </c>
      <c r="G707" s="220"/>
      <c r="H707" s="223">
        <v>2.6</v>
      </c>
      <c r="I707" s="224"/>
      <c r="J707" s="220"/>
      <c r="K707" s="220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151</v>
      </c>
      <c r="AU707" s="229" t="s">
        <v>84</v>
      </c>
      <c r="AV707" s="11" t="s">
        <v>84</v>
      </c>
      <c r="AW707" s="11" t="s">
        <v>37</v>
      </c>
      <c r="AX707" s="11" t="s">
        <v>75</v>
      </c>
      <c r="AY707" s="229" t="s">
        <v>140</v>
      </c>
    </row>
    <row r="708" spans="2:51" s="12" customFormat="1" ht="12">
      <c r="B708" s="230"/>
      <c r="C708" s="231"/>
      <c r="D708" s="216" t="s">
        <v>151</v>
      </c>
      <c r="E708" s="232" t="s">
        <v>20</v>
      </c>
      <c r="F708" s="233" t="s">
        <v>159</v>
      </c>
      <c r="G708" s="231"/>
      <c r="H708" s="234">
        <v>105.84</v>
      </c>
      <c r="I708" s="235"/>
      <c r="J708" s="231"/>
      <c r="K708" s="231"/>
      <c r="L708" s="236"/>
      <c r="M708" s="237"/>
      <c r="N708" s="238"/>
      <c r="O708" s="238"/>
      <c r="P708" s="238"/>
      <c r="Q708" s="238"/>
      <c r="R708" s="238"/>
      <c r="S708" s="238"/>
      <c r="T708" s="239"/>
      <c r="AT708" s="240" t="s">
        <v>151</v>
      </c>
      <c r="AU708" s="240" t="s">
        <v>84</v>
      </c>
      <c r="AV708" s="12" t="s">
        <v>147</v>
      </c>
      <c r="AW708" s="12" t="s">
        <v>37</v>
      </c>
      <c r="AX708" s="12" t="s">
        <v>22</v>
      </c>
      <c r="AY708" s="240" t="s">
        <v>140</v>
      </c>
    </row>
    <row r="709" spans="2:65" s="1" customFormat="1" ht="16.5" customHeight="1">
      <c r="B709" s="38"/>
      <c r="C709" s="204" t="s">
        <v>929</v>
      </c>
      <c r="D709" s="204" t="s">
        <v>142</v>
      </c>
      <c r="E709" s="205" t="s">
        <v>930</v>
      </c>
      <c r="F709" s="206" t="s">
        <v>931</v>
      </c>
      <c r="G709" s="207" t="s">
        <v>270</v>
      </c>
      <c r="H709" s="208">
        <v>99.77</v>
      </c>
      <c r="I709" s="209"/>
      <c r="J709" s="210">
        <f>ROUND(I709*H709,2)</f>
        <v>0</v>
      </c>
      <c r="K709" s="206" t="s">
        <v>146</v>
      </c>
      <c r="L709" s="43"/>
      <c r="M709" s="211" t="s">
        <v>20</v>
      </c>
      <c r="N709" s="212" t="s">
        <v>46</v>
      </c>
      <c r="O709" s="79"/>
      <c r="P709" s="213">
        <f>O709*H709</f>
        <v>0</v>
      </c>
      <c r="Q709" s="213">
        <v>0</v>
      </c>
      <c r="R709" s="213">
        <f>Q709*H709</f>
        <v>0</v>
      </c>
      <c r="S709" s="213">
        <v>0.00167</v>
      </c>
      <c r="T709" s="214">
        <f>S709*H709</f>
        <v>0.1666159</v>
      </c>
      <c r="AR709" s="17" t="s">
        <v>238</v>
      </c>
      <c r="AT709" s="17" t="s">
        <v>142</v>
      </c>
      <c r="AU709" s="17" t="s">
        <v>84</v>
      </c>
      <c r="AY709" s="17" t="s">
        <v>140</v>
      </c>
      <c r="BE709" s="215">
        <f>IF(N709="základní",J709,0)</f>
        <v>0</v>
      </c>
      <c r="BF709" s="215">
        <f>IF(N709="snížená",J709,0)</f>
        <v>0</v>
      </c>
      <c r="BG709" s="215">
        <f>IF(N709="zákl. přenesená",J709,0)</f>
        <v>0</v>
      </c>
      <c r="BH709" s="215">
        <f>IF(N709="sníž. přenesená",J709,0)</f>
        <v>0</v>
      </c>
      <c r="BI709" s="215">
        <f>IF(N709="nulová",J709,0)</f>
        <v>0</v>
      </c>
      <c r="BJ709" s="17" t="s">
        <v>22</v>
      </c>
      <c r="BK709" s="215">
        <f>ROUND(I709*H709,2)</f>
        <v>0</v>
      </c>
      <c r="BL709" s="17" t="s">
        <v>238</v>
      </c>
      <c r="BM709" s="17" t="s">
        <v>932</v>
      </c>
    </row>
    <row r="710" spans="2:47" s="1" customFormat="1" ht="12">
      <c r="B710" s="38"/>
      <c r="C710" s="39"/>
      <c r="D710" s="216" t="s">
        <v>149</v>
      </c>
      <c r="E710" s="39"/>
      <c r="F710" s="217" t="s">
        <v>933</v>
      </c>
      <c r="G710" s="39"/>
      <c r="H710" s="39"/>
      <c r="I710" s="130"/>
      <c r="J710" s="39"/>
      <c r="K710" s="39"/>
      <c r="L710" s="43"/>
      <c r="M710" s="218"/>
      <c r="N710" s="79"/>
      <c r="O710" s="79"/>
      <c r="P710" s="79"/>
      <c r="Q710" s="79"/>
      <c r="R710" s="79"/>
      <c r="S710" s="79"/>
      <c r="T710" s="80"/>
      <c r="AT710" s="17" t="s">
        <v>149</v>
      </c>
      <c r="AU710" s="17" t="s">
        <v>84</v>
      </c>
    </row>
    <row r="711" spans="2:51" s="11" customFormat="1" ht="12">
      <c r="B711" s="219"/>
      <c r="C711" s="220"/>
      <c r="D711" s="216" t="s">
        <v>151</v>
      </c>
      <c r="E711" s="221" t="s">
        <v>20</v>
      </c>
      <c r="F711" s="222" t="s">
        <v>934</v>
      </c>
      <c r="G711" s="220"/>
      <c r="H711" s="223">
        <v>1.8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151</v>
      </c>
      <c r="AU711" s="229" t="s">
        <v>84</v>
      </c>
      <c r="AV711" s="11" t="s">
        <v>84</v>
      </c>
      <c r="AW711" s="11" t="s">
        <v>37</v>
      </c>
      <c r="AX711" s="11" t="s">
        <v>75</v>
      </c>
      <c r="AY711" s="229" t="s">
        <v>140</v>
      </c>
    </row>
    <row r="712" spans="2:51" s="11" customFormat="1" ht="12">
      <c r="B712" s="219"/>
      <c r="C712" s="220"/>
      <c r="D712" s="216" t="s">
        <v>151</v>
      </c>
      <c r="E712" s="221" t="s">
        <v>20</v>
      </c>
      <c r="F712" s="222" t="s">
        <v>935</v>
      </c>
      <c r="G712" s="220"/>
      <c r="H712" s="223">
        <v>0.54</v>
      </c>
      <c r="I712" s="224"/>
      <c r="J712" s="220"/>
      <c r="K712" s="220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151</v>
      </c>
      <c r="AU712" s="229" t="s">
        <v>84</v>
      </c>
      <c r="AV712" s="11" t="s">
        <v>84</v>
      </c>
      <c r="AW712" s="11" t="s">
        <v>37</v>
      </c>
      <c r="AX712" s="11" t="s">
        <v>75</v>
      </c>
      <c r="AY712" s="229" t="s">
        <v>140</v>
      </c>
    </row>
    <row r="713" spans="2:51" s="11" customFormat="1" ht="12">
      <c r="B713" s="219"/>
      <c r="C713" s="220"/>
      <c r="D713" s="216" t="s">
        <v>151</v>
      </c>
      <c r="E713" s="221" t="s">
        <v>20</v>
      </c>
      <c r="F713" s="222" t="s">
        <v>936</v>
      </c>
      <c r="G713" s="220"/>
      <c r="H713" s="223">
        <v>60.3</v>
      </c>
      <c r="I713" s="224"/>
      <c r="J713" s="220"/>
      <c r="K713" s="220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151</v>
      </c>
      <c r="AU713" s="229" t="s">
        <v>84</v>
      </c>
      <c r="AV713" s="11" t="s">
        <v>84</v>
      </c>
      <c r="AW713" s="11" t="s">
        <v>37</v>
      </c>
      <c r="AX713" s="11" t="s">
        <v>75</v>
      </c>
      <c r="AY713" s="229" t="s">
        <v>140</v>
      </c>
    </row>
    <row r="714" spans="2:51" s="11" customFormat="1" ht="12">
      <c r="B714" s="219"/>
      <c r="C714" s="220"/>
      <c r="D714" s="216" t="s">
        <v>151</v>
      </c>
      <c r="E714" s="221" t="s">
        <v>20</v>
      </c>
      <c r="F714" s="222" t="s">
        <v>937</v>
      </c>
      <c r="G714" s="220"/>
      <c r="H714" s="223">
        <v>22.8</v>
      </c>
      <c r="I714" s="224"/>
      <c r="J714" s="220"/>
      <c r="K714" s="220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151</v>
      </c>
      <c r="AU714" s="229" t="s">
        <v>84</v>
      </c>
      <c r="AV714" s="11" t="s">
        <v>84</v>
      </c>
      <c r="AW714" s="11" t="s">
        <v>37</v>
      </c>
      <c r="AX714" s="11" t="s">
        <v>75</v>
      </c>
      <c r="AY714" s="229" t="s">
        <v>140</v>
      </c>
    </row>
    <row r="715" spans="2:51" s="11" customFormat="1" ht="12">
      <c r="B715" s="219"/>
      <c r="C715" s="220"/>
      <c r="D715" s="216" t="s">
        <v>151</v>
      </c>
      <c r="E715" s="221" t="s">
        <v>20</v>
      </c>
      <c r="F715" s="222" t="s">
        <v>938</v>
      </c>
      <c r="G715" s="220"/>
      <c r="H715" s="223">
        <v>1.8</v>
      </c>
      <c r="I715" s="224"/>
      <c r="J715" s="220"/>
      <c r="K715" s="220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151</v>
      </c>
      <c r="AU715" s="229" t="s">
        <v>84</v>
      </c>
      <c r="AV715" s="11" t="s">
        <v>84</v>
      </c>
      <c r="AW715" s="11" t="s">
        <v>37</v>
      </c>
      <c r="AX715" s="11" t="s">
        <v>75</v>
      </c>
      <c r="AY715" s="229" t="s">
        <v>140</v>
      </c>
    </row>
    <row r="716" spans="2:51" s="11" customFormat="1" ht="12">
      <c r="B716" s="219"/>
      <c r="C716" s="220"/>
      <c r="D716" s="216" t="s">
        <v>151</v>
      </c>
      <c r="E716" s="221" t="s">
        <v>20</v>
      </c>
      <c r="F716" s="222" t="s">
        <v>939</v>
      </c>
      <c r="G716" s="220"/>
      <c r="H716" s="223">
        <v>0.9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151</v>
      </c>
      <c r="AU716" s="229" t="s">
        <v>84</v>
      </c>
      <c r="AV716" s="11" t="s">
        <v>84</v>
      </c>
      <c r="AW716" s="11" t="s">
        <v>37</v>
      </c>
      <c r="AX716" s="11" t="s">
        <v>75</v>
      </c>
      <c r="AY716" s="229" t="s">
        <v>140</v>
      </c>
    </row>
    <row r="717" spans="2:51" s="11" customFormat="1" ht="12">
      <c r="B717" s="219"/>
      <c r="C717" s="220"/>
      <c r="D717" s="216" t="s">
        <v>151</v>
      </c>
      <c r="E717" s="221" t="s">
        <v>20</v>
      </c>
      <c r="F717" s="222" t="s">
        <v>940</v>
      </c>
      <c r="G717" s="220"/>
      <c r="H717" s="223">
        <v>2.4</v>
      </c>
      <c r="I717" s="224"/>
      <c r="J717" s="220"/>
      <c r="K717" s="220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151</v>
      </c>
      <c r="AU717" s="229" t="s">
        <v>84</v>
      </c>
      <c r="AV717" s="11" t="s">
        <v>84</v>
      </c>
      <c r="AW717" s="11" t="s">
        <v>37</v>
      </c>
      <c r="AX717" s="11" t="s">
        <v>75</v>
      </c>
      <c r="AY717" s="229" t="s">
        <v>140</v>
      </c>
    </row>
    <row r="718" spans="2:51" s="11" customFormat="1" ht="12">
      <c r="B718" s="219"/>
      <c r="C718" s="220"/>
      <c r="D718" s="216" t="s">
        <v>151</v>
      </c>
      <c r="E718" s="221" t="s">
        <v>20</v>
      </c>
      <c r="F718" s="222" t="s">
        <v>941</v>
      </c>
      <c r="G718" s="220"/>
      <c r="H718" s="223">
        <v>2.1</v>
      </c>
      <c r="I718" s="224"/>
      <c r="J718" s="220"/>
      <c r="K718" s="220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151</v>
      </c>
      <c r="AU718" s="229" t="s">
        <v>84</v>
      </c>
      <c r="AV718" s="11" t="s">
        <v>84</v>
      </c>
      <c r="AW718" s="11" t="s">
        <v>37</v>
      </c>
      <c r="AX718" s="11" t="s">
        <v>75</v>
      </c>
      <c r="AY718" s="229" t="s">
        <v>140</v>
      </c>
    </row>
    <row r="719" spans="2:51" s="11" customFormat="1" ht="12">
      <c r="B719" s="219"/>
      <c r="C719" s="220"/>
      <c r="D719" s="216" t="s">
        <v>151</v>
      </c>
      <c r="E719" s="221" t="s">
        <v>20</v>
      </c>
      <c r="F719" s="222" t="s">
        <v>942</v>
      </c>
      <c r="G719" s="220"/>
      <c r="H719" s="223">
        <v>3.2</v>
      </c>
      <c r="I719" s="224"/>
      <c r="J719" s="220"/>
      <c r="K719" s="220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151</v>
      </c>
      <c r="AU719" s="229" t="s">
        <v>84</v>
      </c>
      <c r="AV719" s="11" t="s">
        <v>84</v>
      </c>
      <c r="AW719" s="11" t="s">
        <v>37</v>
      </c>
      <c r="AX719" s="11" t="s">
        <v>75</v>
      </c>
      <c r="AY719" s="229" t="s">
        <v>140</v>
      </c>
    </row>
    <row r="720" spans="2:51" s="11" customFormat="1" ht="12">
      <c r="B720" s="219"/>
      <c r="C720" s="220"/>
      <c r="D720" s="216" t="s">
        <v>151</v>
      </c>
      <c r="E720" s="221" t="s">
        <v>20</v>
      </c>
      <c r="F720" s="222" t="s">
        <v>943</v>
      </c>
      <c r="G720" s="220"/>
      <c r="H720" s="223">
        <v>0.93</v>
      </c>
      <c r="I720" s="224"/>
      <c r="J720" s="220"/>
      <c r="K720" s="220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151</v>
      </c>
      <c r="AU720" s="229" t="s">
        <v>84</v>
      </c>
      <c r="AV720" s="11" t="s">
        <v>84</v>
      </c>
      <c r="AW720" s="11" t="s">
        <v>37</v>
      </c>
      <c r="AX720" s="11" t="s">
        <v>75</v>
      </c>
      <c r="AY720" s="229" t="s">
        <v>140</v>
      </c>
    </row>
    <row r="721" spans="2:51" s="11" customFormat="1" ht="12">
      <c r="B721" s="219"/>
      <c r="C721" s="220"/>
      <c r="D721" s="216" t="s">
        <v>151</v>
      </c>
      <c r="E721" s="221" t="s">
        <v>20</v>
      </c>
      <c r="F721" s="222" t="s">
        <v>944</v>
      </c>
      <c r="G721" s="220"/>
      <c r="H721" s="223">
        <v>2.1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151</v>
      </c>
      <c r="AU721" s="229" t="s">
        <v>84</v>
      </c>
      <c r="AV721" s="11" t="s">
        <v>84</v>
      </c>
      <c r="AW721" s="11" t="s">
        <v>37</v>
      </c>
      <c r="AX721" s="11" t="s">
        <v>75</v>
      </c>
      <c r="AY721" s="229" t="s">
        <v>140</v>
      </c>
    </row>
    <row r="722" spans="2:51" s="11" customFormat="1" ht="12">
      <c r="B722" s="219"/>
      <c r="C722" s="220"/>
      <c r="D722" s="216" t="s">
        <v>151</v>
      </c>
      <c r="E722" s="221" t="s">
        <v>20</v>
      </c>
      <c r="F722" s="222" t="s">
        <v>945</v>
      </c>
      <c r="G722" s="220"/>
      <c r="H722" s="223">
        <v>0.9</v>
      </c>
      <c r="I722" s="224"/>
      <c r="J722" s="220"/>
      <c r="K722" s="220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151</v>
      </c>
      <c r="AU722" s="229" t="s">
        <v>84</v>
      </c>
      <c r="AV722" s="11" t="s">
        <v>84</v>
      </c>
      <c r="AW722" s="11" t="s">
        <v>37</v>
      </c>
      <c r="AX722" s="11" t="s">
        <v>75</v>
      </c>
      <c r="AY722" s="229" t="s">
        <v>140</v>
      </c>
    </row>
    <row r="723" spans="2:51" s="12" customFormat="1" ht="12">
      <c r="B723" s="230"/>
      <c r="C723" s="231"/>
      <c r="D723" s="216" t="s">
        <v>151</v>
      </c>
      <c r="E723" s="232" t="s">
        <v>20</v>
      </c>
      <c r="F723" s="233" t="s">
        <v>159</v>
      </c>
      <c r="G723" s="231"/>
      <c r="H723" s="234">
        <v>99.77000000000001</v>
      </c>
      <c r="I723" s="235"/>
      <c r="J723" s="231"/>
      <c r="K723" s="231"/>
      <c r="L723" s="236"/>
      <c r="M723" s="237"/>
      <c r="N723" s="238"/>
      <c r="O723" s="238"/>
      <c r="P723" s="238"/>
      <c r="Q723" s="238"/>
      <c r="R723" s="238"/>
      <c r="S723" s="238"/>
      <c r="T723" s="239"/>
      <c r="AT723" s="240" t="s">
        <v>151</v>
      </c>
      <c r="AU723" s="240" t="s">
        <v>84</v>
      </c>
      <c r="AV723" s="12" t="s">
        <v>147</v>
      </c>
      <c r="AW723" s="12" t="s">
        <v>37</v>
      </c>
      <c r="AX723" s="12" t="s">
        <v>22</v>
      </c>
      <c r="AY723" s="240" t="s">
        <v>140</v>
      </c>
    </row>
    <row r="724" spans="2:65" s="1" customFormat="1" ht="16.5" customHeight="1">
      <c r="B724" s="38"/>
      <c r="C724" s="204" t="s">
        <v>946</v>
      </c>
      <c r="D724" s="204" t="s">
        <v>142</v>
      </c>
      <c r="E724" s="205" t="s">
        <v>947</v>
      </c>
      <c r="F724" s="206" t="s">
        <v>948</v>
      </c>
      <c r="G724" s="207" t="s">
        <v>270</v>
      </c>
      <c r="H724" s="208">
        <v>50.22</v>
      </c>
      <c r="I724" s="209"/>
      <c r="J724" s="210">
        <f>ROUND(I724*H724,2)</f>
        <v>0</v>
      </c>
      <c r="K724" s="206" t="s">
        <v>146</v>
      </c>
      <c r="L724" s="43"/>
      <c r="M724" s="211" t="s">
        <v>20</v>
      </c>
      <c r="N724" s="212" t="s">
        <v>46</v>
      </c>
      <c r="O724" s="79"/>
      <c r="P724" s="213">
        <f>O724*H724</f>
        <v>0</v>
      </c>
      <c r="Q724" s="213">
        <v>0.00063</v>
      </c>
      <c r="R724" s="213">
        <f>Q724*H724</f>
        <v>0.0316386</v>
      </c>
      <c r="S724" s="213">
        <v>0</v>
      </c>
      <c r="T724" s="214">
        <f>S724*H724</f>
        <v>0</v>
      </c>
      <c r="AR724" s="17" t="s">
        <v>238</v>
      </c>
      <c r="AT724" s="17" t="s">
        <v>142</v>
      </c>
      <c r="AU724" s="17" t="s">
        <v>84</v>
      </c>
      <c r="AY724" s="17" t="s">
        <v>140</v>
      </c>
      <c r="BE724" s="215">
        <f>IF(N724="základní",J724,0)</f>
        <v>0</v>
      </c>
      <c r="BF724" s="215">
        <f>IF(N724="snížená",J724,0)</f>
        <v>0</v>
      </c>
      <c r="BG724" s="215">
        <f>IF(N724="zákl. přenesená",J724,0)</f>
        <v>0</v>
      </c>
      <c r="BH724" s="215">
        <f>IF(N724="sníž. přenesená",J724,0)</f>
        <v>0</v>
      </c>
      <c r="BI724" s="215">
        <f>IF(N724="nulová",J724,0)</f>
        <v>0</v>
      </c>
      <c r="BJ724" s="17" t="s">
        <v>22</v>
      </c>
      <c r="BK724" s="215">
        <f>ROUND(I724*H724,2)</f>
        <v>0</v>
      </c>
      <c r="BL724" s="17" t="s">
        <v>238</v>
      </c>
      <c r="BM724" s="17" t="s">
        <v>949</v>
      </c>
    </row>
    <row r="725" spans="2:47" s="1" customFormat="1" ht="12">
      <c r="B725" s="38"/>
      <c r="C725" s="39"/>
      <c r="D725" s="216" t="s">
        <v>149</v>
      </c>
      <c r="E725" s="39"/>
      <c r="F725" s="217" t="s">
        <v>950</v>
      </c>
      <c r="G725" s="39"/>
      <c r="H725" s="39"/>
      <c r="I725" s="130"/>
      <c r="J725" s="39"/>
      <c r="K725" s="39"/>
      <c r="L725" s="43"/>
      <c r="M725" s="218"/>
      <c r="N725" s="79"/>
      <c r="O725" s="79"/>
      <c r="P725" s="79"/>
      <c r="Q725" s="79"/>
      <c r="R725" s="79"/>
      <c r="S725" s="79"/>
      <c r="T725" s="80"/>
      <c r="AT725" s="17" t="s">
        <v>149</v>
      </c>
      <c r="AU725" s="17" t="s">
        <v>84</v>
      </c>
    </row>
    <row r="726" spans="2:51" s="11" customFormat="1" ht="12">
      <c r="B726" s="219"/>
      <c r="C726" s="220"/>
      <c r="D726" s="216" t="s">
        <v>151</v>
      </c>
      <c r="E726" s="221" t="s">
        <v>20</v>
      </c>
      <c r="F726" s="222" t="s">
        <v>951</v>
      </c>
      <c r="G726" s="220"/>
      <c r="H726" s="223">
        <v>8.22</v>
      </c>
      <c r="I726" s="224"/>
      <c r="J726" s="220"/>
      <c r="K726" s="220"/>
      <c r="L726" s="225"/>
      <c r="M726" s="226"/>
      <c r="N726" s="227"/>
      <c r="O726" s="227"/>
      <c r="P726" s="227"/>
      <c r="Q726" s="227"/>
      <c r="R726" s="227"/>
      <c r="S726" s="227"/>
      <c r="T726" s="228"/>
      <c r="AT726" s="229" t="s">
        <v>151</v>
      </c>
      <c r="AU726" s="229" t="s">
        <v>84</v>
      </c>
      <c r="AV726" s="11" t="s">
        <v>84</v>
      </c>
      <c r="AW726" s="11" t="s">
        <v>37</v>
      </c>
      <c r="AX726" s="11" t="s">
        <v>75</v>
      </c>
      <c r="AY726" s="229" t="s">
        <v>140</v>
      </c>
    </row>
    <row r="727" spans="2:51" s="11" customFormat="1" ht="12">
      <c r="B727" s="219"/>
      <c r="C727" s="220"/>
      <c r="D727" s="216" t="s">
        <v>151</v>
      </c>
      <c r="E727" s="221" t="s">
        <v>20</v>
      </c>
      <c r="F727" s="222" t="s">
        <v>864</v>
      </c>
      <c r="G727" s="220"/>
      <c r="H727" s="223">
        <v>42</v>
      </c>
      <c r="I727" s="224"/>
      <c r="J727" s="220"/>
      <c r="K727" s="220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151</v>
      </c>
      <c r="AU727" s="229" t="s">
        <v>84</v>
      </c>
      <c r="AV727" s="11" t="s">
        <v>84</v>
      </c>
      <c r="AW727" s="11" t="s">
        <v>37</v>
      </c>
      <c r="AX727" s="11" t="s">
        <v>75</v>
      </c>
      <c r="AY727" s="229" t="s">
        <v>140</v>
      </c>
    </row>
    <row r="728" spans="2:51" s="12" customFormat="1" ht="12">
      <c r="B728" s="230"/>
      <c r="C728" s="231"/>
      <c r="D728" s="216" t="s">
        <v>151</v>
      </c>
      <c r="E728" s="232" t="s">
        <v>20</v>
      </c>
      <c r="F728" s="233" t="s">
        <v>159</v>
      </c>
      <c r="G728" s="231"/>
      <c r="H728" s="234">
        <v>50.22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151</v>
      </c>
      <c r="AU728" s="240" t="s">
        <v>84</v>
      </c>
      <c r="AV728" s="12" t="s">
        <v>147</v>
      </c>
      <c r="AW728" s="12" t="s">
        <v>37</v>
      </c>
      <c r="AX728" s="12" t="s">
        <v>22</v>
      </c>
      <c r="AY728" s="240" t="s">
        <v>140</v>
      </c>
    </row>
    <row r="729" spans="2:65" s="1" customFormat="1" ht="16.5" customHeight="1">
      <c r="B729" s="38"/>
      <c r="C729" s="204" t="s">
        <v>952</v>
      </c>
      <c r="D729" s="204" t="s">
        <v>142</v>
      </c>
      <c r="E729" s="205" t="s">
        <v>953</v>
      </c>
      <c r="F729" s="206" t="s">
        <v>954</v>
      </c>
      <c r="G729" s="207" t="s">
        <v>145</v>
      </c>
      <c r="H729" s="208">
        <v>768.287</v>
      </c>
      <c r="I729" s="209"/>
      <c r="J729" s="210">
        <f>ROUND(I729*H729,2)</f>
        <v>0</v>
      </c>
      <c r="K729" s="206" t="s">
        <v>146</v>
      </c>
      <c r="L729" s="43"/>
      <c r="M729" s="211" t="s">
        <v>20</v>
      </c>
      <c r="N729" s="212" t="s">
        <v>46</v>
      </c>
      <c r="O729" s="79"/>
      <c r="P729" s="213">
        <f>O729*H729</f>
        <v>0</v>
      </c>
      <c r="Q729" s="213">
        <v>0</v>
      </c>
      <c r="R729" s="213">
        <f>Q729*H729</f>
        <v>0</v>
      </c>
      <c r="S729" s="213">
        <v>0</v>
      </c>
      <c r="T729" s="214">
        <f>S729*H729</f>
        <v>0</v>
      </c>
      <c r="AR729" s="17" t="s">
        <v>238</v>
      </c>
      <c r="AT729" s="17" t="s">
        <v>142</v>
      </c>
      <c r="AU729" s="17" t="s">
        <v>84</v>
      </c>
      <c r="AY729" s="17" t="s">
        <v>140</v>
      </c>
      <c r="BE729" s="215">
        <f>IF(N729="základní",J729,0)</f>
        <v>0</v>
      </c>
      <c r="BF729" s="215">
        <f>IF(N729="snížená",J729,0)</f>
        <v>0</v>
      </c>
      <c r="BG729" s="215">
        <f>IF(N729="zákl. přenesená",J729,0)</f>
        <v>0</v>
      </c>
      <c r="BH729" s="215">
        <f>IF(N729="sníž. přenesená",J729,0)</f>
        <v>0</v>
      </c>
      <c r="BI729" s="215">
        <f>IF(N729="nulová",J729,0)</f>
        <v>0</v>
      </c>
      <c r="BJ729" s="17" t="s">
        <v>22</v>
      </c>
      <c r="BK729" s="215">
        <f>ROUND(I729*H729,2)</f>
        <v>0</v>
      </c>
      <c r="BL729" s="17" t="s">
        <v>238</v>
      </c>
      <c r="BM729" s="17" t="s">
        <v>955</v>
      </c>
    </row>
    <row r="730" spans="2:47" s="1" customFormat="1" ht="12">
      <c r="B730" s="38"/>
      <c r="C730" s="39"/>
      <c r="D730" s="216" t="s">
        <v>149</v>
      </c>
      <c r="E730" s="39"/>
      <c r="F730" s="217" t="s">
        <v>956</v>
      </c>
      <c r="G730" s="39"/>
      <c r="H730" s="39"/>
      <c r="I730" s="130"/>
      <c r="J730" s="39"/>
      <c r="K730" s="39"/>
      <c r="L730" s="43"/>
      <c r="M730" s="218"/>
      <c r="N730" s="79"/>
      <c r="O730" s="79"/>
      <c r="P730" s="79"/>
      <c r="Q730" s="79"/>
      <c r="R730" s="79"/>
      <c r="S730" s="79"/>
      <c r="T730" s="80"/>
      <c r="AT730" s="17" t="s">
        <v>149</v>
      </c>
      <c r="AU730" s="17" t="s">
        <v>84</v>
      </c>
    </row>
    <row r="731" spans="2:51" s="11" customFormat="1" ht="12">
      <c r="B731" s="219"/>
      <c r="C731" s="220"/>
      <c r="D731" s="216" t="s">
        <v>151</v>
      </c>
      <c r="E731" s="221" t="s">
        <v>20</v>
      </c>
      <c r="F731" s="222" t="s">
        <v>957</v>
      </c>
      <c r="G731" s="220"/>
      <c r="H731" s="223">
        <v>231.795</v>
      </c>
      <c r="I731" s="224"/>
      <c r="J731" s="220"/>
      <c r="K731" s="220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151</v>
      </c>
      <c r="AU731" s="229" t="s">
        <v>84</v>
      </c>
      <c r="AV731" s="11" t="s">
        <v>84</v>
      </c>
      <c r="AW731" s="11" t="s">
        <v>37</v>
      </c>
      <c r="AX731" s="11" t="s">
        <v>75</v>
      </c>
      <c r="AY731" s="229" t="s">
        <v>140</v>
      </c>
    </row>
    <row r="732" spans="2:51" s="11" customFormat="1" ht="12">
      <c r="B732" s="219"/>
      <c r="C732" s="220"/>
      <c r="D732" s="216" t="s">
        <v>151</v>
      </c>
      <c r="E732" s="221" t="s">
        <v>20</v>
      </c>
      <c r="F732" s="222" t="s">
        <v>871</v>
      </c>
      <c r="G732" s="220"/>
      <c r="H732" s="223">
        <v>116.805</v>
      </c>
      <c r="I732" s="224"/>
      <c r="J732" s="220"/>
      <c r="K732" s="220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151</v>
      </c>
      <c r="AU732" s="229" t="s">
        <v>84</v>
      </c>
      <c r="AV732" s="11" t="s">
        <v>84</v>
      </c>
      <c r="AW732" s="11" t="s">
        <v>37</v>
      </c>
      <c r="AX732" s="11" t="s">
        <v>75</v>
      </c>
      <c r="AY732" s="229" t="s">
        <v>140</v>
      </c>
    </row>
    <row r="733" spans="2:51" s="11" customFormat="1" ht="12">
      <c r="B733" s="219"/>
      <c r="C733" s="220"/>
      <c r="D733" s="216" t="s">
        <v>151</v>
      </c>
      <c r="E733" s="221" t="s">
        <v>20</v>
      </c>
      <c r="F733" s="222" t="s">
        <v>958</v>
      </c>
      <c r="G733" s="220"/>
      <c r="H733" s="223">
        <v>289.522</v>
      </c>
      <c r="I733" s="224"/>
      <c r="J733" s="220"/>
      <c r="K733" s="220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151</v>
      </c>
      <c r="AU733" s="229" t="s">
        <v>84</v>
      </c>
      <c r="AV733" s="11" t="s">
        <v>84</v>
      </c>
      <c r="AW733" s="11" t="s">
        <v>37</v>
      </c>
      <c r="AX733" s="11" t="s">
        <v>75</v>
      </c>
      <c r="AY733" s="229" t="s">
        <v>140</v>
      </c>
    </row>
    <row r="734" spans="2:51" s="11" customFormat="1" ht="12">
      <c r="B734" s="219"/>
      <c r="C734" s="220"/>
      <c r="D734" s="216" t="s">
        <v>151</v>
      </c>
      <c r="E734" s="221" t="s">
        <v>20</v>
      </c>
      <c r="F734" s="222" t="s">
        <v>873</v>
      </c>
      <c r="G734" s="220"/>
      <c r="H734" s="223">
        <v>121.945</v>
      </c>
      <c r="I734" s="224"/>
      <c r="J734" s="220"/>
      <c r="K734" s="220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151</v>
      </c>
      <c r="AU734" s="229" t="s">
        <v>84</v>
      </c>
      <c r="AV734" s="11" t="s">
        <v>84</v>
      </c>
      <c r="AW734" s="11" t="s">
        <v>37</v>
      </c>
      <c r="AX734" s="11" t="s">
        <v>75</v>
      </c>
      <c r="AY734" s="229" t="s">
        <v>140</v>
      </c>
    </row>
    <row r="735" spans="2:51" s="11" customFormat="1" ht="12">
      <c r="B735" s="219"/>
      <c r="C735" s="220"/>
      <c r="D735" s="216" t="s">
        <v>151</v>
      </c>
      <c r="E735" s="221" t="s">
        <v>20</v>
      </c>
      <c r="F735" s="222" t="s">
        <v>951</v>
      </c>
      <c r="G735" s="220"/>
      <c r="H735" s="223">
        <v>8.22</v>
      </c>
      <c r="I735" s="224"/>
      <c r="J735" s="220"/>
      <c r="K735" s="220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151</v>
      </c>
      <c r="AU735" s="229" t="s">
        <v>84</v>
      </c>
      <c r="AV735" s="11" t="s">
        <v>84</v>
      </c>
      <c r="AW735" s="11" t="s">
        <v>37</v>
      </c>
      <c r="AX735" s="11" t="s">
        <v>75</v>
      </c>
      <c r="AY735" s="229" t="s">
        <v>140</v>
      </c>
    </row>
    <row r="736" spans="2:51" s="12" customFormat="1" ht="12">
      <c r="B736" s="230"/>
      <c r="C736" s="231"/>
      <c r="D736" s="216" t="s">
        <v>151</v>
      </c>
      <c r="E736" s="232" t="s">
        <v>20</v>
      </c>
      <c r="F736" s="233" t="s">
        <v>159</v>
      </c>
      <c r="G736" s="231"/>
      <c r="H736" s="234">
        <v>768.287</v>
      </c>
      <c r="I736" s="235"/>
      <c r="J736" s="231"/>
      <c r="K736" s="231"/>
      <c r="L736" s="236"/>
      <c r="M736" s="237"/>
      <c r="N736" s="238"/>
      <c r="O736" s="238"/>
      <c r="P736" s="238"/>
      <c r="Q736" s="238"/>
      <c r="R736" s="238"/>
      <c r="S736" s="238"/>
      <c r="T736" s="239"/>
      <c r="AT736" s="240" t="s">
        <v>151</v>
      </c>
      <c r="AU736" s="240" t="s">
        <v>84</v>
      </c>
      <c r="AV736" s="12" t="s">
        <v>147</v>
      </c>
      <c r="AW736" s="12" t="s">
        <v>37</v>
      </c>
      <c r="AX736" s="12" t="s">
        <v>22</v>
      </c>
      <c r="AY736" s="240" t="s">
        <v>140</v>
      </c>
    </row>
    <row r="737" spans="2:65" s="1" customFormat="1" ht="16.5" customHeight="1">
      <c r="B737" s="38"/>
      <c r="C737" s="241" t="s">
        <v>959</v>
      </c>
      <c r="D737" s="241" t="s">
        <v>228</v>
      </c>
      <c r="E737" s="242" t="s">
        <v>960</v>
      </c>
      <c r="F737" s="243" t="s">
        <v>961</v>
      </c>
      <c r="G737" s="244" t="s">
        <v>145</v>
      </c>
      <c r="H737" s="245">
        <v>768.287</v>
      </c>
      <c r="I737" s="246"/>
      <c r="J737" s="247">
        <f>ROUND(I737*H737,2)</f>
        <v>0</v>
      </c>
      <c r="K737" s="243" t="s">
        <v>319</v>
      </c>
      <c r="L737" s="248"/>
      <c r="M737" s="249" t="s">
        <v>20</v>
      </c>
      <c r="N737" s="250" t="s">
        <v>46</v>
      </c>
      <c r="O737" s="79"/>
      <c r="P737" s="213">
        <f>O737*H737</f>
        <v>0</v>
      </c>
      <c r="Q737" s="213">
        <v>0.01008</v>
      </c>
      <c r="R737" s="213">
        <f>Q737*H737</f>
        <v>7.74433296</v>
      </c>
      <c r="S737" s="213">
        <v>0</v>
      </c>
      <c r="T737" s="214">
        <f>S737*H737</f>
        <v>0</v>
      </c>
      <c r="AR737" s="17" t="s">
        <v>365</v>
      </c>
      <c r="AT737" s="17" t="s">
        <v>228</v>
      </c>
      <c r="AU737" s="17" t="s">
        <v>84</v>
      </c>
      <c r="AY737" s="17" t="s">
        <v>140</v>
      </c>
      <c r="BE737" s="215">
        <f>IF(N737="základní",J737,0)</f>
        <v>0</v>
      </c>
      <c r="BF737" s="215">
        <f>IF(N737="snížená",J737,0)</f>
        <v>0</v>
      </c>
      <c r="BG737" s="215">
        <f>IF(N737="zákl. přenesená",J737,0)</f>
        <v>0</v>
      </c>
      <c r="BH737" s="215">
        <f>IF(N737="sníž. přenesená",J737,0)</f>
        <v>0</v>
      </c>
      <c r="BI737" s="215">
        <f>IF(N737="nulová",J737,0)</f>
        <v>0</v>
      </c>
      <c r="BJ737" s="17" t="s">
        <v>22</v>
      </c>
      <c r="BK737" s="215">
        <f>ROUND(I737*H737,2)</f>
        <v>0</v>
      </c>
      <c r="BL737" s="17" t="s">
        <v>238</v>
      </c>
      <c r="BM737" s="17" t="s">
        <v>962</v>
      </c>
    </row>
    <row r="738" spans="2:47" s="1" customFormat="1" ht="12">
      <c r="B738" s="38"/>
      <c r="C738" s="39"/>
      <c r="D738" s="216" t="s">
        <v>149</v>
      </c>
      <c r="E738" s="39"/>
      <c r="F738" s="217" t="s">
        <v>963</v>
      </c>
      <c r="G738" s="39"/>
      <c r="H738" s="39"/>
      <c r="I738" s="130"/>
      <c r="J738" s="39"/>
      <c r="K738" s="39"/>
      <c r="L738" s="43"/>
      <c r="M738" s="218"/>
      <c r="N738" s="79"/>
      <c r="O738" s="79"/>
      <c r="P738" s="79"/>
      <c r="Q738" s="79"/>
      <c r="R738" s="79"/>
      <c r="S738" s="79"/>
      <c r="T738" s="80"/>
      <c r="AT738" s="17" t="s">
        <v>149</v>
      </c>
      <c r="AU738" s="17" t="s">
        <v>84</v>
      </c>
    </row>
    <row r="739" spans="2:65" s="1" customFormat="1" ht="16.5" customHeight="1">
      <c r="B739" s="38"/>
      <c r="C739" s="204" t="s">
        <v>964</v>
      </c>
      <c r="D739" s="204" t="s">
        <v>142</v>
      </c>
      <c r="E739" s="205" t="s">
        <v>965</v>
      </c>
      <c r="F739" s="206" t="s">
        <v>966</v>
      </c>
      <c r="G739" s="207" t="s">
        <v>270</v>
      </c>
      <c r="H739" s="208">
        <v>426</v>
      </c>
      <c r="I739" s="209"/>
      <c r="J739" s="210">
        <f>ROUND(I739*H739,2)</f>
        <v>0</v>
      </c>
      <c r="K739" s="206" t="s">
        <v>146</v>
      </c>
      <c r="L739" s="43"/>
      <c r="M739" s="211" t="s">
        <v>20</v>
      </c>
      <c r="N739" s="212" t="s">
        <v>46</v>
      </c>
      <c r="O739" s="79"/>
      <c r="P739" s="213">
        <f>O739*H739</f>
        <v>0</v>
      </c>
      <c r="Q739" s="213">
        <v>0.00128</v>
      </c>
      <c r="R739" s="213">
        <f>Q739*H739</f>
        <v>0.5452800000000001</v>
      </c>
      <c r="S739" s="213">
        <v>0</v>
      </c>
      <c r="T739" s="214">
        <f>S739*H739</f>
        <v>0</v>
      </c>
      <c r="AR739" s="17" t="s">
        <v>238</v>
      </c>
      <c r="AT739" s="17" t="s">
        <v>142</v>
      </c>
      <c r="AU739" s="17" t="s">
        <v>84</v>
      </c>
      <c r="AY739" s="17" t="s">
        <v>140</v>
      </c>
      <c r="BE739" s="215">
        <f>IF(N739="základní",J739,0)</f>
        <v>0</v>
      </c>
      <c r="BF739" s="215">
        <f>IF(N739="snížená",J739,0)</f>
        <v>0</v>
      </c>
      <c r="BG739" s="215">
        <f>IF(N739="zákl. přenesená",J739,0)</f>
        <v>0</v>
      </c>
      <c r="BH739" s="215">
        <f>IF(N739="sníž. přenesená",J739,0)</f>
        <v>0</v>
      </c>
      <c r="BI739" s="215">
        <f>IF(N739="nulová",J739,0)</f>
        <v>0</v>
      </c>
      <c r="BJ739" s="17" t="s">
        <v>22</v>
      </c>
      <c r="BK739" s="215">
        <f>ROUND(I739*H739,2)</f>
        <v>0</v>
      </c>
      <c r="BL739" s="17" t="s">
        <v>238</v>
      </c>
      <c r="BM739" s="17" t="s">
        <v>967</v>
      </c>
    </row>
    <row r="740" spans="2:47" s="1" customFormat="1" ht="12">
      <c r="B740" s="38"/>
      <c r="C740" s="39"/>
      <c r="D740" s="216" t="s">
        <v>149</v>
      </c>
      <c r="E740" s="39"/>
      <c r="F740" s="217" t="s">
        <v>968</v>
      </c>
      <c r="G740" s="39"/>
      <c r="H740" s="39"/>
      <c r="I740" s="130"/>
      <c r="J740" s="39"/>
      <c r="K740" s="39"/>
      <c r="L740" s="43"/>
      <c r="M740" s="218"/>
      <c r="N740" s="79"/>
      <c r="O740" s="79"/>
      <c r="P740" s="79"/>
      <c r="Q740" s="79"/>
      <c r="R740" s="79"/>
      <c r="S740" s="79"/>
      <c r="T740" s="80"/>
      <c r="AT740" s="17" t="s">
        <v>149</v>
      </c>
      <c r="AU740" s="17" t="s">
        <v>84</v>
      </c>
    </row>
    <row r="741" spans="2:51" s="11" customFormat="1" ht="12">
      <c r="B741" s="219"/>
      <c r="C741" s="220"/>
      <c r="D741" s="216" t="s">
        <v>151</v>
      </c>
      <c r="E741" s="221" t="s">
        <v>20</v>
      </c>
      <c r="F741" s="222" t="s">
        <v>969</v>
      </c>
      <c r="G741" s="220"/>
      <c r="H741" s="223">
        <v>102</v>
      </c>
      <c r="I741" s="224"/>
      <c r="J741" s="220"/>
      <c r="K741" s="220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151</v>
      </c>
      <c r="AU741" s="229" t="s">
        <v>84</v>
      </c>
      <c r="AV741" s="11" t="s">
        <v>84</v>
      </c>
      <c r="AW741" s="11" t="s">
        <v>37</v>
      </c>
      <c r="AX741" s="11" t="s">
        <v>75</v>
      </c>
      <c r="AY741" s="229" t="s">
        <v>140</v>
      </c>
    </row>
    <row r="742" spans="2:51" s="11" customFormat="1" ht="12">
      <c r="B742" s="219"/>
      <c r="C742" s="220"/>
      <c r="D742" s="216" t="s">
        <v>151</v>
      </c>
      <c r="E742" s="221" t="s">
        <v>20</v>
      </c>
      <c r="F742" s="222" t="s">
        <v>970</v>
      </c>
      <c r="G742" s="220"/>
      <c r="H742" s="223">
        <v>105</v>
      </c>
      <c r="I742" s="224"/>
      <c r="J742" s="220"/>
      <c r="K742" s="220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151</v>
      </c>
      <c r="AU742" s="229" t="s">
        <v>84</v>
      </c>
      <c r="AV742" s="11" t="s">
        <v>84</v>
      </c>
      <c r="AW742" s="11" t="s">
        <v>37</v>
      </c>
      <c r="AX742" s="11" t="s">
        <v>75</v>
      </c>
      <c r="AY742" s="229" t="s">
        <v>140</v>
      </c>
    </row>
    <row r="743" spans="2:51" s="11" customFormat="1" ht="12">
      <c r="B743" s="219"/>
      <c r="C743" s="220"/>
      <c r="D743" s="216" t="s">
        <v>151</v>
      </c>
      <c r="E743" s="221" t="s">
        <v>20</v>
      </c>
      <c r="F743" s="222" t="s">
        <v>971</v>
      </c>
      <c r="G743" s="220"/>
      <c r="H743" s="223">
        <v>105</v>
      </c>
      <c r="I743" s="224"/>
      <c r="J743" s="220"/>
      <c r="K743" s="220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151</v>
      </c>
      <c r="AU743" s="229" t="s">
        <v>84</v>
      </c>
      <c r="AV743" s="11" t="s">
        <v>84</v>
      </c>
      <c r="AW743" s="11" t="s">
        <v>37</v>
      </c>
      <c r="AX743" s="11" t="s">
        <v>75</v>
      </c>
      <c r="AY743" s="229" t="s">
        <v>140</v>
      </c>
    </row>
    <row r="744" spans="2:51" s="11" customFormat="1" ht="12">
      <c r="B744" s="219"/>
      <c r="C744" s="220"/>
      <c r="D744" s="216" t="s">
        <v>151</v>
      </c>
      <c r="E744" s="221" t="s">
        <v>20</v>
      </c>
      <c r="F744" s="222" t="s">
        <v>972</v>
      </c>
      <c r="G744" s="220"/>
      <c r="H744" s="223">
        <v>3</v>
      </c>
      <c r="I744" s="224"/>
      <c r="J744" s="220"/>
      <c r="K744" s="220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151</v>
      </c>
      <c r="AU744" s="229" t="s">
        <v>84</v>
      </c>
      <c r="AV744" s="11" t="s">
        <v>84</v>
      </c>
      <c r="AW744" s="11" t="s">
        <v>37</v>
      </c>
      <c r="AX744" s="11" t="s">
        <v>75</v>
      </c>
      <c r="AY744" s="229" t="s">
        <v>140</v>
      </c>
    </row>
    <row r="745" spans="2:51" s="11" customFormat="1" ht="12">
      <c r="B745" s="219"/>
      <c r="C745" s="220"/>
      <c r="D745" s="216" t="s">
        <v>151</v>
      </c>
      <c r="E745" s="221" t="s">
        <v>20</v>
      </c>
      <c r="F745" s="222" t="s">
        <v>973</v>
      </c>
      <c r="G745" s="220"/>
      <c r="H745" s="223">
        <v>3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151</v>
      </c>
      <c r="AU745" s="229" t="s">
        <v>84</v>
      </c>
      <c r="AV745" s="11" t="s">
        <v>84</v>
      </c>
      <c r="AW745" s="11" t="s">
        <v>37</v>
      </c>
      <c r="AX745" s="11" t="s">
        <v>75</v>
      </c>
      <c r="AY745" s="229" t="s">
        <v>140</v>
      </c>
    </row>
    <row r="746" spans="2:51" s="11" customFormat="1" ht="12">
      <c r="B746" s="219"/>
      <c r="C746" s="220"/>
      <c r="D746" s="216" t="s">
        <v>151</v>
      </c>
      <c r="E746" s="221" t="s">
        <v>20</v>
      </c>
      <c r="F746" s="222" t="s">
        <v>974</v>
      </c>
      <c r="G746" s="220"/>
      <c r="H746" s="223">
        <v>4</v>
      </c>
      <c r="I746" s="224"/>
      <c r="J746" s="220"/>
      <c r="K746" s="220"/>
      <c r="L746" s="225"/>
      <c r="M746" s="226"/>
      <c r="N746" s="227"/>
      <c r="O746" s="227"/>
      <c r="P746" s="227"/>
      <c r="Q746" s="227"/>
      <c r="R746" s="227"/>
      <c r="S746" s="227"/>
      <c r="T746" s="228"/>
      <c r="AT746" s="229" t="s">
        <v>151</v>
      </c>
      <c r="AU746" s="229" t="s">
        <v>84</v>
      </c>
      <c r="AV746" s="11" t="s">
        <v>84</v>
      </c>
      <c r="AW746" s="11" t="s">
        <v>37</v>
      </c>
      <c r="AX746" s="11" t="s">
        <v>75</v>
      </c>
      <c r="AY746" s="229" t="s">
        <v>140</v>
      </c>
    </row>
    <row r="747" spans="2:51" s="11" customFormat="1" ht="12">
      <c r="B747" s="219"/>
      <c r="C747" s="220"/>
      <c r="D747" s="216" t="s">
        <v>151</v>
      </c>
      <c r="E747" s="221" t="s">
        <v>20</v>
      </c>
      <c r="F747" s="222" t="s">
        <v>975</v>
      </c>
      <c r="G747" s="220"/>
      <c r="H747" s="223">
        <v>104</v>
      </c>
      <c r="I747" s="224"/>
      <c r="J747" s="220"/>
      <c r="K747" s="220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151</v>
      </c>
      <c r="AU747" s="229" t="s">
        <v>84</v>
      </c>
      <c r="AV747" s="11" t="s">
        <v>84</v>
      </c>
      <c r="AW747" s="11" t="s">
        <v>37</v>
      </c>
      <c r="AX747" s="11" t="s">
        <v>75</v>
      </c>
      <c r="AY747" s="229" t="s">
        <v>140</v>
      </c>
    </row>
    <row r="748" spans="2:51" s="12" customFormat="1" ht="12">
      <c r="B748" s="230"/>
      <c r="C748" s="231"/>
      <c r="D748" s="216" t="s">
        <v>151</v>
      </c>
      <c r="E748" s="232" t="s">
        <v>20</v>
      </c>
      <c r="F748" s="233" t="s">
        <v>159</v>
      </c>
      <c r="G748" s="231"/>
      <c r="H748" s="234">
        <v>426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151</v>
      </c>
      <c r="AU748" s="240" t="s">
        <v>84</v>
      </c>
      <c r="AV748" s="12" t="s">
        <v>147</v>
      </c>
      <c r="AW748" s="12" t="s">
        <v>37</v>
      </c>
      <c r="AX748" s="12" t="s">
        <v>22</v>
      </c>
      <c r="AY748" s="240" t="s">
        <v>140</v>
      </c>
    </row>
    <row r="749" spans="2:65" s="1" customFormat="1" ht="16.5" customHeight="1">
      <c r="B749" s="38"/>
      <c r="C749" s="204" t="s">
        <v>976</v>
      </c>
      <c r="D749" s="204" t="s">
        <v>142</v>
      </c>
      <c r="E749" s="205" t="s">
        <v>977</v>
      </c>
      <c r="F749" s="206" t="s">
        <v>978</v>
      </c>
      <c r="G749" s="207" t="s">
        <v>270</v>
      </c>
      <c r="H749" s="208">
        <v>112</v>
      </c>
      <c r="I749" s="209"/>
      <c r="J749" s="210">
        <f>ROUND(I749*H749,2)</f>
        <v>0</v>
      </c>
      <c r="K749" s="206" t="s">
        <v>146</v>
      </c>
      <c r="L749" s="43"/>
      <c r="M749" s="211" t="s">
        <v>20</v>
      </c>
      <c r="N749" s="212" t="s">
        <v>46</v>
      </c>
      <c r="O749" s="79"/>
      <c r="P749" s="213">
        <f>O749*H749</f>
        <v>0</v>
      </c>
      <c r="Q749" s="213">
        <v>0.00157</v>
      </c>
      <c r="R749" s="213">
        <f>Q749*H749</f>
        <v>0.17584</v>
      </c>
      <c r="S749" s="213">
        <v>0</v>
      </c>
      <c r="T749" s="214">
        <f>S749*H749</f>
        <v>0</v>
      </c>
      <c r="AR749" s="17" t="s">
        <v>238</v>
      </c>
      <c r="AT749" s="17" t="s">
        <v>142</v>
      </c>
      <c r="AU749" s="17" t="s">
        <v>84</v>
      </c>
      <c r="AY749" s="17" t="s">
        <v>140</v>
      </c>
      <c r="BE749" s="215">
        <f>IF(N749="základní",J749,0)</f>
        <v>0</v>
      </c>
      <c r="BF749" s="215">
        <f>IF(N749="snížená",J749,0)</f>
        <v>0</v>
      </c>
      <c r="BG749" s="215">
        <f>IF(N749="zákl. přenesená",J749,0)</f>
        <v>0</v>
      </c>
      <c r="BH749" s="215">
        <f>IF(N749="sníž. přenesená",J749,0)</f>
        <v>0</v>
      </c>
      <c r="BI749" s="215">
        <f>IF(N749="nulová",J749,0)</f>
        <v>0</v>
      </c>
      <c r="BJ749" s="17" t="s">
        <v>22</v>
      </c>
      <c r="BK749" s="215">
        <f>ROUND(I749*H749,2)</f>
        <v>0</v>
      </c>
      <c r="BL749" s="17" t="s">
        <v>238</v>
      </c>
      <c r="BM749" s="17" t="s">
        <v>979</v>
      </c>
    </row>
    <row r="750" spans="2:47" s="1" customFormat="1" ht="12">
      <c r="B750" s="38"/>
      <c r="C750" s="39"/>
      <c r="D750" s="216" t="s">
        <v>149</v>
      </c>
      <c r="E750" s="39"/>
      <c r="F750" s="217" t="s">
        <v>980</v>
      </c>
      <c r="G750" s="39"/>
      <c r="H750" s="39"/>
      <c r="I750" s="130"/>
      <c r="J750" s="39"/>
      <c r="K750" s="39"/>
      <c r="L750" s="43"/>
      <c r="M750" s="218"/>
      <c r="N750" s="79"/>
      <c r="O750" s="79"/>
      <c r="P750" s="79"/>
      <c r="Q750" s="79"/>
      <c r="R750" s="79"/>
      <c r="S750" s="79"/>
      <c r="T750" s="80"/>
      <c r="AT750" s="17" t="s">
        <v>149</v>
      </c>
      <c r="AU750" s="17" t="s">
        <v>84</v>
      </c>
    </row>
    <row r="751" spans="2:51" s="11" customFormat="1" ht="12">
      <c r="B751" s="219"/>
      <c r="C751" s="220"/>
      <c r="D751" s="216" t="s">
        <v>151</v>
      </c>
      <c r="E751" s="221" t="s">
        <v>20</v>
      </c>
      <c r="F751" s="222" t="s">
        <v>981</v>
      </c>
      <c r="G751" s="220"/>
      <c r="H751" s="223">
        <v>105</v>
      </c>
      <c r="I751" s="224"/>
      <c r="J751" s="220"/>
      <c r="K751" s="220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151</v>
      </c>
      <c r="AU751" s="229" t="s">
        <v>84</v>
      </c>
      <c r="AV751" s="11" t="s">
        <v>84</v>
      </c>
      <c r="AW751" s="11" t="s">
        <v>37</v>
      </c>
      <c r="AX751" s="11" t="s">
        <v>75</v>
      </c>
      <c r="AY751" s="229" t="s">
        <v>140</v>
      </c>
    </row>
    <row r="752" spans="2:51" s="11" customFormat="1" ht="12">
      <c r="B752" s="219"/>
      <c r="C752" s="220"/>
      <c r="D752" s="216" t="s">
        <v>151</v>
      </c>
      <c r="E752" s="221" t="s">
        <v>20</v>
      </c>
      <c r="F752" s="222" t="s">
        <v>982</v>
      </c>
      <c r="G752" s="220"/>
      <c r="H752" s="223">
        <v>3</v>
      </c>
      <c r="I752" s="224"/>
      <c r="J752" s="220"/>
      <c r="K752" s="220"/>
      <c r="L752" s="225"/>
      <c r="M752" s="226"/>
      <c r="N752" s="227"/>
      <c r="O752" s="227"/>
      <c r="P752" s="227"/>
      <c r="Q752" s="227"/>
      <c r="R752" s="227"/>
      <c r="S752" s="227"/>
      <c r="T752" s="228"/>
      <c r="AT752" s="229" t="s">
        <v>151</v>
      </c>
      <c r="AU752" s="229" t="s">
        <v>84</v>
      </c>
      <c r="AV752" s="11" t="s">
        <v>84</v>
      </c>
      <c r="AW752" s="11" t="s">
        <v>37</v>
      </c>
      <c r="AX752" s="11" t="s">
        <v>75</v>
      </c>
      <c r="AY752" s="229" t="s">
        <v>140</v>
      </c>
    </row>
    <row r="753" spans="2:51" s="11" customFormat="1" ht="12">
      <c r="B753" s="219"/>
      <c r="C753" s="220"/>
      <c r="D753" s="216" t="s">
        <v>151</v>
      </c>
      <c r="E753" s="221" t="s">
        <v>20</v>
      </c>
      <c r="F753" s="222" t="s">
        <v>983</v>
      </c>
      <c r="G753" s="220"/>
      <c r="H753" s="223">
        <v>4</v>
      </c>
      <c r="I753" s="224"/>
      <c r="J753" s="220"/>
      <c r="K753" s="220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151</v>
      </c>
      <c r="AU753" s="229" t="s">
        <v>84</v>
      </c>
      <c r="AV753" s="11" t="s">
        <v>84</v>
      </c>
      <c r="AW753" s="11" t="s">
        <v>37</v>
      </c>
      <c r="AX753" s="11" t="s">
        <v>75</v>
      </c>
      <c r="AY753" s="229" t="s">
        <v>140</v>
      </c>
    </row>
    <row r="754" spans="2:51" s="12" customFormat="1" ht="12">
      <c r="B754" s="230"/>
      <c r="C754" s="231"/>
      <c r="D754" s="216" t="s">
        <v>151</v>
      </c>
      <c r="E754" s="232" t="s">
        <v>20</v>
      </c>
      <c r="F754" s="233" t="s">
        <v>159</v>
      </c>
      <c r="G754" s="231"/>
      <c r="H754" s="234">
        <v>112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151</v>
      </c>
      <c r="AU754" s="240" t="s">
        <v>84</v>
      </c>
      <c r="AV754" s="12" t="s">
        <v>147</v>
      </c>
      <c r="AW754" s="12" t="s">
        <v>37</v>
      </c>
      <c r="AX754" s="12" t="s">
        <v>22</v>
      </c>
      <c r="AY754" s="240" t="s">
        <v>140</v>
      </c>
    </row>
    <row r="755" spans="2:65" s="1" customFormat="1" ht="16.5" customHeight="1">
      <c r="B755" s="38"/>
      <c r="C755" s="204" t="s">
        <v>984</v>
      </c>
      <c r="D755" s="204" t="s">
        <v>142</v>
      </c>
      <c r="E755" s="205" t="s">
        <v>985</v>
      </c>
      <c r="F755" s="206" t="s">
        <v>986</v>
      </c>
      <c r="G755" s="207" t="s">
        <v>270</v>
      </c>
      <c r="H755" s="208">
        <v>103</v>
      </c>
      <c r="I755" s="209"/>
      <c r="J755" s="210">
        <f>ROUND(I755*H755,2)</f>
        <v>0</v>
      </c>
      <c r="K755" s="206" t="s">
        <v>146</v>
      </c>
      <c r="L755" s="43"/>
      <c r="M755" s="211" t="s">
        <v>20</v>
      </c>
      <c r="N755" s="212" t="s">
        <v>46</v>
      </c>
      <c r="O755" s="79"/>
      <c r="P755" s="213">
        <f>O755*H755</f>
        <v>0</v>
      </c>
      <c r="Q755" s="213">
        <v>0.00153</v>
      </c>
      <c r="R755" s="213">
        <f>Q755*H755</f>
        <v>0.15758999999999998</v>
      </c>
      <c r="S755" s="213">
        <v>0</v>
      </c>
      <c r="T755" s="214">
        <f>S755*H755</f>
        <v>0</v>
      </c>
      <c r="AR755" s="17" t="s">
        <v>238</v>
      </c>
      <c r="AT755" s="17" t="s">
        <v>142</v>
      </c>
      <c r="AU755" s="17" t="s">
        <v>84</v>
      </c>
      <c r="AY755" s="17" t="s">
        <v>140</v>
      </c>
      <c r="BE755" s="215">
        <f>IF(N755="základní",J755,0)</f>
        <v>0</v>
      </c>
      <c r="BF755" s="215">
        <f>IF(N755="snížená",J755,0)</f>
        <v>0</v>
      </c>
      <c r="BG755" s="215">
        <f>IF(N755="zákl. přenesená",J755,0)</f>
        <v>0</v>
      </c>
      <c r="BH755" s="215">
        <f>IF(N755="sníž. přenesená",J755,0)</f>
        <v>0</v>
      </c>
      <c r="BI755" s="215">
        <f>IF(N755="nulová",J755,0)</f>
        <v>0</v>
      </c>
      <c r="BJ755" s="17" t="s">
        <v>22</v>
      </c>
      <c r="BK755" s="215">
        <f>ROUND(I755*H755,2)</f>
        <v>0</v>
      </c>
      <c r="BL755" s="17" t="s">
        <v>238</v>
      </c>
      <c r="BM755" s="17" t="s">
        <v>987</v>
      </c>
    </row>
    <row r="756" spans="2:47" s="1" customFormat="1" ht="12">
      <c r="B756" s="38"/>
      <c r="C756" s="39"/>
      <c r="D756" s="216" t="s">
        <v>149</v>
      </c>
      <c r="E756" s="39"/>
      <c r="F756" s="217" t="s">
        <v>988</v>
      </c>
      <c r="G756" s="39"/>
      <c r="H756" s="39"/>
      <c r="I756" s="130"/>
      <c r="J756" s="39"/>
      <c r="K756" s="39"/>
      <c r="L756" s="43"/>
      <c r="M756" s="218"/>
      <c r="N756" s="79"/>
      <c r="O756" s="79"/>
      <c r="P756" s="79"/>
      <c r="Q756" s="79"/>
      <c r="R756" s="79"/>
      <c r="S756" s="79"/>
      <c r="T756" s="80"/>
      <c r="AT756" s="17" t="s">
        <v>149</v>
      </c>
      <c r="AU756" s="17" t="s">
        <v>84</v>
      </c>
    </row>
    <row r="757" spans="2:51" s="11" customFormat="1" ht="12">
      <c r="B757" s="219"/>
      <c r="C757" s="220"/>
      <c r="D757" s="216" t="s">
        <v>151</v>
      </c>
      <c r="E757" s="221" t="s">
        <v>20</v>
      </c>
      <c r="F757" s="222" t="s">
        <v>989</v>
      </c>
      <c r="G757" s="220"/>
      <c r="H757" s="223">
        <v>103</v>
      </c>
      <c r="I757" s="224"/>
      <c r="J757" s="220"/>
      <c r="K757" s="220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151</v>
      </c>
      <c r="AU757" s="229" t="s">
        <v>84</v>
      </c>
      <c r="AV757" s="11" t="s">
        <v>84</v>
      </c>
      <c r="AW757" s="11" t="s">
        <v>37</v>
      </c>
      <c r="AX757" s="11" t="s">
        <v>75</v>
      </c>
      <c r="AY757" s="229" t="s">
        <v>140</v>
      </c>
    </row>
    <row r="758" spans="2:51" s="12" customFormat="1" ht="12">
      <c r="B758" s="230"/>
      <c r="C758" s="231"/>
      <c r="D758" s="216" t="s">
        <v>151</v>
      </c>
      <c r="E758" s="232" t="s">
        <v>20</v>
      </c>
      <c r="F758" s="233" t="s">
        <v>159</v>
      </c>
      <c r="G758" s="231"/>
      <c r="H758" s="234">
        <v>103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151</v>
      </c>
      <c r="AU758" s="240" t="s">
        <v>84</v>
      </c>
      <c r="AV758" s="12" t="s">
        <v>147</v>
      </c>
      <c r="AW758" s="12" t="s">
        <v>37</v>
      </c>
      <c r="AX758" s="12" t="s">
        <v>22</v>
      </c>
      <c r="AY758" s="240" t="s">
        <v>140</v>
      </c>
    </row>
    <row r="759" spans="2:65" s="1" customFormat="1" ht="16.5" customHeight="1">
      <c r="B759" s="38"/>
      <c r="C759" s="204" t="s">
        <v>990</v>
      </c>
      <c r="D759" s="204" t="s">
        <v>142</v>
      </c>
      <c r="E759" s="205" t="s">
        <v>991</v>
      </c>
      <c r="F759" s="206" t="s">
        <v>992</v>
      </c>
      <c r="G759" s="207" t="s">
        <v>270</v>
      </c>
      <c r="H759" s="208">
        <v>106</v>
      </c>
      <c r="I759" s="209"/>
      <c r="J759" s="210">
        <f>ROUND(I759*H759,2)</f>
        <v>0</v>
      </c>
      <c r="K759" s="206" t="s">
        <v>146</v>
      </c>
      <c r="L759" s="43"/>
      <c r="M759" s="211" t="s">
        <v>20</v>
      </c>
      <c r="N759" s="212" t="s">
        <v>46</v>
      </c>
      <c r="O759" s="79"/>
      <c r="P759" s="213">
        <f>O759*H759</f>
        <v>0</v>
      </c>
      <c r="Q759" s="213">
        <v>0.002</v>
      </c>
      <c r="R759" s="213">
        <f>Q759*H759</f>
        <v>0.212</v>
      </c>
      <c r="S759" s="213">
        <v>0</v>
      </c>
      <c r="T759" s="214">
        <f>S759*H759</f>
        <v>0</v>
      </c>
      <c r="AR759" s="17" t="s">
        <v>238</v>
      </c>
      <c r="AT759" s="17" t="s">
        <v>142</v>
      </c>
      <c r="AU759" s="17" t="s">
        <v>84</v>
      </c>
      <c r="AY759" s="17" t="s">
        <v>140</v>
      </c>
      <c r="BE759" s="215">
        <f>IF(N759="základní",J759,0)</f>
        <v>0</v>
      </c>
      <c r="BF759" s="215">
        <f>IF(N759="snížená",J759,0)</f>
        <v>0</v>
      </c>
      <c r="BG759" s="215">
        <f>IF(N759="zákl. přenesená",J759,0)</f>
        <v>0</v>
      </c>
      <c r="BH759" s="215">
        <f>IF(N759="sníž. přenesená",J759,0)</f>
        <v>0</v>
      </c>
      <c r="BI759" s="215">
        <f>IF(N759="nulová",J759,0)</f>
        <v>0</v>
      </c>
      <c r="BJ759" s="17" t="s">
        <v>22</v>
      </c>
      <c r="BK759" s="215">
        <f>ROUND(I759*H759,2)</f>
        <v>0</v>
      </c>
      <c r="BL759" s="17" t="s">
        <v>238</v>
      </c>
      <c r="BM759" s="17" t="s">
        <v>993</v>
      </c>
    </row>
    <row r="760" spans="2:47" s="1" customFormat="1" ht="12">
      <c r="B760" s="38"/>
      <c r="C760" s="39"/>
      <c r="D760" s="216" t="s">
        <v>149</v>
      </c>
      <c r="E760" s="39"/>
      <c r="F760" s="217" t="s">
        <v>994</v>
      </c>
      <c r="G760" s="39"/>
      <c r="H760" s="39"/>
      <c r="I760" s="130"/>
      <c r="J760" s="39"/>
      <c r="K760" s="39"/>
      <c r="L760" s="43"/>
      <c r="M760" s="218"/>
      <c r="N760" s="79"/>
      <c r="O760" s="79"/>
      <c r="P760" s="79"/>
      <c r="Q760" s="79"/>
      <c r="R760" s="79"/>
      <c r="S760" s="79"/>
      <c r="T760" s="80"/>
      <c r="AT760" s="17" t="s">
        <v>149</v>
      </c>
      <c r="AU760" s="17" t="s">
        <v>84</v>
      </c>
    </row>
    <row r="761" spans="2:51" s="11" customFormat="1" ht="12">
      <c r="B761" s="219"/>
      <c r="C761" s="220"/>
      <c r="D761" s="216" t="s">
        <v>151</v>
      </c>
      <c r="E761" s="221" t="s">
        <v>20</v>
      </c>
      <c r="F761" s="222" t="s">
        <v>995</v>
      </c>
      <c r="G761" s="220"/>
      <c r="H761" s="223">
        <v>106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151</v>
      </c>
      <c r="AU761" s="229" t="s">
        <v>84</v>
      </c>
      <c r="AV761" s="11" t="s">
        <v>84</v>
      </c>
      <c r="AW761" s="11" t="s">
        <v>37</v>
      </c>
      <c r="AX761" s="11" t="s">
        <v>22</v>
      </c>
      <c r="AY761" s="229" t="s">
        <v>140</v>
      </c>
    </row>
    <row r="762" spans="2:65" s="1" customFormat="1" ht="16.5" customHeight="1">
      <c r="B762" s="38"/>
      <c r="C762" s="204" t="s">
        <v>996</v>
      </c>
      <c r="D762" s="204" t="s">
        <v>142</v>
      </c>
      <c r="E762" s="205" t="s">
        <v>997</v>
      </c>
      <c r="F762" s="206" t="s">
        <v>998</v>
      </c>
      <c r="G762" s="207" t="s">
        <v>270</v>
      </c>
      <c r="H762" s="208">
        <v>106</v>
      </c>
      <c r="I762" s="209"/>
      <c r="J762" s="210">
        <f>ROUND(I762*H762,2)</f>
        <v>0</v>
      </c>
      <c r="K762" s="206" t="s">
        <v>146</v>
      </c>
      <c r="L762" s="43"/>
      <c r="M762" s="211" t="s">
        <v>20</v>
      </c>
      <c r="N762" s="212" t="s">
        <v>46</v>
      </c>
      <c r="O762" s="79"/>
      <c r="P762" s="213">
        <f>O762*H762</f>
        <v>0</v>
      </c>
      <c r="Q762" s="213">
        <v>0.00242</v>
      </c>
      <c r="R762" s="213">
        <f>Q762*H762</f>
        <v>0.25651999999999997</v>
      </c>
      <c r="S762" s="213">
        <v>0</v>
      </c>
      <c r="T762" s="214">
        <f>S762*H762</f>
        <v>0</v>
      </c>
      <c r="AR762" s="17" t="s">
        <v>238</v>
      </c>
      <c r="AT762" s="17" t="s">
        <v>142</v>
      </c>
      <c r="AU762" s="17" t="s">
        <v>84</v>
      </c>
      <c r="AY762" s="17" t="s">
        <v>140</v>
      </c>
      <c r="BE762" s="215">
        <f>IF(N762="základní",J762,0)</f>
        <v>0</v>
      </c>
      <c r="BF762" s="215">
        <f>IF(N762="snížená",J762,0)</f>
        <v>0</v>
      </c>
      <c r="BG762" s="215">
        <f>IF(N762="zákl. přenesená",J762,0)</f>
        <v>0</v>
      </c>
      <c r="BH762" s="215">
        <f>IF(N762="sníž. přenesená",J762,0)</f>
        <v>0</v>
      </c>
      <c r="BI762" s="215">
        <f>IF(N762="nulová",J762,0)</f>
        <v>0</v>
      </c>
      <c r="BJ762" s="17" t="s">
        <v>22</v>
      </c>
      <c r="BK762" s="215">
        <f>ROUND(I762*H762,2)</f>
        <v>0</v>
      </c>
      <c r="BL762" s="17" t="s">
        <v>238</v>
      </c>
      <c r="BM762" s="17" t="s">
        <v>999</v>
      </c>
    </row>
    <row r="763" spans="2:47" s="1" customFormat="1" ht="12">
      <c r="B763" s="38"/>
      <c r="C763" s="39"/>
      <c r="D763" s="216" t="s">
        <v>149</v>
      </c>
      <c r="E763" s="39"/>
      <c r="F763" s="217" t="s">
        <v>1000</v>
      </c>
      <c r="G763" s="39"/>
      <c r="H763" s="39"/>
      <c r="I763" s="130"/>
      <c r="J763" s="39"/>
      <c r="K763" s="39"/>
      <c r="L763" s="43"/>
      <c r="M763" s="218"/>
      <c r="N763" s="79"/>
      <c r="O763" s="79"/>
      <c r="P763" s="79"/>
      <c r="Q763" s="79"/>
      <c r="R763" s="79"/>
      <c r="S763" s="79"/>
      <c r="T763" s="80"/>
      <c r="AT763" s="17" t="s">
        <v>149</v>
      </c>
      <c r="AU763" s="17" t="s">
        <v>84</v>
      </c>
    </row>
    <row r="764" spans="2:51" s="11" customFormat="1" ht="12">
      <c r="B764" s="219"/>
      <c r="C764" s="220"/>
      <c r="D764" s="216" t="s">
        <v>151</v>
      </c>
      <c r="E764" s="221" t="s">
        <v>20</v>
      </c>
      <c r="F764" s="222" t="s">
        <v>1001</v>
      </c>
      <c r="G764" s="220"/>
      <c r="H764" s="223">
        <v>106</v>
      </c>
      <c r="I764" s="224"/>
      <c r="J764" s="220"/>
      <c r="K764" s="220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151</v>
      </c>
      <c r="AU764" s="229" t="s">
        <v>84</v>
      </c>
      <c r="AV764" s="11" t="s">
        <v>84</v>
      </c>
      <c r="AW764" s="11" t="s">
        <v>37</v>
      </c>
      <c r="AX764" s="11" t="s">
        <v>22</v>
      </c>
      <c r="AY764" s="229" t="s">
        <v>140</v>
      </c>
    </row>
    <row r="765" spans="2:65" s="1" customFormat="1" ht="16.5" customHeight="1">
      <c r="B765" s="38"/>
      <c r="C765" s="204" t="s">
        <v>1002</v>
      </c>
      <c r="D765" s="204" t="s">
        <v>142</v>
      </c>
      <c r="E765" s="205" t="s">
        <v>1003</v>
      </c>
      <c r="F765" s="206" t="s">
        <v>1004</v>
      </c>
      <c r="G765" s="207" t="s">
        <v>270</v>
      </c>
      <c r="H765" s="208">
        <v>102</v>
      </c>
      <c r="I765" s="209"/>
      <c r="J765" s="210">
        <f>ROUND(I765*H765,2)</f>
        <v>0</v>
      </c>
      <c r="K765" s="206" t="s">
        <v>146</v>
      </c>
      <c r="L765" s="43"/>
      <c r="M765" s="211" t="s">
        <v>20</v>
      </c>
      <c r="N765" s="212" t="s">
        <v>46</v>
      </c>
      <c r="O765" s="79"/>
      <c r="P765" s="213">
        <f>O765*H765</f>
        <v>0</v>
      </c>
      <c r="Q765" s="213">
        <v>0.00448</v>
      </c>
      <c r="R765" s="213">
        <f>Q765*H765</f>
        <v>0.45696</v>
      </c>
      <c r="S765" s="213">
        <v>0</v>
      </c>
      <c r="T765" s="214">
        <f>S765*H765</f>
        <v>0</v>
      </c>
      <c r="AR765" s="17" t="s">
        <v>238</v>
      </c>
      <c r="AT765" s="17" t="s">
        <v>142</v>
      </c>
      <c r="AU765" s="17" t="s">
        <v>84</v>
      </c>
      <c r="AY765" s="17" t="s">
        <v>140</v>
      </c>
      <c r="BE765" s="215">
        <f>IF(N765="základní",J765,0)</f>
        <v>0</v>
      </c>
      <c r="BF765" s="215">
        <f>IF(N765="snížená",J765,0)</f>
        <v>0</v>
      </c>
      <c r="BG765" s="215">
        <f>IF(N765="zákl. přenesená",J765,0)</f>
        <v>0</v>
      </c>
      <c r="BH765" s="215">
        <f>IF(N765="sníž. přenesená",J765,0)</f>
        <v>0</v>
      </c>
      <c r="BI765" s="215">
        <f>IF(N765="nulová",J765,0)</f>
        <v>0</v>
      </c>
      <c r="BJ765" s="17" t="s">
        <v>22</v>
      </c>
      <c r="BK765" s="215">
        <f>ROUND(I765*H765,2)</f>
        <v>0</v>
      </c>
      <c r="BL765" s="17" t="s">
        <v>238</v>
      </c>
      <c r="BM765" s="17" t="s">
        <v>1005</v>
      </c>
    </row>
    <row r="766" spans="2:47" s="1" customFormat="1" ht="12">
      <c r="B766" s="38"/>
      <c r="C766" s="39"/>
      <c r="D766" s="216" t="s">
        <v>149</v>
      </c>
      <c r="E766" s="39"/>
      <c r="F766" s="217" t="s">
        <v>1006</v>
      </c>
      <c r="G766" s="39"/>
      <c r="H766" s="39"/>
      <c r="I766" s="130"/>
      <c r="J766" s="39"/>
      <c r="K766" s="39"/>
      <c r="L766" s="43"/>
      <c r="M766" s="218"/>
      <c r="N766" s="79"/>
      <c r="O766" s="79"/>
      <c r="P766" s="79"/>
      <c r="Q766" s="79"/>
      <c r="R766" s="79"/>
      <c r="S766" s="79"/>
      <c r="T766" s="80"/>
      <c r="AT766" s="17" t="s">
        <v>149</v>
      </c>
      <c r="AU766" s="17" t="s">
        <v>84</v>
      </c>
    </row>
    <row r="767" spans="2:51" s="11" customFormat="1" ht="12">
      <c r="B767" s="219"/>
      <c r="C767" s="220"/>
      <c r="D767" s="216" t="s">
        <v>151</v>
      </c>
      <c r="E767" s="221" t="s">
        <v>20</v>
      </c>
      <c r="F767" s="222" t="s">
        <v>1007</v>
      </c>
      <c r="G767" s="220"/>
      <c r="H767" s="223">
        <v>99</v>
      </c>
      <c r="I767" s="224"/>
      <c r="J767" s="220"/>
      <c r="K767" s="220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151</v>
      </c>
      <c r="AU767" s="229" t="s">
        <v>84</v>
      </c>
      <c r="AV767" s="11" t="s">
        <v>84</v>
      </c>
      <c r="AW767" s="11" t="s">
        <v>37</v>
      </c>
      <c r="AX767" s="11" t="s">
        <v>75</v>
      </c>
      <c r="AY767" s="229" t="s">
        <v>140</v>
      </c>
    </row>
    <row r="768" spans="2:51" s="11" customFormat="1" ht="12">
      <c r="B768" s="219"/>
      <c r="C768" s="220"/>
      <c r="D768" s="216" t="s">
        <v>151</v>
      </c>
      <c r="E768" s="221" t="s">
        <v>20</v>
      </c>
      <c r="F768" s="222" t="s">
        <v>1008</v>
      </c>
      <c r="G768" s="220"/>
      <c r="H768" s="223">
        <v>3</v>
      </c>
      <c r="I768" s="224"/>
      <c r="J768" s="220"/>
      <c r="K768" s="220"/>
      <c r="L768" s="225"/>
      <c r="M768" s="226"/>
      <c r="N768" s="227"/>
      <c r="O768" s="227"/>
      <c r="P768" s="227"/>
      <c r="Q768" s="227"/>
      <c r="R768" s="227"/>
      <c r="S768" s="227"/>
      <c r="T768" s="228"/>
      <c r="AT768" s="229" t="s">
        <v>151</v>
      </c>
      <c r="AU768" s="229" t="s">
        <v>84</v>
      </c>
      <c r="AV768" s="11" t="s">
        <v>84</v>
      </c>
      <c r="AW768" s="11" t="s">
        <v>37</v>
      </c>
      <c r="AX768" s="11" t="s">
        <v>75</v>
      </c>
      <c r="AY768" s="229" t="s">
        <v>140</v>
      </c>
    </row>
    <row r="769" spans="2:51" s="12" customFormat="1" ht="12">
      <c r="B769" s="230"/>
      <c r="C769" s="231"/>
      <c r="D769" s="216" t="s">
        <v>151</v>
      </c>
      <c r="E769" s="232" t="s">
        <v>20</v>
      </c>
      <c r="F769" s="233" t="s">
        <v>159</v>
      </c>
      <c r="G769" s="231"/>
      <c r="H769" s="234">
        <v>102</v>
      </c>
      <c r="I769" s="235"/>
      <c r="J769" s="231"/>
      <c r="K769" s="231"/>
      <c r="L769" s="236"/>
      <c r="M769" s="237"/>
      <c r="N769" s="238"/>
      <c r="O769" s="238"/>
      <c r="P769" s="238"/>
      <c r="Q769" s="238"/>
      <c r="R769" s="238"/>
      <c r="S769" s="238"/>
      <c r="T769" s="239"/>
      <c r="AT769" s="240" t="s">
        <v>151</v>
      </c>
      <c r="AU769" s="240" t="s">
        <v>84</v>
      </c>
      <c r="AV769" s="12" t="s">
        <v>147</v>
      </c>
      <c r="AW769" s="12" t="s">
        <v>37</v>
      </c>
      <c r="AX769" s="12" t="s">
        <v>22</v>
      </c>
      <c r="AY769" s="240" t="s">
        <v>140</v>
      </c>
    </row>
    <row r="770" spans="2:65" s="1" customFormat="1" ht="16.5" customHeight="1">
      <c r="B770" s="38"/>
      <c r="C770" s="204" t="s">
        <v>1009</v>
      </c>
      <c r="D770" s="204" t="s">
        <v>142</v>
      </c>
      <c r="E770" s="205" t="s">
        <v>1010</v>
      </c>
      <c r="F770" s="206" t="s">
        <v>1011</v>
      </c>
      <c r="G770" s="207" t="s">
        <v>145</v>
      </c>
      <c r="H770" s="208">
        <v>3.32</v>
      </c>
      <c r="I770" s="209"/>
      <c r="J770" s="210">
        <f>ROUND(I770*H770,2)</f>
        <v>0</v>
      </c>
      <c r="K770" s="206" t="s">
        <v>146</v>
      </c>
      <c r="L770" s="43"/>
      <c r="M770" s="211" t="s">
        <v>20</v>
      </c>
      <c r="N770" s="212" t="s">
        <v>46</v>
      </c>
      <c r="O770" s="79"/>
      <c r="P770" s="213">
        <f>O770*H770</f>
        <v>0</v>
      </c>
      <c r="Q770" s="213">
        <v>0.00537</v>
      </c>
      <c r="R770" s="213">
        <f>Q770*H770</f>
        <v>0.017828399999999998</v>
      </c>
      <c r="S770" s="213">
        <v>0</v>
      </c>
      <c r="T770" s="214">
        <f>S770*H770</f>
        <v>0</v>
      </c>
      <c r="AR770" s="17" t="s">
        <v>238</v>
      </c>
      <c r="AT770" s="17" t="s">
        <v>142</v>
      </c>
      <c r="AU770" s="17" t="s">
        <v>84</v>
      </c>
      <c r="AY770" s="17" t="s">
        <v>140</v>
      </c>
      <c r="BE770" s="215">
        <f>IF(N770="základní",J770,0)</f>
        <v>0</v>
      </c>
      <c r="BF770" s="215">
        <f>IF(N770="snížená",J770,0)</f>
        <v>0</v>
      </c>
      <c r="BG770" s="215">
        <f>IF(N770="zákl. přenesená",J770,0)</f>
        <v>0</v>
      </c>
      <c r="BH770" s="215">
        <f>IF(N770="sníž. přenesená",J770,0)</f>
        <v>0</v>
      </c>
      <c r="BI770" s="215">
        <f>IF(N770="nulová",J770,0)</f>
        <v>0</v>
      </c>
      <c r="BJ770" s="17" t="s">
        <v>22</v>
      </c>
      <c r="BK770" s="215">
        <f>ROUND(I770*H770,2)</f>
        <v>0</v>
      </c>
      <c r="BL770" s="17" t="s">
        <v>238</v>
      </c>
      <c r="BM770" s="17" t="s">
        <v>1012</v>
      </c>
    </row>
    <row r="771" spans="2:47" s="1" customFormat="1" ht="12">
      <c r="B771" s="38"/>
      <c r="C771" s="39"/>
      <c r="D771" s="216" t="s">
        <v>149</v>
      </c>
      <c r="E771" s="39"/>
      <c r="F771" s="217" t="s">
        <v>1013</v>
      </c>
      <c r="G771" s="39"/>
      <c r="H771" s="39"/>
      <c r="I771" s="130"/>
      <c r="J771" s="39"/>
      <c r="K771" s="39"/>
      <c r="L771" s="43"/>
      <c r="M771" s="218"/>
      <c r="N771" s="79"/>
      <c r="O771" s="79"/>
      <c r="P771" s="79"/>
      <c r="Q771" s="79"/>
      <c r="R771" s="79"/>
      <c r="S771" s="79"/>
      <c r="T771" s="80"/>
      <c r="AT771" s="17" t="s">
        <v>149</v>
      </c>
      <c r="AU771" s="17" t="s">
        <v>84</v>
      </c>
    </row>
    <row r="772" spans="2:51" s="11" customFormat="1" ht="12">
      <c r="B772" s="219"/>
      <c r="C772" s="220"/>
      <c r="D772" s="216" t="s">
        <v>151</v>
      </c>
      <c r="E772" s="221" t="s">
        <v>20</v>
      </c>
      <c r="F772" s="222" t="s">
        <v>1014</v>
      </c>
      <c r="G772" s="220"/>
      <c r="H772" s="223">
        <v>3.32</v>
      </c>
      <c r="I772" s="224"/>
      <c r="J772" s="220"/>
      <c r="K772" s="220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151</v>
      </c>
      <c r="AU772" s="229" t="s">
        <v>84</v>
      </c>
      <c r="AV772" s="11" t="s">
        <v>84</v>
      </c>
      <c r="AW772" s="11" t="s">
        <v>37</v>
      </c>
      <c r="AX772" s="11" t="s">
        <v>22</v>
      </c>
      <c r="AY772" s="229" t="s">
        <v>140</v>
      </c>
    </row>
    <row r="773" spans="2:65" s="1" customFormat="1" ht="16.5" customHeight="1">
      <c r="B773" s="38"/>
      <c r="C773" s="204" t="s">
        <v>1015</v>
      </c>
      <c r="D773" s="204" t="s">
        <v>142</v>
      </c>
      <c r="E773" s="205" t="s">
        <v>1016</v>
      </c>
      <c r="F773" s="206" t="s">
        <v>1017</v>
      </c>
      <c r="G773" s="207" t="s">
        <v>270</v>
      </c>
      <c r="H773" s="208">
        <v>56.1</v>
      </c>
      <c r="I773" s="209"/>
      <c r="J773" s="210">
        <f>ROUND(I773*H773,2)</f>
        <v>0</v>
      </c>
      <c r="K773" s="206" t="s">
        <v>146</v>
      </c>
      <c r="L773" s="43"/>
      <c r="M773" s="211" t="s">
        <v>20</v>
      </c>
      <c r="N773" s="212" t="s">
        <v>46</v>
      </c>
      <c r="O773" s="79"/>
      <c r="P773" s="213">
        <f>O773*H773</f>
        <v>0</v>
      </c>
      <c r="Q773" s="213">
        <v>0.00122</v>
      </c>
      <c r="R773" s="213">
        <f>Q773*H773</f>
        <v>0.068442</v>
      </c>
      <c r="S773" s="213">
        <v>0</v>
      </c>
      <c r="T773" s="214">
        <f>S773*H773</f>
        <v>0</v>
      </c>
      <c r="AR773" s="17" t="s">
        <v>238</v>
      </c>
      <c r="AT773" s="17" t="s">
        <v>142</v>
      </c>
      <c r="AU773" s="17" t="s">
        <v>84</v>
      </c>
      <c r="AY773" s="17" t="s">
        <v>140</v>
      </c>
      <c r="BE773" s="215">
        <f>IF(N773="základní",J773,0)</f>
        <v>0</v>
      </c>
      <c r="BF773" s="215">
        <f>IF(N773="snížená",J773,0)</f>
        <v>0</v>
      </c>
      <c r="BG773" s="215">
        <f>IF(N773="zákl. přenesená",J773,0)</f>
        <v>0</v>
      </c>
      <c r="BH773" s="215">
        <f>IF(N773="sníž. přenesená",J773,0)</f>
        <v>0</v>
      </c>
      <c r="BI773" s="215">
        <f>IF(N773="nulová",J773,0)</f>
        <v>0</v>
      </c>
      <c r="BJ773" s="17" t="s">
        <v>22</v>
      </c>
      <c r="BK773" s="215">
        <f>ROUND(I773*H773,2)</f>
        <v>0</v>
      </c>
      <c r="BL773" s="17" t="s">
        <v>238</v>
      </c>
      <c r="BM773" s="17" t="s">
        <v>1018</v>
      </c>
    </row>
    <row r="774" spans="2:47" s="1" customFormat="1" ht="12">
      <c r="B774" s="38"/>
      <c r="C774" s="39"/>
      <c r="D774" s="216" t="s">
        <v>149</v>
      </c>
      <c r="E774" s="39"/>
      <c r="F774" s="217" t="s">
        <v>1019</v>
      </c>
      <c r="G774" s="39"/>
      <c r="H774" s="39"/>
      <c r="I774" s="130"/>
      <c r="J774" s="39"/>
      <c r="K774" s="39"/>
      <c r="L774" s="43"/>
      <c r="M774" s="218"/>
      <c r="N774" s="79"/>
      <c r="O774" s="79"/>
      <c r="P774" s="79"/>
      <c r="Q774" s="79"/>
      <c r="R774" s="79"/>
      <c r="S774" s="79"/>
      <c r="T774" s="80"/>
      <c r="AT774" s="17" t="s">
        <v>149</v>
      </c>
      <c r="AU774" s="17" t="s">
        <v>84</v>
      </c>
    </row>
    <row r="775" spans="2:51" s="11" customFormat="1" ht="12">
      <c r="B775" s="219"/>
      <c r="C775" s="220"/>
      <c r="D775" s="216" t="s">
        <v>151</v>
      </c>
      <c r="E775" s="221" t="s">
        <v>20</v>
      </c>
      <c r="F775" s="222" t="s">
        <v>934</v>
      </c>
      <c r="G775" s="220"/>
      <c r="H775" s="223">
        <v>1.8</v>
      </c>
      <c r="I775" s="224"/>
      <c r="J775" s="220"/>
      <c r="K775" s="220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151</v>
      </c>
      <c r="AU775" s="229" t="s">
        <v>84</v>
      </c>
      <c r="AV775" s="11" t="s">
        <v>84</v>
      </c>
      <c r="AW775" s="11" t="s">
        <v>37</v>
      </c>
      <c r="AX775" s="11" t="s">
        <v>75</v>
      </c>
      <c r="AY775" s="229" t="s">
        <v>140</v>
      </c>
    </row>
    <row r="776" spans="2:51" s="11" customFormat="1" ht="12">
      <c r="B776" s="219"/>
      <c r="C776" s="220"/>
      <c r="D776" s="216" t="s">
        <v>151</v>
      </c>
      <c r="E776" s="221" t="s">
        <v>20</v>
      </c>
      <c r="F776" s="222" t="s">
        <v>1020</v>
      </c>
      <c r="G776" s="220"/>
      <c r="H776" s="223">
        <v>5.4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151</v>
      </c>
      <c r="AU776" s="229" t="s">
        <v>84</v>
      </c>
      <c r="AV776" s="11" t="s">
        <v>84</v>
      </c>
      <c r="AW776" s="11" t="s">
        <v>37</v>
      </c>
      <c r="AX776" s="11" t="s">
        <v>75</v>
      </c>
      <c r="AY776" s="229" t="s">
        <v>140</v>
      </c>
    </row>
    <row r="777" spans="2:51" s="11" customFormat="1" ht="12">
      <c r="B777" s="219"/>
      <c r="C777" s="220"/>
      <c r="D777" s="216" t="s">
        <v>151</v>
      </c>
      <c r="E777" s="221" t="s">
        <v>20</v>
      </c>
      <c r="F777" s="222" t="s">
        <v>1021</v>
      </c>
      <c r="G777" s="220"/>
      <c r="H777" s="223">
        <v>36.9</v>
      </c>
      <c r="I777" s="224"/>
      <c r="J777" s="220"/>
      <c r="K777" s="220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151</v>
      </c>
      <c r="AU777" s="229" t="s">
        <v>84</v>
      </c>
      <c r="AV777" s="11" t="s">
        <v>84</v>
      </c>
      <c r="AW777" s="11" t="s">
        <v>37</v>
      </c>
      <c r="AX777" s="11" t="s">
        <v>75</v>
      </c>
      <c r="AY777" s="229" t="s">
        <v>140</v>
      </c>
    </row>
    <row r="778" spans="2:51" s="11" customFormat="1" ht="12">
      <c r="B778" s="219"/>
      <c r="C778" s="220"/>
      <c r="D778" s="216" t="s">
        <v>151</v>
      </c>
      <c r="E778" s="221" t="s">
        <v>20</v>
      </c>
      <c r="F778" s="222" t="s">
        <v>1022</v>
      </c>
      <c r="G778" s="220"/>
      <c r="H778" s="223">
        <v>0.9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151</v>
      </c>
      <c r="AU778" s="229" t="s">
        <v>84</v>
      </c>
      <c r="AV778" s="11" t="s">
        <v>84</v>
      </c>
      <c r="AW778" s="11" t="s">
        <v>37</v>
      </c>
      <c r="AX778" s="11" t="s">
        <v>75</v>
      </c>
      <c r="AY778" s="229" t="s">
        <v>140</v>
      </c>
    </row>
    <row r="779" spans="2:51" s="11" customFormat="1" ht="12">
      <c r="B779" s="219"/>
      <c r="C779" s="220"/>
      <c r="D779" s="216" t="s">
        <v>151</v>
      </c>
      <c r="E779" s="221" t="s">
        <v>20</v>
      </c>
      <c r="F779" s="222" t="s">
        <v>939</v>
      </c>
      <c r="G779" s="220"/>
      <c r="H779" s="223">
        <v>0.9</v>
      </c>
      <c r="I779" s="224"/>
      <c r="J779" s="220"/>
      <c r="K779" s="220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151</v>
      </c>
      <c r="AU779" s="229" t="s">
        <v>84</v>
      </c>
      <c r="AV779" s="11" t="s">
        <v>84</v>
      </c>
      <c r="AW779" s="11" t="s">
        <v>37</v>
      </c>
      <c r="AX779" s="11" t="s">
        <v>75</v>
      </c>
      <c r="AY779" s="229" t="s">
        <v>140</v>
      </c>
    </row>
    <row r="780" spans="2:51" s="11" customFormat="1" ht="12">
      <c r="B780" s="219"/>
      <c r="C780" s="220"/>
      <c r="D780" s="216" t="s">
        <v>151</v>
      </c>
      <c r="E780" s="221" t="s">
        <v>20</v>
      </c>
      <c r="F780" s="222" t="s">
        <v>942</v>
      </c>
      <c r="G780" s="220"/>
      <c r="H780" s="223">
        <v>3.2</v>
      </c>
      <c r="I780" s="224"/>
      <c r="J780" s="220"/>
      <c r="K780" s="220"/>
      <c r="L780" s="225"/>
      <c r="M780" s="226"/>
      <c r="N780" s="227"/>
      <c r="O780" s="227"/>
      <c r="P780" s="227"/>
      <c r="Q780" s="227"/>
      <c r="R780" s="227"/>
      <c r="S780" s="227"/>
      <c r="T780" s="228"/>
      <c r="AT780" s="229" t="s">
        <v>151</v>
      </c>
      <c r="AU780" s="229" t="s">
        <v>84</v>
      </c>
      <c r="AV780" s="11" t="s">
        <v>84</v>
      </c>
      <c r="AW780" s="11" t="s">
        <v>37</v>
      </c>
      <c r="AX780" s="11" t="s">
        <v>75</v>
      </c>
      <c r="AY780" s="229" t="s">
        <v>140</v>
      </c>
    </row>
    <row r="781" spans="2:51" s="11" customFormat="1" ht="12">
      <c r="B781" s="219"/>
      <c r="C781" s="220"/>
      <c r="D781" s="216" t="s">
        <v>151</v>
      </c>
      <c r="E781" s="221" t="s">
        <v>20</v>
      </c>
      <c r="F781" s="222" t="s">
        <v>1023</v>
      </c>
      <c r="G781" s="220"/>
      <c r="H781" s="223">
        <v>2.8</v>
      </c>
      <c r="I781" s="224"/>
      <c r="J781" s="220"/>
      <c r="K781" s="220"/>
      <c r="L781" s="225"/>
      <c r="M781" s="226"/>
      <c r="N781" s="227"/>
      <c r="O781" s="227"/>
      <c r="P781" s="227"/>
      <c r="Q781" s="227"/>
      <c r="R781" s="227"/>
      <c r="S781" s="227"/>
      <c r="T781" s="228"/>
      <c r="AT781" s="229" t="s">
        <v>151</v>
      </c>
      <c r="AU781" s="229" t="s">
        <v>84</v>
      </c>
      <c r="AV781" s="11" t="s">
        <v>84</v>
      </c>
      <c r="AW781" s="11" t="s">
        <v>37</v>
      </c>
      <c r="AX781" s="11" t="s">
        <v>75</v>
      </c>
      <c r="AY781" s="229" t="s">
        <v>140</v>
      </c>
    </row>
    <row r="782" spans="2:51" s="11" customFormat="1" ht="12">
      <c r="B782" s="219"/>
      <c r="C782" s="220"/>
      <c r="D782" s="216" t="s">
        <v>151</v>
      </c>
      <c r="E782" s="221" t="s">
        <v>20</v>
      </c>
      <c r="F782" s="222" t="s">
        <v>1024</v>
      </c>
      <c r="G782" s="220"/>
      <c r="H782" s="223">
        <v>4.2</v>
      </c>
      <c r="I782" s="224"/>
      <c r="J782" s="220"/>
      <c r="K782" s="220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151</v>
      </c>
      <c r="AU782" s="229" t="s">
        <v>84</v>
      </c>
      <c r="AV782" s="11" t="s">
        <v>84</v>
      </c>
      <c r="AW782" s="11" t="s">
        <v>37</v>
      </c>
      <c r="AX782" s="11" t="s">
        <v>75</v>
      </c>
      <c r="AY782" s="229" t="s">
        <v>140</v>
      </c>
    </row>
    <row r="783" spans="2:51" s="12" customFormat="1" ht="12">
      <c r="B783" s="230"/>
      <c r="C783" s="231"/>
      <c r="D783" s="216" t="s">
        <v>151</v>
      </c>
      <c r="E783" s="232" t="s">
        <v>20</v>
      </c>
      <c r="F783" s="233" t="s">
        <v>159</v>
      </c>
      <c r="G783" s="231"/>
      <c r="H783" s="234">
        <v>56.1</v>
      </c>
      <c r="I783" s="235"/>
      <c r="J783" s="231"/>
      <c r="K783" s="231"/>
      <c r="L783" s="236"/>
      <c r="M783" s="237"/>
      <c r="N783" s="238"/>
      <c r="O783" s="238"/>
      <c r="P783" s="238"/>
      <c r="Q783" s="238"/>
      <c r="R783" s="238"/>
      <c r="S783" s="238"/>
      <c r="T783" s="239"/>
      <c r="AT783" s="240" t="s">
        <v>151</v>
      </c>
      <c r="AU783" s="240" t="s">
        <v>84</v>
      </c>
      <c r="AV783" s="12" t="s">
        <v>147</v>
      </c>
      <c r="AW783" s="12" t="s">
        <v>37</v>
      </c>
      <c r="AX783" s="12" t="s">
        <v>22</v>
      </c>
      <c r="AY783" s="240" t="s">
        <v>140</v>
      </c>
    </row>
    <row r="784" spans="2:65" s="1" customFormat="1" ht="16.5" customHeight="1">
      <c r="B784" s="38"/>
      <c r="C784" s="204" t="s">
        <v>1025</v>
      </c>
      <c r="D784" s="204" t="s">
        <v>142</v>
      </c>
      <c r="E784" s="205" t="s">
        <v>1026</v>
      </c>
      <c r="F784" s="206" t="s">
        <v>1027</v>
      </c>
      <c r="G784" s="207" t="s">
        <v>270</v>
      </c>
      <c r="H784" s="208">
        <v>55.4</v>
      </c>
      <c r="I784" s="209"/>
      <c r="J784" s="210">
        <f>ROUND(I784*H784,2)</f>
        <v>0</v>
      </c>
      <c r="K784" s="206" t="s">
        <v>146</v>
      </c>
      <c r="L784" s="43"/>
      <c r="M784" s="211" t="s">
        <v>20</v>
      </c>
      <c r="N784" s="212" t="s">
        <v>46</v>
      </c>
      <c r="O784" s="79"/>
      <c r="P784" s="213">
        <f>O784*H784</f>
        <v>0</v>
      </c>
      <c r="Q784" s="213">
        <v>0.00528</v>
      </c>
      <c r="R784" s="213">
        <f>Q784*H784</f>
        <v>0.292512</v>
      </c>
      <c r="S784" s="213">
        <v>0</v>
      </c>
      <c r="T784" s="214">
        <f>S784*H784</f>
        <v>0</v>
      </c>
      <c r="AR784" s="17" t="s">
        <v>238</v>
      </c>
      <c r="AT784" s="17" t="s">
        <v>142</v>
      </c>
      <c r="AU784" s="17" t="s">
        <v>84</v>
      </c>
      <c r="AY784" s="17" t="s">
        <v>140</v>
      </c>
      <c r="BE784" s="215">
        <f>IF(N784="základní",J784,0)</f>
        <v>0</v>
      </c>
      <c r="BF784" s="215">
        <f>IF(N784="snížená",J784,0)</f>
        <v>0</v>
      </c>
      <c r="BG784" s="215">
        <f>IF(N784="zákl. přenesená",J784,0)</f>
        <v>0</v>
      </c>
      <c r="BH784" s="215">
        <f>IF(N784="sníž. přenesená",J784,0)</f>
        <v>0</v>
      </c>
      <c r="BI784" s="215">
        <f>IF(N784="nulová",J784,0)</f>
        <v>0</v>
      </c>
      <c r="BJ784" s="17" t="s">
        <v>22</v>
      </c>
      <c r="BK784" s="215">
        <f>ROUND(I784*H784,2)</f>
        <v>0</v>
      </c>
      <c r="BL784" s="17" t="s">
        <v>238</v>
      </c>
      <c r="BM784" s="17" t="s">
        <v>1028</v>
      </c>
    </row>
    <row r="785" spans="2:47" s="1" customFormat="1" ht="12">
      <c r="B785" s="38"/>
      <c r="C785" s="39"/>
      <c r="D785" s="216" t="s">
        <v>149</v>
      </c>
      <c r="E785" s="39"/>
      <c r="F785" s="217" t="s">
        <v>1029</v>
      </c>
      <c r="G785" s="39"/>
      <c r="H785" s="39"/>
      <c r="I785" s="130"/>
      <c r="J785" s="39"/>
      <c r="K785" s="39"/>
      <c r="L785" s="43"/>
      <c r="M785" s="218"/>
      <c r="N785" s="79"/>
      <c r="O785" s="79"/>
      <c r="P785" s="79"/>
      <c r="Q785" s="79"/>
      <c r="R785" s="79"/>
      <c r="S785" s="79"/>
      <c r="T785" s="80"/>
      <c r="AT785" s="17" t="s">
        <v>149</v>
      </c>
      <c r="AU785" s="17" t="s">
        <v>84</v>
      </c>
    </row>
    <row r="786" spans="2:51" s="11" customFormat="1" ht="12">
      <c r="B786" s="219"/>
      <c r="C786" s="220"/>
      <c r="D786" s="216" t="s">
        <v>151</v>
      </c>
      <c r="E786" s="221" t="s">
        <v>20</v>
      </c>
      <c r="F786" s="222" t="s">
        <v>1030</v>
      </c>
      <c r="G786" s="220"/>
      <c r="H786" s="223">
        <v>25.2</v>
      </c>
      <c r="I786" s="224"/>
      <c r="J786" s="220"/>
      <c r="K786" s="220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151</v>
      </c>
      <c r="AU786" s="229" t="s">
        <v>84</v>
      </c>
      <c r="AV786" s="11" t="s">
        <v>84</v>
      </c>
      <c r="AW786" s="11" t="s">
        <v>37</v>
      </c>
      <c r="AX786" s="11" t="s">
        <v>75</v>
      </c>
      <c r="AY786" s="229" t="s">
        <v>140</v>
      </c>
    </row>
    <row r="787" spans="2:51" s="11" customFormat="1" ht="12">
      <c r="B787" s="219"/>
      <c r="C787" s="220"/>
      <c r="D787" s="216" t="s">
        <v>151</v>
      </c>
      <c r="E787" s="221" t="s">
        <v>20</v>
      </c>
      <c r="F787" s="222" t="s">
        <v>1031</v>
      </c>
      <c r="G787" s="220"/>
      <c r="H787" s="223">
        <v>25.2</v>
      </c>
      <c r="I787" s="224"/>
      <c r="J787" s="220"/>
      <c r="K787" s="220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151</v>
      </c>
      <c r="AU787" s="229" t="s">
        <v>84</v>
      </c>
      <c r="AV787" s="11" t="s">
        <v>84</v>
      </c>
      <c r="AW787" s="11" t="s">
        <v>37</v>
      </c>
      <c r="AX787" s="11" t="s">
        <v>75</v>
      </c>
      <c r="AY787" s="229" t="s">
        <v>140</v>
      </c>
    </row>
    <row r="788" spans="2:51" s="11" customFormat="1" ht="12">
      <c r="B788" s="219"/>
      <c r="C788" s="220"/>
      <c r="D788" s="216" t="s">
        <v>151</v>
      </c>
      <c r="E788" s="221" t="s">
        <v>20</v>
      </c>
      <c r="F788" s="222" t="s">
        <v>1032</v>
      </c>
      <c r="G788" s="220"/>
      <c r="H788" s="223">
        <v>2.5</v>
      </c>
      <c r="I788" s="224"/>
      <c r="J788" s="220"/>
      <c r="K788" s="220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151</v>
      </c>
      <c r="AU788" s="229" t="s">
        <v>84</v>
      </c>
      <c r="AV788" s="11" t="s">
        <v>84</v>
      </c>
      <c r="AW788" s="11" t="s">
        <v>37</v>
      </c>
      <c r="AX788" s="11" t="s">
        <v>75</v>
      </c>
      <c r="AY788" s="229" t="s">
        <v>140</v>
      </c>
    </row>
    <row r="789" spans="2:51" s="11" customFormat="1" ht="12">
      <c r="B789" s="219"/>
      <c r="C789" s="220"/>
      <c r="D789" s="216" t="s">
        <v>151</v>
      </c>
      <c r="E789" s="221" t="s">
        <v>20</v>
      </c>
      <c r="F789" s="222" t="s">
        <v>1033</v>
      </c>
      <c r="G789" s="220"/>
      <c r="H789" s="223">
        <v>1.6</v>
      </c>
      <c r="I789" s="224"/>
      <c r="J789" s="220"/>
      <c r="K789" s="220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151</v>
      </c>
      <c r="AU789" s="229" t="s">
        <v>84</v>
      </c>
      <c r="AV789" s="11" t="s">
        <v>84</v>
      </c>
      <c r="AW789" s="11" t="s">
        <v>37</v>
      </c>
      <c r="AX789" s="11" t="s">
        <v>75</v>
      </c>
      <c r="AY789" s="229" t="s">
        <v>140</v>
      </c>
    </row>
    <row r="790" spans="2:51" s="11" customFormat="1" ht="12">
      <c r="B790" s="219"/>
      <c r="C790" s="220"/>
      <c r="D790" s="216" t="s">
        <v>151</v>
      </c>
      <c r="E790" s="221" t="s">
        <v>20</v>
      </c>
      <c r="F790" s="222" t="s">
        <v>945</v>
      </c>
      <c r="G790" s="220"/>
      <c r="H790" s="223">
        <v>0.9</v>
      </c>
      <c r="I790" s="224"/>
      <c r="J790" s="220"/>
      <c r="K790" s="220"/>
      <c r="L790" s="225"/>
      <c r="M790" s="226"/>
      <c r="N790" s="227"/>
      <c r="O790" s="227"/>
      <c r="P790" s="227"/>
      <c r="Q790" s="227"/>
      <c r="R790" s="227"/>
      <c r="S790" s="227"/>
      <c r="T790" s="228"/>
      <c r="AT790" s="229" t="s">
        <v>151</v>
      </c>
      <c r="AU790" s="229" t="s">
        <v>84</v>
      </c>
      <c r="AV790" s="11" t="s">
        <v>84</v>
      </c>
      <c r="AW790" s="11" t="s">
        <v>37</v>
      </c>
      <c r="AX790" s="11" t="s">
        <v>75</v>
      </c>
      <c r="AY790" s="229" t="s">
        <v>140</v>
      </c>
    </row>
    <row r="791" spans="2:51" s="12" customFormat="1" ht="12">
      <c r="B791" s="230"/>
      <c r="C791" s="231"/>
      <c r="D791" s="216" t="s">
        <v>151</v>
      </c>
      <c r="E791" s="232" t="s">
        <v>20</v>
      </c>
      <c r="F791" s="233" t="s">
        <v>159</v>
      </c>
      <c r="G791" s="231"/>
      <c r="H791" s="234">
        <v>55.4</v>
      </c>
      <c r="I791" s="235"/>
      <c r="J791" s="231"/>
      <c r="K791" s="231"/>
      <c r="L791" s="236"/>
      <c r="M791" s="237"/>
      <c r="N791" s="238"/>
      <c r="O791" s="238"/>
      <c r="P791" s="238"/>
      <c r="Q791" s="238"/>
      <c r="R791" s="238"/>
      <c r="S791" s="238"/>
      <c r="T791" s="239"/>
      <c r="AT791" s="240" t="s">
        <v>151</v>
      </c>
      <c r="AU791" s="240" t="s">
        <v>84</v>
      </c>
      <c r="AV791" s="12" t="s">
        <v>147</v>
      </c>
      <c r="AW791" s="12" t="s">
        <v>37</v>
      </c>
      <c r="AX791" s="12" t="s">
        <v>22</v>
      </c>
      <c r="AY791" s="240" t="s">
        <v>140</v>
      </c>
    </row>
    <row r="792" spans="2:65" s="1" customFormat="1" ht="16.5" customHeight="1">
      <c r="B792" s="38"/>
      <c r="C792" s="204" t="s">
        <v>1034</v>
      </c>
      <c r="D792" s="204" t="s">
        <v>142</v>
      </c>
      <c r="E792" s="205" t="s">
        <v>1035</v>
      </c>
      <c r="F792" s="206" t="s">
        <v>1036</v>
      </c>
      <c r="G792" s="207" t="s">
        <v>270</v>
      </c>
      <c r="H792" s="208">
        <v>45.98</v>
      </c>
      <c r="I792" s="209"/>
      <c r="J792" s="210">
        <f>ROUND(I792*H792,2)</f>
        <v>0</v>
      </c>
      <c r="K792" s="206" t="s">
        <v>146</v>
      </c>
      <c r="L792" s="43"/>
      <c r="M792" s="211" t="s">
        <v>20</v>
      </c>
      <c r="N792" s="212" t="s">
        <v>46</v>
      </c>
      <c r="O792" s="79"/>
      <c r="P792" s="213">
        <f>O792*H792</f>
        <v>0</v>
      </c>
      <c r="Q792" s="213">
        <v>0.00151</v>
      </c>
      <c r="R792" s="213">
        <f>Q792*H792</f>
        <v>0.0694298</v>
      </c>
      <c r="S792" s="213">
        <v>0</v>
      </c>
      <c r="T792" s="214">
        <f>S792*H792</f>
        <v>0</v>
      </c>
      <c r="AR792" s="17" t="s">
        <v>238</v>
      </c>
      <c r="AT792" s="17" t="s">
        <v>142</v>
      </c>
      <c r="AU792" s="17" t="s">
        <v>84</v>
      </c>
      <c r="AY792" s="17" t="s">
        <v>140</v>
      </c>
      <c r="BE792" s="215">
        <f>IF(N792="základní",J792,0)</f>
        <v>0</v>
      </c>
      <c r="BF792" s="215">
        <f>IF(N792="snížená",J792,0)</f>
        <v>0</v>
      </c>
      <c r="BG792" s="215">
        <f>IF(N792="zákl. přenesená",J792,0)</f>
        <v>0</v>
      </c>
      <c r="BH792" s="215">
        <f>IF(N792="sníž. přenesená",J792,0)</f>
        <v>0</v>
      </c>
      <c r="BI792" s="215">
        <f>IF(N792="nulová",J792,0)</f>
        <v>0</v>
      </c>
      <c r="BJ792" s="17" t="s">
        <v>22</v>
      </c>
      <c r="BK792" s="215">
        <f>ROUND(I792*H792,2)</f>
        <v>0</v>
      </c>
      <c r="BL792" s="17" t="s">
        <v>238</v>
      </c>
      <c r="BM792" s="17" t="s">
        <v>1037</v>
      </c>
    </row>
    <row r="793" spans="2:47" s="1" customFormat="1" ht="12">
      <c r="B793" s="38"/>
      <c r="C793" s="39"/>
      <c r="D793" s="216" t="s">
        <v>149</v>
      </c>
      <c r="E793" s="39"/>
      <c r="F793" s="217" t="s">
        <v>1038</v>
      </c>
      <c r="G793" s="39"/>
      <c r="H793" s="39"/>
      <c r="I793" s="130"/>
      <c r="J793" s="39"/>
      <c r="K793" s="39"/>
      <c r="L793" s="43"/>
      <c r="M793" s="218"/>
      <c r="N793" s="79"/>
      <c r="O793" s="79"/>
      <c r="P793" s="79"/>
      <c r="Q793" s="79"/>
      <c r="R793" s="79"/>
      <c r="S793" s="79"/>
      <c r="T793" s="80"/>
      <c r="AT793" s="17" t="s">
        <v>149</v>
      </c>
      <c r="AU793" s="17" t="s">
        <v>84</v>
      </c>
    </row>
    <row r="794" spans="2:51" s="11" customFormat="1" ht="12">
      <c r="B794" s="219"/>
      <c r="C794" s="220"/>
      <c r="D794" s="216" t="s">
        <v>151</v>
      </c>
      <c r="E794" s="221" t="s">
        <v>20</v>
      </c>
      <c r="F794" s="222" t="s">
        <v>1039</v>
      </c>
      <c r="G794" s="220"/>
      <c r="H794" s="223">
        <v>38.72</v>
      </c>
      <c r="I794" s="224"/>
      <c r="J794" s="220"/>
      <c r="K794" s="220"/>
      <c r="L794" s="225"/>
      <c r="M794" s="226"/>
      <c r="N794" s="227"/>
      <c r="O794" s="227"/>
      <c r="P794" s="227"/>
      <c r="Q794" s="227"/>
      <c r="R794" s="227"/>
      <c r="S794" s="227"/>
      <c r="T794" s="228"/>
      <c r="AT794" s="229" t="s">
        <v>151</v>
      </c>
      <c r="AU794" s="229" t="s">
        <v>84</v>
      </c>
      <c r="AV794" s="11" t="s">
        <v>84</v>
      </c>
      <c r="AW794" s="11" t="s">
        <v>37</v>
      </c>
      <c r="AX794" s="11" t="s">
        <v>75</v>
      </c>
      <c r="AY794" s="229" t="s">
        <v>140</v>
      </c>
    </row>
    <row r="795" spans="2:51" s="11" customFormat="1" ht="12">
      <c r="B795" s="219"/>
      <c r="C795" s="220"/>
      <c r="D795" s="216" t="s">
        <v>151</v>
      </c>
      <c r="E795" s="221" t="s">
        <v>20</v>
      </c>
      <c r="F795" s="222" t="s">
        <v>1040</v>
      </c>
      <c r="G795" s="220"/>
      <c r="H795" s="223">
        <v>1.6</v>
      </c>
      <c r="I795" s="224"/>
      <c r="J795" s="220"/>
      <c r="K795" s="220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151</v>
      </c>
      <c r="AU795" s="229" t="s">
        <v>84</v>
      </c>
      <c r="AV795" s="11" t="s">
        <v>84</v>
      </c>
      <c r="AW795" s="11" t="s">
        <v>37</v>
      </c>
      <c r="AX795" s="11" t="s">
        <v>75</v>
      </c>
      <c r="AY795" s="229" t="s">
        <v>140</v>
      </c>
    </row>
    <row r="796" spans="2:51" s="11" customFormat="1" ht="12">
      <c r="B796" s="219"/>
      <c r="C796" s="220"/>
      <c r="D796" s="216" t="s">
        <v>151</v>
      </c>
      <c r="E796" s="221" t="s">
        <v>20</v>
      </c>
      <c r="F796" s="222" t="s">
        <v>1041</v>
      </c>
      <c r="G796" s="220"/>
      <c r="H796" s="223">
        <v>2.08</v>
      </c>
      <c r="I796" s="224"/>
      <c r="J796" s="220"/>
      <c r="K796" s="220"/>
      <c r="L796" s="225"/>
      <c r="M796" s="226"/>
      <c r="N796" s="227"/>
      <c r="O796" s="227"/>
      <c r="P796" s="227"/>
      <c r="Q796" s="227"/>
      <c r="R796" s="227"/>
      <c r="S796" s="227"/>
      <c r="T796" s="228"/>
      <c r="AT796" s="229" t="s">
        <v>151</v>
      </c>
      <c r="AU796" s="229" t="s">
        <v>84</v>
      </c>
      <c r="AV796" s="11" t="s">
        <v>84</v>
      </c>
      <c r="AW796" s="11" t="s">
        <v>37</v>
      </c>
      <c r="AX796" s="11" t="s">
        <v>75</v>
      </c>
      <c r="AY796" s="229" t="s">
        <v>140</v>
      </c>
    </row>
    <row r="797" spans="2:51" s="11" customFormat="1" ht="12">
      <c r="B797" s="219"/>
      <c r="C797" s="220"/>
      <c r="D797" s="216" t="s">
        <v>151</v>
      </c>
      <c r="E797" s="221" t="s">
        <v>20</v>
      </c>
      <c r="F797" s="222" t="s">
        <v>1042</v>
      </c>
      <c r="G797" s="220"/>
      <c r="H797" s="223">
        <v>2.7</v>
      </c>
      <c r="I797" s="224"/>
      <c r="J797" s="220"/>
      <c r="K797" s="220"/>
      <c r="L797" s="225"/>
      <c r="M797" s="226"/>
      <c r="N797" s="227"/>
      <c r="O797" s="227"/>
      <c r="P797" s="227"/>
      <c r="Q797" s="227"/>
      <c r="R797" s="227"/>
      <c r="S797" s="227"/>
      <c r="T797" s="228"/>
      <c r="AT797" s="229" t="s">
        <v>151</v>
      </c>
      <c r="AU797" s="229" t="s">
        <v>84</v>
      </c>
      <c r="AV797" s="11" t="s">
        <v>84</v>
      </c>
      <c r="AW797" s="11" t="s">
        <v>37</v>
      </c>
      <c r="AX797" s="11" t="s">
        <v>75</v>
      </c>
      <c r="AY797" s="229" t="s">
        <v>140</v>
      </c>
    </row>
    <row r="798" spans="2:51" s="11" customFormat="1" ht="12">
      <c r="B798" s="219"/>
      <c r="C798" s="220"/>
      <c r="D798" s="216" t="s">
        <v>151</v>
      </c>
      <c r="E798" s="221" t="s">
        <v>20</v>
      </c>
      <c r="F798" s="222" t="s">
        <v>1043</v>
      </c>
      <c r="G798" s="220"/>
      <c r="H798" s="223">
        <v>0.88</v>
      </c>
      <c r="I798" s="224"/>
      <c r="J798" s="220"/>
      <c r="K798" s="220"/>
      <c r="L798" s="225"/>
      <c r="M798" s="226"/>
      <c r="N798" s="227"/>
      <c r="O798" s="227"/>
      <c r="P798" s="227"/>
      <c r="Q798" s="227"/>
      <c r="R798" s="227"/>
      <c r="S798" s="227"/>
      <c r="T798" s="228"/>
      <c r="AT798" s="229" t="s">
        <v>151</v>
      </c>
      <c r="AU798" s="229" t="s">
        <v>84</v>
      </c>
      <c r="AV798" s="11" t="s">
        <v>84</v>
      </c>
      <c r="AW798" s="11" t="s">
        <v>37</v>
      </c>
      <c r="AX798" s="11" t="s">
        <v>75</v>
      </c>
      <c r="AY798" s="229" t="s">
        <v>140</v>
      </c>
    </row>
    <row r="799" spans="2:51" s="12" customFormat="1" ht="12">
      <c r="B799" s="230"/>
      <c r="C799" s="231"/>
      <c r="D799" s="216" t="s">
        <v>151</v>
      </c>
      <c r="E799" s="232" t="s">
        <v>20</v>
      </c>
      <c r="F799" s="233" t="s">
        <v>159</v>
      </c>
      <c r="G799" s="231"/>
      <c r="H799" s="234">
        <v>45.980000000000004</v>
      </c>
      <c r="I799" s="235"/>
      <c r="J799" s="231"/>
      <c r="K799" s="231"/>
      <c r="L799" s="236"/>
      <c r="M799" s="237"/>
      <c r="N799" s="238"/>
      <c r="O799" s="238"/>
      <c r="P799" s="238"/>
      <c r="Q799" s="238"/>
      <c r="R799" s="238"/>
      <c r="S799" s="238"/>
      <c r="T799" s="239"/>
      <c r="AT799" s="240" t="s">
        <v>151</v>
      </c>
      <c r="AU799" s="240" t="s">
        <v>84</v>
      </c>
      <c r="AV799" s="12" t="s">
        <v>147</v>
      </c>
      <c r="AW799" s="12" t="s">
        <v>37</v>
      </c>
      <c r="AX799" s="12" t="s">
        <v>22</v>
      </c>
      <c r="AY799" s="240" t="s">
        <v>140</v>
      </c>
    </row>
    <row r="800" spans="2:65" s="1" customFormat="1" ht="16.5" customHeight="1">
      <c r="B800" s="38"/>
      <c r="C800" s="204" t="s">
        <v>1044</v>
      </c>
      <c r="D800" s="204" t="s">
        <v>142</v>
      </c>
      <c r="E800" s="205" t="s">
        <v>1045</v>
      </c>
      <c r="F800" s="206" t="s">
        <v>1046</v>
      </c>
      <c r="G800" s="207" t="s">
        <v>270</v>
      </c>
      <c r="H800" s="208">
        <v>7.36</v>
      </c>
      <c r="I800" s="209"/>
      <c r="J800" s="210">
        <f>ROUND(I800*H800,2)</f>
        <v>0</v>
      </c>
      <c r="K800" s="206" t="s">
        <v>146</v>
      </c>
      <c r="L800" s="43"/>
      <c r="M800" s="211" t="s">
        <v>20</v>
      </c>
      <c r="N800" s="212" t="s">
        <v>46</v>
      </c>
      <c r="O800" s="79"/>
      <c r="P800" s="213">
        <f>O800*H800</f>
        <v>0</v>
      </c>
      <c r="Q800" s="213">
        <v>0.00197</v>
      </c>
      <c r="R800" s="213">
        <f>Q800*H800</f>
        <v>0.0144992</v>
      </c>
      <c r="S800" s="213">
        <v>0</v>
      </c>
      <c r="T800" s="214">
        <f>S800*H800</f>
        <v>0</v>
      </c>
      <c r="AR800" s="17" t="s">
        <v>238</v>
      </c>
      <c r="AT800" s="17" t="s">
        <v>142</v>
      </c>
      <c r="AU800" s="17" t="s">
        <v>84</v>
      </c>
      <c r="AY800" s="17" t="s">
        <v>140</v>
      </c>
      <c r="BE800" s="215">
        <f>IF(N800="základní",J800,0)</f>
        <v>0</v>
      </c>
      <c r="BF800" s="215">
        <f>IF(N800="snížená",J800,0)</f>
        <v>0</v>
      </c>
      <c r="BG800" s="215">
        <f>IF(N800="zákl. přenesená",J800,0)</f>
        <v>0</v>
      </c>
      <c r="BH800" s="215">
        <f>IF(N800="sníž. přenesená",J800,0)</f>
        <v>0</v>
      </c>
      <c r="BI800" s="215">
        <f>IF(N800="nulová",J800,0)</f>
        <v>0</v>
      </c>
      <c r="BJ800" s="17" t="s">
        <v>22</v>
      </c>
      <c r="BK800" s="215">
        <f>ROUND(I800*H800,2)</f>
        <v>0</v>
      </c>
      <c r="BL800" s="17" t="s">
        <v>238</v>
      </c>
      <c r="BM800" s="17" t="s">
        <v>1047</v>
      </c>
    </row>
    <row r="801" spans="2:47" s="1" customFormat="1" ht="12">
      <c r="B801" s="38"/>
      <c r="C801" s="39"/>
      <c r="D801" s="216" t="s">
        <v>149</v>
      </c>
      <c r="E801" s="39"/>
      <c r="F801" s="217" t="s">
        <v>1048</v>
      </c>
      <c r="G801" s="39"/>
      <c r="H801" s="39"/>
      <c r="I801" s="130"/>
      <c r="J801" s="39"/>
      <c r="K801" s="39"/>
      <c r="L801" s="43"/>
      <c r="M801" s="218"/>
      <c r="N801" s="79"/>
      <c r="O801" s="79"/>
      <c r="P801" s="79"/>
      <c r="Q801" s="79"/>
      <c r="R801" s="79"/>
      <c r="S801" s="79"/>
      <c r="T801" s="80"/>
      <c r="AT801" s="17" t="s">
        <v>149</v>
      </c>
      <c r="AU801" s="17" t="s">
        <v>84</v>
      </c>
    </row>
    <row r="802" spans="2:51" s="11" customFormat="1" ht="12">
      <c r="B802" s="219"/>
      <c r="C802" s="220"/>
      <c r="D802" s="216" t="s">
        <v>151</v>
      </c>
      <c r="E802" s="221" t="s">
        <v>20</v>
      </c>
      <c r="F802" s="222" t="s">
        <v>1049</v>
      </c>
      <c r="G802" s="220"/>
      <c r="H802" s="223">
        <v>5.28</v>
      </c>
      <c r="I802" s="224"/>
      <c r="J802" s="220"/>
      <c r="K802" s="220"/>
      <c r="L802" s="225"/>
      <c r="M802" s="226"/>
      <c r="N802" s="227"/>
      <c r="O802" s="227"/>
      <c r="P802" s="227"/>
      <c r="Q802" s="227"/>
      <c r="R802" s="227"/>
      <c r="S802" s="227"/>
      <c r="T802" s="228"/>
      <c r="AT802" s="229" t="s">
        <v>151</v>
      </c>
      <c r="AU802" s="229" t="s">
        <v>84</v>
      </c>
      <c r="AV802" s="11" t="s">
        <v>84</v>
      </c>
      <c r="AW802" s="11" t="s">
        <v>37</v>
      </c>
      <c r="AX802" s="11" t="s">
        <v>75</v>
      </c>
      <c r="AY802" s="229" t="s">
        <v>140</v>
      </c>
    </row>
    <row r="803" spans="2:51" s="11" customFormat="1" ht="12">
      <c r="B803" s="219"/>
      <c r="C803" s="220"/>
      <c r="D803" s="216" t="s">
        <v>151</v>
      </c>
      <c r="E803" s="221" t="s">
        <v>20</v>
      </c>
      <c r="F803" s="222" t="s">
        <v>1050</v>
      </c>
      <c r="G803" s="220"/>
      <c r="H803" s="223">
        <v>2.08</v>
      </c>
      <c r="I803" s="224"/>
      <c r="J803" s="220"/>
      <c r="K803" s="220"/>
      <c r="L803" s="225"/>
      <c r="M803" s="226"/>
      <c r="N803" s="227"/>
      <c r="O803" s="227"/>
      <c r="P803" s="227"/>
      <c r="Q803" s="227"/>
      <c r="R803" s="227"/>
      <c r="S803" s="227"/>
      <c r="T803" s="228"/>
      <c r="AT803" s="229" t="s">
        <v>151</v>
      </c>
      <c r="AU803" s="229" t="s">
        <v>84</v>
      </c>
      <c r="AV803" s="11" t="s">
        <v>84</v>
      </c>
      <c r="AW803" s="11" t="s">
        <v>37</v>
      </c>
      <c r="AX803" s="11" t="s">
        <v>75</v>
      </c>
      <c r="AY803" s="229" t="s">
        <v>140</v>
      </c>
    </row>
    <row r="804" spans="2:51" s="12" customFormat="1" ht="12">
      <c r="B804" s="230"/>
      <c r="C804" s="231"/>
      <c r="D804" s="216" t="s">
        <v>151</v>
      </c>
      <c r="E804" s="232" t="s">
        <v>20</v>
      </c>
      <c r="F804" s="233" t="s">
        <v>159</v>
      </c>
      <c r="G804" s="231"/>
      <c r="H804" s="234">
        <v>7.36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151</v>
      </c>
      <c r="AU804" s="240" t="s">
        <v>84</v>
      </c>
      <c r="AV804" s="12" t="s">
        <v>147</v>
      </c>
      <c r="AW804" s="12" t="s">
        <v>37</v>
      </c>
      <c r="AX804" s="12" t="s">
        <v>22</v>
      </c>
      <c r="AY804" s="240" t="s">
        <v>140</v>
      </c>
    </row>
    <row r="805" spans="2:65" s="1" customFormat="1" ht="16.5" customHeight="1">
      <c r="B805" s="38"/>
      <c r="C805" s="204" t="s">
        <v>1051</v>
      </c>
      <c r="D805" s="204" t="s">
        <v>142</v>
      </c>
      <c r="E805" s="205" t="s">
        <v>1052</v>
      </c>
      <c r="F805" s="206" t="s">
        <v>1053</v>
      </c>
      <c r="G805" s="207" t="s">
        <v>270</v>
      </c>
      <c r="H805" s="208">
        <v>1.6</v>
      </c>
      <c r="I805" s="209"/>
      <c r="J805" s="210">
        <f>ROUND(I805*H805,2)</f>
        <v>0</v>
      </c>
      <c r="K805" s="206" t="s">
        <v>146</v>
      </c>
      <c r="L805" s="43"/>
      <c r="M805" s="211" t="s">
        <v>20</v>
      </c>
      <c r="N805" s="212" t="s">
        <v>46</v>
      </c>
      <c r="O805" s="79"/>
      <c r="P805" s="213">
        <f>O805*H805</f>
        <v>0</v>
      </c>
      <c r="Q805" s="213">
        <v>0.00395</v>
      </c>
      <c r="R805" s="213">
        <f>Q805*H805</f>
        <v>0.006320000000000001</v>
      </c>
      <c r="S805" s="213">
        <v>0</v>
      </c>
      <c r="T805" s="214">
        <f>S805*H805</f>
        <v>0</v>
      </c>
      <c r="AR805" s="17" t="s">
        <v>238</v>
      </c>
      <c r="AT805" s="17" t="s">
        <v>142</v>
      </c>
      <c r="AU805" s="17" t="s">
        <v>84</v>
      </c>
      <c r="AY805" s="17" t="s">
        <v>140</v>
      </c>
      <c r="BE805" s="215">
        <f>IF(N805="základní",J805,0)</f>
        <v>0</v>
      </c>
      <c r="BF805" s="215">
        <f>IF(N805="snížená",J805,0)</f>
        <v>0</v>
      </c>
      <c r="BG805" s="215">
        <f>IF(N805="zákl. přenesená",J805,0)</f>
        <v>0</v>
      </c>
      <c r="BH805" s="215">
        <f>IF(N805="sníž. přenesená",J805,0)</f>
        <v>0</v>
      </c>
      <c r="BI805" s="215">
        <f>IF(N805="nulová",J805,0)</f>
        <v>0</v>
      </c>
      <c r="BJ805" s="17" t="s">
        <v>22</v>
      </c>
      <c r="BK805" s="215">
        <f>ROUND(I805*H805,2)</f>
        <v>0</v>
      </c>
      <c r="BL805" s="17" t="s">
        <v>238</v>
      </c>
      <c r="BM805" s="17" t="s">
        <v>1054</v>
      </c>
    </row>
    <row r="806" spans="2:47" s="1" customFormat="1" ht="12">
      <c r="B806" s="38"/>
      <c r="C806" s="39"/>
      <c r="D806" s="216" t="s">
        <v>149</v>
      </c>
      <c r="E806" s="39"/>
      <c r="F806" s="217" t="s">
        <v>1055</v>
      </c>
      <c r="G806" s="39"/>
      <c r="H806" s="39"/>
      <c r="I806" s="130"/>
      <c r="J806" s="39"/>
      <c r="K806" s="39"/>
      <c r="L806" s="43"/>
      <c r="M806" s="218"/>
      <c r="N806" s="79"/>
      <c r="O806" s="79"/>
      <c r="P806" s="79"/>
      <c r="Q806" s="79"/>
      <c r="R806" s="79"/>
      <c r="S806" s="79"/>
      <c r="T806" s="80"/>
      <c r="AT806" s="17" t="s">
        <v>149</v>
      </c>
      <c r="AU806" s="17" t="s">
        <v>84</v>
      </c>
    </row>
    <row r="807" spans="2:51" s="11" customFormat="1" ht="12">
      <c r="B807" s="219"/>
      <c r="C807" s="220"/>
      <c r="D807" s="216" t="s">
        <v>151</v>
      </c>
      <c r="E807" s="221" t="s">
        <v>20</v>
      </c>
      <c r="F807" s="222" t="s">
        <v>1056</v>
      </c>
      <c r="G807" s="220"/>
      <c r="H807" s="223">
        <v>1.6</v>
      </c>
      <c r="I807" s="224"/>
      <c r="J807" s="220"/>
      <c r="K807" s="220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151</v>
      </c>
      <c r="AU807" s="229" t="s">
        <v>84</v>
      </c>
      <c r="AV807" s="11" t="s">
        <v>84</v>
      </c>
      <c r="AW807" s="11" t="s">
        <v>37</v>
      </c>
      <c r="AX807" s="11" t="s">
        <v>75</v>
      </c>
      <c r="AY807" s="229" t="s">
        <v>140</v>
      </c>
    </row>
    <row r="808" spans="2:51" s="12" customFormat="1" ht="12">
      <c r="B808" s="230"/>
      <c r="C808" s="231"/>
      <c r="D808" s="216" t="s">
        <v>151</v>
      </c>
      <c r="E808" s="232" t="s">
        <v>20</v>
      </c>
      <c r="F808" s="233" t="s">
        <v>159</v>
      </c>
      <c r="G808" s="231"/>
      <c r="H808" s="234">
        <v>1.6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151</v>
      </c>
      <c r="AU808" s="240" t="s">
        <v>84</v>
      </c>
      <c r="AV808" s="12" t="s">
        <v>147</v>
      </c>
      <c r="AW808" s="12" t="s">
        <v>37</v>
      </c>
      <c r="AX808" s="12" t="s">
        <v>22</v>
      </c>
      <c r="AY808" s="240" t="s">
        <v>140</v>
      </c>
    </row>
    <row r="809" spans="2:65" s="1" customFormat="1" ht="16.5" customHeight="1">
      <c r="B809" s="38"/>
      <c r="C809" s="204" t="s">
        <v>1057</v>
      </c>
      <c r="D809" s="204" t="s">
        <v>142</v>
      </c>
      <c r="E809" s="205" t="s">
        <v>1058</v>
      </c>
      <c r="F809" s="206" t="s">
        <v>1059</v>
      </c>
      <c r="G809" s="207" t="s">
        <v>145</v>
      </c>
      <c r="H809" s="208">
        <v>338.516</v>
      </c>
      <c r="I809" s="209"/>
      <c r="J809" s="210">
        <f>ROUND(I809*H809,2)</f>
        <v>0</v>
      </c>
      <c r="K809" s="206" t="s">
        <v>146</v>
      </c>
      <c r="L809" s="43"/>
      <c r="M809" s="211" t="s">
        <v>20</v>
      </c>
      <c r="N809" s="212" t="s">
        <v>46</v>
      </c>
      <c r="O809" s="79"/>
      <c r="P809" s="213">
        <f>O809*H809</f>
        <v>0</v>
      </c>
      <c r="Q809" s="213">
        <v>0.00582</v>
      </c>
      <c r="R809" s="213">
        <f>Q809*H809</f>
        <v>1.97016312</v>
      </c>
      <c r="S809" s="213">
        <v>0</v>
      </c>
      <c r="T809" s="214">
        <f>S809*H809</f>
        <v>0</v>
      </c>
      <c r="AR809" s="17" t="s">
        <v>238</v>
      </c>
      <c r="AT809" s="17" t="s">
        <v>142</v>
      </c>
      <c r="AU809" s="17" t="s">
        <v>84</v>
      </c>
      <c r="AY809" s="17" t="s">
        <v>140</v>
      </c>
      <c r="BE809" s="215">
        <f>IF(N809="základní",J809,0)</f>
        <v>0</v>
      </c>
      <c r="BF809" s="215">
        <f>IF(N809="snížená",J809,0)</f>
        <v>0</v>
      </c>
      <c r="BG809" s="215">
        <f>IF(N809="zákl. přenesená",J809,0)</f>
        <v>0</v>
      </c>
      <c r="BH809" s="215">
        <f>IF(N809="sníž. přenesená",J809,0)</f>
        <v>0</v>
      </c>
      <c r="BI809" s="215">
        <f>IF(N809="nulová",J809,0)</f>
        <v>0</v>
      </c>
      <c r="BJ809" s="17" t="s">
        <v>22</v>
      </c>
      <c r="BK809" s="215">
        <f>ROUND(I809*H809,2)</f>
        <v>0</v>
      </c>
      <c r="BL809" s="17" t="s">
        <v>238</v>
      </c>
      <c r="BM809" s="17" t="s">
        <v>1060</v>
      </c>
    </row>
    <row r="810" spans="2:47" s="1" customFormat="1" ht="12">
      <c r="B810" s="38"/>
      <c r="C810" s="39"/>
      <c r="D810" s="216" t="s">
        <v>149</v>
      </c>
      <c r="E810" s="39"/>
      <c r="F810" s="217" t="s">
        <v>1061</v>
      </c>
      <c r="G810" s="39"/>
      <c r="H810" s="39"/>
      <c r="I810" s="130"/>
      <c r="J810" s="39"/>
      <c r="K810" s="39"/>
      <c r="L810" s="43"/>
      <c r="M810" s="218"/>
      <c r="N810" s="79"/>
      <c r="O810" s="79"/>
      <c r="P810" s="79"/>
      <c r="Q810" s="79"/>
      <c r="R810" s="79"/>
      <c r="S810" s="79"/>
      <c r="T810" s="80"/>
      <c r="AT810" s="17" t="s">
        <v>149</v>
      </c>
      <c r="AU810" s="17" t="s">
        <v>84</v>
      </c>
    </row>
    <row r="811" spans="2:51" s="11" customFormat="1" ht="12">
      <c r="B811" s="219"/>
      <c r="C811" s="220"/>
      <c r="D811" s="216" t="s">
        <v>151</v>
      </c>
      <c r="E811" s="221" t="s">
        <v>20</v>
      </c>
      <c r="F811" s="222" t="s">
        <v>1062</v>
      </c>
      <c r="G811" s="220"/>
      <c r="H811" s="223">
        <v>2.733</v>
      </c>
      <c r="I811" s="224"/>
      <c r="J811" s="220"/>
      <c r="K811" s="220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151</v>
      </c>
      <c r="AU811" s="229" t="s">
        <v>84</v>
      </c>
      <c r="AV811" s="11" t="s">
        <v>84</v>
      </c>
      <c r="AW811" s="11" t="s">
        <v>37</v>
      </c>
      <c r="AX811" s="11" t="s">
        <v>75</v>
      </c>
      <c r="AY811" s="229" t="s">
        <v>140</v>
      </c>
    </row>
    <row r="812" spans="2:51" s="11" customFormat="1" ht="12">
      <c r="B812" s="219"/>
      <c r="C812" s="220"/>
      <c r="D812" s="216" t="s">
        <v>151</v>
      </c>
      <c r="E812" s="221" t="s">
        <v>20</v>
      </c>
      <c r="F812" s="222" t="s">
        <v>1063</v>
      </c>
      <c r="G812" s="220"/>
      <c r="H812" s="223">
        <v>4.538</v>
      </c>
      <c r="I812" s="224"/>
      <c r="J812" s="220"/>
      <c r="K812" s="220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151</v>
      </c>
      <c r="AU812" s="229" t="s">
        <v>84</v>
      </c>
      <c r="AV812" s="11" t="s">
        <v>84</v>
      </c>
      <c r="AW812" s="11" t="s">
        <v>37</v>
      </c>
      <c r="AX812" s="11" t="s">
        <v>75</v>
      </c>
      <c r="AY812" s="229" t="s">
        <v>140</v>
      </c>
    </row>
    <row r="813" spans="2:51" s="11" customFormat="1" ht="12">
      <c r="B813" s="219"/>
      <c r="C813" s="220"/>
      <c r="D813" s="216" t="s">
        <v>151</v>
      </c>
      <c r="E813" s="221" t="s">
        <v>20</v>
      </c>
      <c r="F813" s="222" t="s">
        <v>1064</v>
      </c>
      <c r="G813" s="220"/>
      <c r="H813" s="223">
        <v>8.627</v>
      </c>
      <c r="I813" s="224"/>
      <c r="J813" s="220"/>
      <c r="K813" s="220"/>
      <c r="L813" s="225"/>
      <c r="M813" s="226"/>
      <c r="N813" s="227"/>
      <c r="O813" s="227"/>
      <c r="P813" s="227"/>
      <c r="Q813" s="227"/>
      <c r="R813" s="227"/>
      <c r="S813" s="227"/>
      <c r="T813" s="228"/>
      <c r="AT813" s="229" t="s">
        <v>151</v>
      </c>
      <c r="AU813" s="229" t="s">
        <v>84</v>
      </c>
      <c r="AV813" s="11" t="s">
        <v>84</v>
      </c>
      <c r="AW813" s="11" t="s">
        <v>37</v>
      </c>
      <c r="AX813" s="11" t="s">
        <v>75</v>
      </c>
      <c r="AY813" s="229" t="s">
        <v>140</v>
      </c>
    </row>
    <row r="814" spans="2:51" s="11" customFormat="1" ht="12">
      <c r="B814" s="219"/>
      <c r="C814" s="220"/>
      <c r="D814" s="216" t="s">
        <v>151</v>
      </c>
      <c r="E814" s="221" t="s">
        <v>20</v>
      </c>
      <c r="F814" s="222" t="s">
        <v>1065</v>
      </c>
      <c r="G814" s="220"/>
      <c r="H814" s="223">
        <v>113.114</v>
      </c>
      <c r="I814" s="224"/>
      <c r="J814" s="220"/>
      <c r="K814" s="220"/>
      <c r="L814" s="225"/>
      <c r="M814" s="226"/>
      <c r="N814" s="227"/>
      <c r="O814" s="227"/>
      <c r="P814" s="227"/>
      <c r="Q814" s="227"/>
      <c r="R814" s="227"/>
      <c r="S814" s="227"/>
      <c r="T814" s="228"/>
      <c r="AT814" s="229" t="s">
        <v>151</v>
      </c>
      <c r="AU814" s="229" t="s">
        <v>84</v>
      </c>
      <c r="AV814" s="11" t="s">
        <v>84</v>
      </c>
      <c r="AW814" s="11" t="s">
        <v>37</v>
      </c>
      <c r="AX814" s="11" t="s">
        <v>75</v>
      </c>
      <c r="AY814" s="229" t="s">
        <v>140</v>
      </c>
    </row>
    <row r="815" spans="2:51" s="11" customFormat="1" ht="12">
      <c r="B815" s="219"/>
      <c r="C815" s="220"/>
      <c r="D815" s="216" t="s">
        <v>151</v>
      </c>
      <c r="E815" s="221" t="s">
        <v>20</v>
      </c>
      <c r="F815" s="222" t="s">
        <v>1066</v>
      </c>
      <c r="G815" s="220"/>
      <c r="H815" s="223">
        <v>3.595</v>
      </c>
      <c r="I815" s="224"/>
      <c r="J815" s="220"/>
      <c r="K815" s="220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151</v>
      </c>
      <c r="AU815" s="229" t="s">
        <v>84</v>
      </c>
      <c r="AV815" s="11" t="s">
        <v>84</v>
      </c>
      <c r="AW815" s="11" t="s">
        <v>37</v>
      </c>
      <c r="AX815" s="11" t="s">
        <v>75</v>
      </c>
      <c r="AY815" s="229" t="s">
        <v>140</v>
      </c>
    </row>
    <row r="816" spans="2:51" s="11" customFormat="1" ht="12">
      <c r="B816" s="219"/>
      <c r="C816" s="220"/>
      <c r="D816" s="216" t="s">
        <v>151</v>
      </c>
      <c r="E816" s="221" t="s">
        <v>20</v>
      </c>
      <c r="F816" s="222" t="s">
        <v>1067</v>
      </c>
      <c r="G816" s="220"/>
      <c r="H816" s="223">
        <v>6.951</v>
      </c>
      <c r="I816" s="224"/>
      <c r="J816" s="220"/>
      <c r="K816" s="220"/>
      <c r="L816" s="225"/>
      <c r="M816" s="226"/>
      <c r="N816" s="227"/>
      <c r="O816" s="227"/>
      <c r="P816" s="227"/>
      <c r="Q816" s="227"/>
      <c r="R816" s="227"/>
      <c r="S816" s="227"/>
      <c r="T816" s="228"/>
      <c r="AT816" s="229" t="s">
        <v>151</v>
      </c>
      <c r="AU816" s="229" t="s">
        <v>84</v>
      </c>
      <c r="AV816" s="11" t="s">
        <v>84</v>
      </c>
      <c r="AW816" s="11" t="s">
        <v>37</v>
      </c>
      <c r="AX816" s="11" t="s">
        <v>75</v>
      </c>
      <c r="AY816" s="229" t="s">
        <v>140</v>
      </c>
    </row>
    <row r="817" spans="2:51" s="11" customFormat="1" ht="12">
      <c r="B817" s="219"/>
      <c r="C817" s="220"/>
      <c r="D817" s="216" t="s">
        <v>151</v>
      </c>
      <c r="E817" s="221" t="s">
        <v>20</v>
      </c>
      <c r="F817" s="222" t="s">
        <v>1068</v>
      </c>
      <c r="G817" s="220"/>
      <c r="H817" s="223">
        <v>112.022</v>
      </c>
      <c r="I817" s="224"/>
      <c r="J817" s="220"/>
      <c r="K817" s="220"/>
      <c r="L817" s="225"/>
      <c r="M817" s="226"/>
      <c r="N817" s="227"/>
      <c r="O817" s="227"/>
      <c r="P817" s="227"/>
      <c r="Q817" s="227"/>
      <c r="R817" s="227"/>
      <c r="S817" s="227"/>
      <c r="T817" s="228"/>
      <c r="AT817" s="229" t="s">
        <v>151</v>
      </c>
      <c r="AU817" s="229" t="s">
        <v>84</v>
      </c>
      <c r="AV817" s="11" t="s">
        <v>84</v>
      </c>
      <c r="AW817" s="11" t="s">
        <v>37</v>
      </c>
      <c r="AX817" s="11" t="s">
        <v>75</v>
      </c>
      <c r="AY817" s="229" t="s">
        <v>140</v>
      </c>
    </row>
    <row r="818" spans="2:51" s="11" customFormat="1" ht="12">
      <c r="B818" s="219"/>
      <c r="C818" s="220"/>
      <c r="D818" s="216" t="s">
        <v>151</v>
      </c>
      <c r="E818" s="221" t="s">
        <v>20</v>
      </c>
      <c r="F818" s="222" t="s">
        <v>1069</v>
      </c>
      <c r="G818" s="220"/>
      <c r="H818" s="223">
        <v>65.241</v>
      </c>
      <c r="I818" s="224"/>
      <c r="J818" s="220"/>
      <c r="K818" s="220"/>
      <c r="L818" s="225"/>
      <c r="M818" s="226"/>
      <c r="N818" s="227"/>
      <c r="O818" s="227"/>
      <c r="P818" s="227"/>
      <c r="Q818" s="227"/>
      <c r="R818" s="227"/>
      <c r="S818" s="227"/>
      <c r="T818" s="228"/>
      <c r="AT818" s="229" t="s">
        <v>151</v>
      </c>
      <c r="AU818" s="229" t="s">
        <v>84</v>
      </c>
      <c r="AV818" s="11" t="s">
        <v>84</v>
      </c>
      <c r="AW818" s="11" t="s">
        <v>37</v>
      </c>
      <c r="AX818" s="11" t="s">
        <v>75</v>
      </c>
      <c r="AY818" s="229" t="s">
        <v>140</v>
      </c>
    </row>
    <row r="819" spans="2:51" s="11" customFormat="1" ht="12">
      <c r="B819" s="219"/>
      <c r="C819" s="220"/>
      <c r="D819" s="216" t="s">
        <v>151</v>
      </c>
      <c r="E819" s="221" t="s">
        <v>20</v>
      </c>
      <c r="F819" s="222" t="s">
        <v>1070</v>
      </c>
      <c r="G819" s="220"/>
      <c r="H819" s="223">
        <v>19.4</v>
      </c>
      <c r="I819" s="224"/>
      <c r="J819" s="220"/>
      <c r="K819" s="220"/>
      <c r="L819" s="225"/>
      <c r="M819" s="226"/>
      <c r="N819" s="227"/>
      <c r="O819" s="227"/>
      <c r="P819" s="227"/>
      <c r="Q819" s="227"/>
      <c r="R819" s="227"/>
      <c r="S819" s="227"/>
      <c r="T819" s="228"/>
      <c r="AT819" s="229" t="s">
        <v>151</v>
      </c>
      <c r="AU819" s="229" t="s">
        <v>84</v>
      </c>
      <c r="AV819" s="11" t="s">
        <v>84</v>
      </c>
      <c r="AW819" s="11" t="s">
        <v>37</v>
      </c>
      <c r="AX819" s="11" t="s">
        <v>75</v>
      </c>
      <c r="AY819" s="229" t="s">
        <v>140</v>
      </c>
    </row>
    <row r="820" spans="2:51" s="11" customFormat="1" ht="12">
      <c r="B820" s="219"/>
      <c r="C820" s="220"/>
      <c r="D820" s="216" t="s">
        <v>151</v>
      </c>
      <c r="E820" s="221" t="s">
        <v>20</v>
      </c>
      <c r="F820" s="222" t="s">
        <v>1071</v>
      </c>
      <c r="G820" s="220"/>
      <c r="H820" s="223">
        <v>2.295</v>
      </c>
      <c r="I820" s="224"/>
      <c r="J820" s="220"/>
      <c r="K820" s="220"/>
      <c r="L820" s="225"/>
      <c r="M820" s="226"/>
      <c r="N820" s="227"/>
      <c r="O820" s="227"/>
      <c r="P820" s="227"/>
      <c r="Q820" s="227"/>
      <c r="R820" s="227"/>
      <c r="S820" s="227"/>
      <c r="T820" s="228"/>
      <c r="AT820" s="229" t="s">
        <v>151</v>
      </c>
      <c r="AU820" s="229" t="s">
        <v>84</v>
      </c>
      <c r="AV820" s="11" t="s">
        <v>84</v>
      </c>
      <c r="AW820" s="11" t="s">
        <v>37</v>
      </c>
      <c r="AX820" s="11" t="s">
        <v>75</v>
      </c>
      <c r="AY820" s="229" t="s">
        <v>140</v>
      </c>
    </row>
    <row r="821" spans="2:51" s="12" customFormat="1" ht="12">
      <c r="B821" s="230"/>
      <c r="C821" s="231"/>
      <c r="D821" s="216" t="s">
        <v>151</v>
      </c>
      <c r="E821" s="232" t="s">
        <v>20</v>
      </c>
      <c r="F821" s="233" t="s">
        <v>159</v>
      </c>
      <c r="G821" s="231"/>
      <c r="H821" s="234">
        <v>338.51599999999996</v>
      </c>
      <c r="I821" s="235"/>
      <c r="J821" s="231"/>
      <c r="K821" s="231"/>
      <c r="L821" s="236"/>
      <c r="M821" s="237"/>
      <c r="N821" s="238"/>
      <c r="O821" s="238"/>
      <c r="P821" s="238"/>
      <c r="Q821" s="238"/>
      <c r="R821" s="238"/>
      <c r="S821" s="238"/>
      <c r="T821" s="239"/>
      <c r="AT821" s="240" t="s">
        <v>151</v>
      </c>
      <c r="AU821" s="240" t="s">
        <v>84</v>
      </c>
      <c r="AV821" s="12" t="s">
        <v>147</v>
      </c>
      <c r="AW821" s="12" t="s">
        <v>37</v>
      </c>
      <c r="AX821" s="12" t="s">
        <v>22</v>
      </c>
      <c r="AY821" s="240" t="s">
        <v>140</v>
      </c>
    </row>
    <row r="822" spans="2:65" s="1" customFormat="1" ht="16.5" customHeight="1">
      <c r="B822" s="38"/>
      <c r="C822" s="204" t="s">
        <v>1072</v>
      </c>
      <c r="D822" s="204" t="s">
        <v>142</v>
      </c>
      <c r="E822" s="205" t="s">
        <v>1073</v>
      </c>
      <c r="F822" s="206" t="s">
        <v>1074</v>
      </c>
      <c r="G822" s="207" t="s">
        <v>194</v>
      </c>
      <c r="H822" s="208">
        <v>12.019</v>
      </c>
      <c r="I822" s="209"/>
      <c r="J822" s="210">
        <f>ROUND(I822*H822,2)</f>
        <v>0</v>
      </c>
      <c r="K822" s="206" t="s">
        <v>146</v>
      </c>
      <c r="L822" s="43"/>
      <c r="M822" s="211" t="s">
        <v>20</v>
      </c>
      <c r="N822" s="212" t="s">
        <v>46</v>
      </c>
      <c r="O822" s="79"/>
      <c r="P822" s="213">
        <f>O822*H822</f>
        <v>0</v>
      </c>
      <c r="Q822" s="213">
        <v>0</v>
      </c>
      <c r="R822" s="213">
        <f>Q822*H822</f>
        <v>0</v>
      </c>
      <c r="S822" s="213">
        <v>0</v>
      </c>
      <c r="T822" s="214">
        <f>S822*H822</f>
        <v>0</v>
      </c>
      <c r="AR822" s="17" t="s">
        <v>238</v>
      </c>
      <c r="AT822" s="17" t="s">
        <v>142</v>
      </c>
      <c r="AU822" s="17" t="s">
        <v>84</v>
      </c>
      <c r="AY822" s="17" t="s">
        <v>140</v>
      </c>
      <c r="BE822" s="215">
        <f>IF(N822="základní",J822,0)</f>
        <v>0</v>
      </c>
      <c r="BF822" s="215">
        <f>IF(N822="snížená",J822,0)</f>
        <v>0</v>
      </c>
      <c r="BG822" s="215">
        <f>IF(N822="zákl. přenesená",J822,0)</f>
        <v>0</v>
      </c>
      <c r="BH822" s="215">
        <f>IF(N822="sníž. přenesená",J822,0)</f>
        <v>0</v>
      </c>
      <c r="BI822" s="215">
        <f>IF(N822="nulová",J822,0)</f>
        <v>0</v>
      </c>
      <c r="BJ822" s="17" t="s">
        <v>22</v>
      </c>
      <c r="BK822" s="215">
        <f>ROUND(I822*H822,2)</f>
        <v>0</v>
      </c>
      <c r="BL822" s="17" t="s">
        <v>238</v>
      </c>
      <c r="BM822" s="17" t="s">
        <v>1075</v>
      </c>
    </row>
    <row r="823" spans="2:47" s="1" customFormat="1" ht="12">
      <c r="B823" s="38"/>
      <c r="C823" s="39"/>
      <c r="D823" s="216" t="s">
        <v>149</v>
      </c>
      <c r="E823" s="39"/>
      <c r="F823" s="217" t="s">
        <v>1076</v>
      </c>
      <c r="G823" s="39"/>
      <c r="H823" s="39"/>
      <c r="I823" s="130"/>
      <c r="J823" s="39"/>
      <c r="K823" s="39"/>
      <c r="L823" s="43"/>
      <c r="M823" s="218"/>
      <c r="N823" s="79"/>
      <c r="O823" s="79"/>
      <c r="P823" s="79"/>
      <c r="Q823" s="79"/>
      <c r="R823" s="79"/>
      <c r="S823" s="79"/>
      <c r="T823" s="80"/>
      <c r="AT823" s="17" t="s">
        <v>149</v>
      </c>
      <c r="AU823" s="17" t="s">
        <v>84</v>
      </c>
    </row>
    <row r="824" spans="2:63" s="10" customFormat="1" ht="22.8" customHeight="1">
      <c r="B824" s="188"/>
      <c r="C824" s="189"/>
      <c r="D824" s="190" t="s">
        <v>74</v>
      </c>
      <c r="E824" s="202" t="s">
        <v>1077</v>
      </c>
      <c r="F824" s="202" t="s">
        <v>1078</v>
      </c>
      <c r="G824" s="189"/>
      <c r="H824" s="189"/>
      <c r="I824" s="192"/>
      <c r="J824" s="203">
        <f>BK824</f>
        <v>0</v>
      </c>
      <c r="K824" s="189"/>
      <c r="L824" s="194"/>
      <c r="M824" s="195"/>
      <c r="N824" s="196"/>
      <c r="O824" s="196"/>
      <c r="P824" s="197">
        <f>SUM(P825:P894)</f>
        <v>0</v>
      </c>
      <c r="Q824" s="196"/>
      <c r="R824" s="197">
        <f>SUM(R825:R894)</f>
        <v>0.21840521000000002</v>
      </c>
      <c r="S824" s="196"/>
      <c r="T824" s="198">
        <f>SUM(T825:T894)</f>
        <v>6.77636136</v>
      </c>
      <c r="AR824" s="199" t="s">
        <v>84</v>
      </c>
      <c r="AT824" s="200" t="s">
        <v>74</v>
      </c>
      <c r="AU824" s="200" t="s">
        <v>22</v>
      </c>
      <c r="AY824" s="199" t="s">
        <v>140</v>
      </c>
      <c r="BK824" s="201">
        <f>SUM(BK825:BK894)</f>
        <v>0</v>
      </c>
    </row>
    <row r="825" spans="2:65" s="1" customFormat="1" ht="16.5" customHeight="1">
      <c r="B825" s="38"/>
      <c r="C825" s="204" t="s">
        <v>1079</v>
      </c>
      <c r="D825" s="204" t="s">
        <v>142</v>
      </c>
      <c r="E825" s="205" t="s">
        <v>1080</v>
      </c>
      <c r="F825" s="206" t="s">
        <v>1081</v>
      </c>
      <c r="G825" s="207" t="s">
        <v>145</v>
      </c>
      <c r="H825" s="208">
        <v>703.672</v>
      </c>
      <c r="I825" s="209"/>
      <c r="J825" s="210">
        <f>ROUND(I825*H825,2)</f>
        <v>0</v>
      </c>
      <c r="K825" s="206" t="s">
        <v>146</v>
      </c>
      <c r="L825" s="43"/>
      <c r="M825" s="211" t="s">
        <v>20</v>
      </c>
      <c r="N825" s="212" t="s">
        <v>46</v>
      </c>
      <c r="O825" s="79"/>
      <c r="P825" s="213">
        <f>O825*H825</f>
        <v>0</v>
      </c>
      <c r="Q825" s="213">
        <v>0</v>
      </c>
      <c r="R825" s="213">
        <f>Q825*H825</f>
        <v>0</v>
      </c>
      <c r="S825" s="213">
        <v>0.0095</v>
      </c>
      <c r="T825" s="214">
        <f>S825*H825</f>
        <v>6.684884</v>
      </c>
      <c r="AR825" s="17" t="s">
        <v>238</v>
      </c>
      <c r="AT825" s="17" t="s">
        <v>142</v>
      </c>
      <c r="AU825" s="17" t="s">
        <v>84</v>
      </c>
      <c r="AY825" s="17" t="s">
        <v>140</v>
      </c>
      <c r="BE825" s="215">
        <f>IF(N825="základní",J825,0)</f>
        <v>0</v>
      </c>
      <c r="BF825" s="215">
        <f>IF(N825="snížená",J825,0)</f>
        <v>0</v>
      </c>
      <c r="BG825" s="215">
        <f>IF(N825="zákl. přenesená",J825,0)</f>
        <v>0</v>
      </c>
      <c r="BH825" s="215">
        <f>IF(N825="sníž. přenesená",J825,0)</f>
        <v>0</v>
      </c>
      <c r="BI825" s="215">
        <f>IF(N825="nulová",J825,0)</f>
        <v>0</v>
      </c>
      <c r="BJ825" s="17" t="s">
        <v>22</v>
      </c>
      <c r="BK825" s="215">
        <f>ROUND(I825*H825,2)</f>
        <v>0</v>
      </c>
      <c r="BL825" s="17" t="s">
        <v>238</v>
      </c>
      <c r="BM825" s="17" t="s">
        <v>1082</v>
      </c>
    </row>
    <row r="826" spans="2:47" s="1" customFormat="1" ht="12">
      <c r="B826" s="38"/>
      <c r="C826" s="39"/>
      <c r="D826" s="216" t="s">
        <v>149</v>
      </c>
      <c r="E826" s="39"/>
      <c r="F826" s="217" t="s">
        <v>1083</v>
      </c>
      <c r="G826" s="39"/>
      <c r="H826" s="39"/>
      <c r="I826" s="130"/>
      <c r="J826" s="39"/>
      <c r="K826" s="39"/>
      <c r="L826" s="43"/>
      <c r="M826" s="218"/>
      <c r="N826" s="79"/>
      <c r="O826" s="79"/>
      <c r="P826" s="79"/>
      <c r="Q826" s="79"/>
      <c r="R826" s="79"/>
      <c r="S826" s="79"/>
      <c r="T826" s="80"/>
      <c r="AT826" s="17" t="s">
        <v>149</v>
      </c>
      <c r="AU826" s="17" t="s">
        <v>84</v>
      </c>
    </row>
    <row r="827" spans="2:51" s="11" customFormat="1" ht="12">
      <c r="B827" s="219"/>
      <c r="C827" s="220"/>
      <c r="D827" s="216" t="s">
        <v>151</v>
      </c>
      <c r="E827" s="221" t="s">
        <v>20</v>
      </c>
      <c r="F827" s="222" t="s">
        <v>842</v>
      </c>
      <c r="G827" s="220"/>
      <c r="H827" s="223">
        <v>198.425</v>
      </c>
      <c r="I827" s="224"/>
      <c r="J827" s="220"/>
      <c r="K827" s="220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151</v>
      </c>
      <c r="AU827" s="229" t="s">
        <v>84</v>
      </c>
      <c r="AV827" s="11" t="s">
        <v>84</v>
      </c>
      <c r="AW827" s="11" t="s">
        <v>37</v>
      </c>
      <c r="AX827" s="11" t="s">
        <v>75</v>
      </c>
      <c r="AY827" s="229" t="s">
        <v>140</v>
      </c>
    </row>
    <row r="828" spans="2:51" s="11" customFormat="1" ht="12">
      <c r="B828" s="219"/>
      <c r="C828" s="220"/>
      <c r="D828" s="216" t="s">
        <v>151</v>
      </c>
      <c r="E828" s="221" t="s">
        <v>20</v>
      </c>
      <c r="F828" s="222" t="s">
        <v>696</v>
      </c>
      <c r="G828" s="220"/>
      <c r="H828" s="223">
        <v>119.18</v>
      </c>
      <c r="I828" s="224"/>
      <c r="J828" s="220"/>
      <c r="K828" s="220"/>
      <c r="L828" s="225"/>
      <c r="M828" s="226"/>
      <c r="N828" s="227"/>
      <c r="O828" s="227"/>
      <c r="P828" s="227"/>
      <c r="Q828" s="227"/>
      <c r="R828" s="227"/>
      <c r="S828" s="227"/>
      <c r="T828" s="228"/>
      <c r="AT828" s="229" t="s">
        <v>151</v>
      </c>
      <c r="AU828" s="229" t="s">
        <v>84</v>
      </c>
      <c r="AV828" s="11" t="s">
        <v>84</v>
      </c>
      <c r="AW828" s="11" t="s">
        <v>37</v>
      </c>
      <c r="AX828" s="11" t="s">
        <v>75</v>
      </c>
      <c r="AY828" s="229" t="s">
        <v>140</v>
      </c>
    </row>
    <row r="829" spans="2:51" s="11" customFormat="1" ht="12">
      <c r="B829" s="219"/>
      <c r="C829" s="220"/>
      <c r="D829" s="216" t="s">
        <v>151</v>
      </c>
      <c r="E829" s="221" t="s">
        <v>20</v>
      </c>
      <c r="F829" s="222" t="s">
        <v>843</v>
      </c>
      <c r="G829" s="220"/>
      <c r="H829" s="223">
        <v>255.047</v>
      </c>
      <c r="I829" s="224"/>
      <c r="J829" s="220"/>
      <c r="K829" s="220"/>
      <c r="L829" s="225"/>
      <c r="M829" s="226"/>
      <c r="N829" s="227"/>
      <c r="O829" s="227"/>
      <c r="P829" s="227"/>
      <c r="Q829" s="227"/>
      <c r="R829" s="227"/>
      <c r="S829" s="227"/>
      <c r="T829" s="228"/>
      <c r="AT829" s="229" t="s">
        <v>151</v>
      </c>
      <c r="AU829" s="229" t="s">
        <v>84</v>
      </c>
      <c r="AV829" s="11" t="s">
        <v>84</v>
      </c>
      <c r="AW829" s="11" t="s">
        <v>37</v>
      </c>
      <c r="AX829" s="11" t="s">
        <v>75</v>
      </c>
      <c r="AY829" s="229" t="s">
        <v>140</v>
      </c>
    </row>
    <row r="830" spans="2:51" s="11" customFormat="1" ht="12">
      <c r="B830" s="219"/>
      <c r="C830" s="220"/>
      <c r="D830" s="216" t="s">
        <v>151</v>
      </c>
      <c r="E830" s="221" t="s">
        <v>20</v>
      </c>
      <c r="F830" s="222" t="s">
        <v>698</v>
      </c>
      <c r="G830" s="220"/>
      <c r="H830" s="223">
        <v>122.8</v>
      </c>
      <c r="I830" s="224"/>
      <c r="J830" s="220"/>
      <c r="K830" s="220"/>
      <c r="L830" s="225"/>
      <c r="M830" s="226"/>
      <c r="N830" s="227"/>
      <c r="O830" s="227"/>
      <c r="P830" s="227"/>
      <c r="Q830" s="227"/>
      <c r="R830" s="227"/>
      <c r="S830" s="227"/>
      <c r="T830" s="228"/>
      <c r="AT830" s="229" t="s">
        <v>151</v>
      </c>
      <c r="AU830" s="229" t="s">
        <v>84</v>
      </c>
      <c r="AV830" s="11" t="s">
        <v>84</v>
      </c>
      <c r="AW830" s="11" t="s">
        <v>37</v>
      </c>
      <c r="AX830" s="11" t="s">
        <v>75</v>
      </c>
      <c r="AY830" s="229" t="s">
        <v>140</v>
      </c>
    </row>
    <row r="831" spans="2:51" s="11" customFormat="1" ht="12">
      <c r="B831" s="219"/>
      <c r="C831" s="220"/>
      <c r="D831" s="216" t="s">
        <v>151</v>
      </c>
      <c r="E831" s="221" t="s">
        <v>20</v>
      </c>
      <c r="F831" s="222" t="s">
        <v>951</v>
      </c>
      <c r="G831" s="220"/>
      <c r="H831" s="223">
        <v>8.22</v>
      </c>
      <c r="I831" s="224"/>
      <c r="J831" s="220"/>
      <c r="K831" s="220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151</v>
      </c>
      <c r="AU831" s="229" t="s">
        <v>84</v>
      </c>
      <c r="AV831" s="11" t="s">
        <v>84</v>
      </c>
      <c r="AW831" s="11" t="s">
        <v>37</v>
      </c>
      <c r="AX831" s="11" t="s">
        <v>75</v>
      </c>
      <c r="AY831" s="229" t="s">
        <v>140</v>
      </c>
    </row>
    <row r="832" spans="2:51" s="12" customFormat="1" ht="12">
      <c r="B832" s="230"/>
      <c r="C832" s="231"/>
      <c r="D832" s="216" t="s">
        <v>151</v>
      </c>
      <c r="E832" s="232" t="s">
        <v>20</v>
      </c>
      <c r="F832" s="233" t="s">
        <v>159</v>
      </c>
      <c r="G832" s="231"/>
      <c r="H832" s="234">
        <v>703.672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151</v>
      </c>
      <c r="AU832" s="240" t="s">
        <v>84</v>
      </c>
      <c r="AV832" s="12" t="s">
        <v>147</v>
      </c>
      <c r="AW832" s="12" t="s">
        <v>37</v>
      </c>
      <c r="AX832" s="12" t="s">
        <v>22</v>
      </c>
      <c r="AY832" s="240" t="s">
        <v>140</v>
      </c>
    </row>
    <row r="833" spans="2:65" s="1" customFormat="1" ht="16.5" customHeight="1">
      <c r="B833" s="38"/>
      <c r="C833" s="204" t="s">
        <v>1084</v>
      </c>
      <c r="D833" s="204" t="s">
        <v>142</v>
      </c>
      <c r="E833" s="205" t="s">
        <v>1085</v>
      </c>
      <c r="F833" s="206" t="s">
        <v>1086</v>
      </c>
      <c r="G833" s="207" t="s">
        <v>145</v>
      </c>
      <c r="H833" s="208">
        <v>695.452</v>
      </c>
      <c r="I833" s="209"/>
      <c r="J833" s="210">
        <f>ROUND(I833*H833,2)</f>
        <v>0</v>
      </c>
      <c r="K833" s="206" t="s">
        <v>146</v>
      </c>
      <c r="L833" s="43"/>
      <c r="M833" s="211" t="s">
        <v>20</v>
      </c>
      <c r="N833" s="212" t="s">
        <v>46</v>
      </c>
      <c r="O833" s="79"/>
      <c r="P833" s="213">
        <f>O833*H833</f>
        <v>0</v>
      </c>
      <c r="Q833" s="213">
        <v>0</v>
      </c>
      <c r="R833" s="213">
        <f>Q833*H833</f>
        <v>0</v>
      </c>
      <c r="S833" s="213">
        <v>0</v>
      </c>
      <c r="T833" s="214">
        <f>S833*H833</f>
        <v>0</v>
      </c>
      <c r="AR833" s="17" t="s">
        <v>238</v>
      </c>
      <c r="AT833" s="17" t="s">
        <v>142</v>
      </c>
      <c r="AU833" s="17" t="s">
        <v>84</v>
      </c>
      <c r="AY833" s="17" t="s">
        <v>140</v>
      </c>
      <c r="BE833" s="215">
        <f>IF(N833="základní",J833,0)</f>
        <v>0</v>
      </c>
      <c r="BF833" s="215">
        <f>IF(N833="snížená",J833,0)</f>
        <v>0</v>
      </c>
      <c r="BG833" s="215">
        <f>IF(N833="zákl. přenesená",J833,0)</f>
        <v>0</v>
      </c>
      <c r="BH833" s="215">
        <f>IF(N833="sníž. přenesená",J833,0)</f>
        <v>0</v>
      </c>
      <c r="BI833" s="215">
        <f>IF(N833="nulová",J833,0)</f>
        <v>0</v>
      </c>
      <c r="BJ833" s="17" t="s">
        <v>22</v>
      </c>
      <c r="BK833" s="215">
        <f>ROUND(I833*H833,2)</f>
        <v>0</v>
      </c>
      <c r="BL833" s="17" t="s">
        <v>238</v>
      </c>
      <c r="BM833" s="17" t="s">
        <v>1087</v>
      </c>
    </row>
    <row r="834" spans="2:47" s="1" customFormat="1" ht="12">
      <c r="B834" s="38"/>
      <c r="C834" s="39"/>
      <c r="D834" s="216" t="s">
        <v>149</v>
      </c>
      <c r="E834" s="39"/>
      <c r="F834" s="217" t="s">
        <v>1088</v>
      </c>
      <c r="G834" s="39"/>
      <c r="H834" s="39"/>
      <c r="I834" s="130"/>
      <c r="J834" s="39"/>
      <c r="K834" s="39"/>
      <c r="L834" s="43"/>
      <c r="M834" s="218"/>
      <c r="N834" s="79"/>
      <c r="O834" s="79"/>
      <c r="P834" s="79"/>
      <c r="Q834" s="79"/>
      <c r="R834" s="79"/>
      <c r="S834" s="79"/>
      <c r="T834" s="80"/>
      <c r="AT834" s="17" t="s">
        <v>149</v>
      </c>
      <c r="AU834" s="17" t="s">
        <v>84</v>
      </c>
    </row>
    <row r="835" spans="2:51" s="11" customFormat="1" ht="12">
      <c r="B835" s="219"/>
      <c r="C835" s="220"/>
      <c r="D835" s="216" t="s">
        <v>151</v>
      </c>
      <c r="E835" s="221" t="s">
        <v>20</v>
      </c>
      <c r="F835" s="222" t="s">
        <v>842</v>
      </c>
      <c r="G835" s="220"/>
      <c r="H835" s="223">
        <v>198.425</v>
      </c>
      <c r="I835" s="224"/>
      <c r="J835" s="220"/>
      <c r="K835" s="220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151</v>
      </c>
      <c r="AU835" s="229" t="s">
        <v>84</v>
      </c>
      <c r="AV835" s="11" t="s">
        <v>84</v>
      </c>
      <c r="AW835" s="11" t="s">
        <v>37</v>
      </c>
      <c r="AX835" s="11" t="s">
        <v>75</v>
      </c>
      <c r="AY835" s="229" t="s">
        <v>140</v>
      </c>
    </row>
    <row r="836" spans="2:51" s="11" customFormat="1" ht="12">
      <c r="B836" s="219"/>
      <c r="C836" s="220"/>
      <c r="D836" s="216" t="s">
        <v>151</v>
      </c>
      <c r="E836" s="221" t="s">
        <v>20</v>
      </c>
      <c r="F836" s="222" t="s">
        <v>696</v>
      </c>
      <c r="G836" s="220"/>
      <c r="H836" s="223">
        <v>119.18</v>
      </c>
      <c r="I836" s="224"/>
      <c r="J836" s="220"/>
      <c r="K836" s="220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151</v>
      </c>
      <c r="AU836" s="229" t="s">
        <v>84</v>
      </c>
      <c r="AV836" s="11" t="s">
        <v>84</v>
      </c>
      <c r="AW836" s="11" t="s">
        <v>37</v>
      </c>
      <c r="AX836" s="11" t="s">
        <v>75</v>
      </c>
      <c r="AY836" s="229" t="s">
        <v>140</v>
      </c>
    </row>
    <row r="837" spans="2:51" s="11" customFormat="1" ht="12">
      <c r="B837" s="219"/>
      <c r="C837" s="220"/>
      <c r="D837" s="216" t="s">
        <v>151</v>
      </c>
      <c r="E837" s="221" t="s">
        <v>20</v>
      </c>
      <c r="F837" s="222" t="s">
        <v>843</v>
      </c>
      <c r="G837" s="220"/>
      <c r="H837" s="223">
        <v>255.047</v>
      </c>
      <c r="I837" s="224"/>
      <c r="J837" s="220"/>
      <c r="K837" s="220"/>
      <c r="L837" s="225"/>
      <c r="M837" s="226"/>
      <c r="N837" s="227"/>
      <c r="O837" s="227"/>
      <c r="P837" s="227"/>
      <c r="Q837" s="227"/>
      <c r="R837" s="227"/>
      <c r="S837" s="227"/>
      <c r="T837" s="228"/>
      <c r="AT837" s="229" t="s">
        <v>151</v>
      </c>
      <c r="AU837" s="229" t="s">
        <v>84</v>
      </c>
      <c r="AV837" s="11" t="s">
        <v>84</v>
      </c>
      <c r="AW837" s="11" t="s">
        <v>37</v>
      </c>
      <c r="AX837" s="11" t="s">
        <v>75</v>
      </c>
      <c r="AY837" s="229" t="s">
        <v>140</v>
      </c>
    </row>
    <row r="838" spans="2:51" s="11" customFormat="1" ht="12">
      <c r="B838" s="219"/>
      <c r="C838" s="220"/>
      <c r="D838" s="216" t="s">
        <v>151</v>
      </c>
      <c r="E838" s="221" t="s">
        <v>20</v>
      </c>
      <c r="F838" s="222" t="s">
        <v>698</v>
      </c>
      <c r="G838" s="220"/>
      <c r="H838" s="223">
        <v>122.8</v>
      </c>
      <c r="I838" s="224"/>
      <c r="J838" s="220"/>
      <c r="K838" s="220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151</v>
      </c>
      <c r="AU838" s="229" t="s">
        <v>84</v>
      </c>
      <c r="AV838" s="11" t="s">
        <v>84</v>
      </c>
      <c r="AW838" s="11" t="s">
        <v>37</v>
      </c>
      <c r="AX838" s="11" t="s">
        <v>75</v>
      </c>
      <c r="AY838" s="229" t="s">
        <v>140</v>
      </c>
    </row>
    <row r="839" spans="2:51" s="12" customFormat="1" ht="12">
      <c r="B839" s="230"/>
      <c r="C839" s="231"/>
      <c r="D839" s="216" t="s">
        <v>151</v>
      </c>
      <c r="E839" s="232" t="s">
        <v>20</v>
      </c>
      <c r="F839" s="233" t="s">
        <v>159</v>
      </c>
      <c r="G839" s="231"/>
      <c r="H839" s="234">
        <v>695.452</v>
      </c>
      <c r="I839" s="235"/>
      <c r="J839" s="231"/>
      <c r="K839" s="231"/>
      <c r="L839" s="236"/>
      <c r="M839" s="237"/>
      <c r="N839" s="238"/>
      <c r="O839" s="238"/>
      <c r="P839" s="238"/>
      <c r="Q839" s="238"/>
      <c r="R839" s="238"/>
      <c r="S839" s="238"/>
      <c r="T839" s="239"/>
      <c r="AT839" s="240" t="s">
        <v>151</v>
      </c>
      <c r="AU839" s="240" t="s">
        <v>84</v>
      </c>
      <c r="AV839" s="12" t="s">
        <v>147</v>
      </c>
      <c r="AW839" s="12" t="s">
        <v>37</v>
      </c>
      <c r="AX839" s="12" t="s">
        <v>22</v>
      </c>
      <c r="AY839" s="240" t="s">
        <v>140</v>
      </c>
    </row>
    <row r="840" spans="2:65" s="1" customFormat="1" ht="16.5" customHeight="1">
      <c r="B840" s="38"/>
      <c r="C840" s="204" t="s">
        <v>1089</v>
      </c>
      <c r="D840" s="204" t="s">
        <v>142</v>
      </c>
      <c r="E840" s="205" t="s">
        <v>1090</v>
      </c>
      <c r="F840" s="206" t="s">
        <v>1091</v>
      </c>
      <c r="G840" s="207" t="s">
        <v>145</v>
      </c>
      <c r="H840" s="208">
        <v>1600.038</v>
      </c>
      <c r="I840" s="209"/>
      <c r="J840" s="210">
        <f>ROUND(I840*H840,2)</f>
        <v>0</v>
      </c>
      <c r="K840" s="206" t="s">
        <v>146</v>
      </c>
      <c r="L840" s="43"/>
      <c r="M840" s="211" t="s">
        <v>20</v>
      </c>
      <c r="N840" s="212" t="s">
        <v>46</v>
      </c>
      <c r="O840" s="79"/>
      <c r="P840" s="213">
        <f>O840*H840</f>
        <v>0</v>
      </c>
      <c r="Q840" s="213">
        <v>1E-05</v>
      </c>
      <c r="R840" s="213">
        <f>Q840*H840</f>
        <v>0.01600038</v>
      </c>
      <c r="S840" s="213">
        <v>0</v>
      </c>
      <c r="T840" s="214">
        <f>S840*H840</f>
        <v>0</v>
      </c>
      <c r="AR840" s="17" t="s">
        <v>238</v>
      </c>
      <c r="AT840" s="17" t="s">
        <v>142</v>
      </c>
      <c r="AU840" s="17" t="s">
        <v>84</v>
      </c>
      <c r="AY840" s="17" t="s">
        <v>140</v>
      </c>
      <c r="BE840" s="215">
        <f>IF(N840="základní",J840,0)</f>
        <v>0</v>
      </c>
      <c r="BF840" s="215">
        <f>IF(N840="snížená",J840,0)</f>
        <v>0</v>
      </c>
      <c r="BG840" s="215">
        <f>IF(N840="zákl. přenesená",J840,0)</f>
        <v>0</v>
      </c>
      <c r="BH840" s="215">
        <f>IF(N840="sníž. přenesená",J840,0)</f>
        <v>0</v>
      </c>
      <c r="BI840" s="215">
        <f>IF(N840="nulová",J840,0)</f>
        <v>0</v>
      </c>
      <c r="BJ840" s="17" t="s">
        <v>22</v>
      </c>
      <c r="BK840" s="215">
        <f>ROUND(I840*H840,2)</f>
        <v>0</v>
      </c>
      <c r="BL840" s="17" t="s">
        <v>238</v>
      </c>
      <c r="BM840" s="17" t="s">
        <v>1092</v>
      </c>
    </row>
    <row r="841" spans="2:47" s="1" customFormat="1" ht="12">
      <c r="B841" s="38"/>
      <c r="C841" s="39"/>
      <c r="D841" s="216" t="s">
        <v>149</v>
      </c>
      <c r="E841" s="39"/>
      <c r="F841" s="217" t="s">
        <v>1093</v>
      </c>
      <c r="G841" s="39"/>
      <c r="H841" s="39"/>
      <c r="I841" s="130"/>
      <c r="J841" s="39"/>
      <c r="K841" s="39"/>
      <c r="L841" s="43"/>
      <c r="M841" s="218"/>
      <c r="N841" s="79"/>
      <c r="O841" s="79"/>
      <c r="P841" s="79"/>
      <c r="Q841" s="79"/>
      <c r="R841" s="79"/>
      <c r="S841" s="79"/>
      <c r="T841" s="80"/>
      <c r="AT841" s="17" t="s">
        <v>149</v>
      </c>
      <c r="AU841" s="17" t="s">
        <v>84</v>
      </c>
    </row>
    <row r="842" spans="2:51" s="11" customFormat="1" ht="12">
      <c r="B842" s="219"/>
      <c r="C842" s="220"/>
      <c r="D842" s="216" t="s">
        <v>151</v>
      </c>
      <c r="E842" s="221" t="s">
        <v>20</v>
      </c>
      <c r="F842" s="222" t="s">
        <v>870</v>
      </c>
      <c r="G842" s="220"/>
      <c r="H842" s="223">
        <v>191.795</v>
      </c>
      <c r="I842" s="224"/>
      <c r="J842" s="220"/>
      <c r="K842" s="220"/>
      <c r="L842" s="225"/>
      <c r="M842" s="226"/>
      <c r="N842" s="227"/>
      <c r="O842" s="227"/>
      <c r="P842" s="227"/>
      <c r="Q842" s="227"/>
      <c r="R842" s="227"/>
      <c r="S842" s="227"/>
      <c r="T842" s="228"/>
      <c r="AT842" s="229" t="s">
        <v>151</v>
      </c>
      <c r="AU842" s="229" t="s">
        <v>84</v>
      </c>
      <c r="AV842" s="11" t="s">
        <v>84</v>
      </c>
      <c r="AW842" s="11" t="s">
        <v>37</v>
      </c>
      <c r="AX842" s="11" t="s">
        <v>75</v>
      </c>
      <c r="AY842" s="229" t="s">
        <v>140</v>
      </c>
    </row>
    <row r="843" spans="2:51" s="11" customFormat="1" ht="12">
      <c r="B843" s="219"/>
      <c r="C843" s="220"/>
      <c r="D843" s="216" t="s">
        <v>151</v>
      </c>
      <c r="E843" s="221" t="s">
        <v>20</v>
      </c>
      <c r="F843" s="222" t="s">
        <v>871</v>
      </c>
      <c r="G843" s="220"/>
      <c r="H843" s="223">
        <v>116.805</v>
      </c>
      <c r="I843" s="224"/>
      <c r="J843" s="220"/>
      <c r="K843" s="220"/>
      <c r="L843" s="225"/>
      <c r="M843" s="226"/>
      <c r="N843" s="227"/>
      <c r="O843" s="227"/>
      <c r="P843" s="227"/>
      <c r="Q843" s="227"/>
      <c r="R843" s="227"/>
      <c r="S843" s="227"/>
      <c r="T843" s="228"/>
      <c r="AT843" s="229" t="s">
        <v>151</v>
      </c>
      <c r="AU843" s="229" t="s">
        <v>84</v>
      </c>
      <c r="AV843" s="11" t="s">
        <v>84</v>
      </c>
      <c r="AW843" s="11" t="s">
        <v>37</v>
      </c>
      <c r="AX843" s="11" t="s">
        <v>75</v>
      </c>
      <c r="AY843" s="229" t="s">
        <v>140</v>
      </c>
    </row>
    <row r="844" spans="2:51" s="11" customFormat="1" ht="12">
      <c r="B844" s="219"/>
      <c r="C844" s="220"/>
      <c r="D844" s="216" t="s">
        <v>151</v>
      </c>
      <c r="E844" s="221" t="s">
        <v>20</v>
      </c>
      <c r="F844" s="222" t="s">
        <v>872</v>
      </c>
      <c r="G844" s="220"/>
      <c r="H844" s="223">
        <v>249.522</v>
      </c>
      <c r="I844" s="224"/>
      <c r="J844" s="220"/>
      <c r="K844" s="220"/>
      <c r="L844" s="225"/>
      <c r="M844" s="226"/>
      <c r="N844" s="227"/>
      <c r="O844" s="227"/>
      <c r="P844" s="227"/>
      <c r="Q844" s="227"/>
      <c r="R844" s="227"/>
      <c r="S844" s="227"/>
      <c r="T844" s="228"/>
      <c r="AT844" s="229" t="s">
        <v>151</v>
      </c>
      <c r="AU844" s="229" t="s">
        <v>84</v>
      </c>
      <c r="AV844" s="11" t="s">
        <v>84</v>
      </c>
      <c r="AW844" s="11" t="s">
        <v>37</v>
      </c>
      <c r="AX844" s="11" t="s">
        <v>75</v>
      </c>
      <c r="AY844" s="229" t="s">
        <v>140</v>
      </c>
    </row>
    <row r="845" spans="2:51" s="11" customFormat="1" ht="12">
      <c r="B845" s="219"/>
      <c r="C845" s="220"/>
      <c r="D845" s="216" t="s">
        <v>151</v>
      </c>
      <c r="E845" s="221" t="s">
        <v>20</v>
      </c>
      <c r="F845" s="222" t="s">
        <v>873</v>
      </c>
      <c r="G845" s="220"/>
      <c r="H845" s="223">
        <v>121.945</v>
      </c>
      <c r="I845" s="224"/>
      <c r="J845" s="220"/>
      <c r="K845" s="220"/>
      <c r="L845" s="225"/>
      <c r="M845" s="226"/>
      <c r="N845" s="227"/>
      <c r="O845" s="227"/>
      <c r="P845" s="227"/>
      <c r="Q845" s="227"/>
      <c r="R845" s="227"/>
      <c r="S845" s="227"/>
      <c r="T845" s="228"/>
      <c r="AT845" s="229" t="s">
        <v>151</v>
      </c>
      <c r="AU845" s="229" t="s">
        <v>84</v>
      </c>
      <c r="AV845" s="11" t="s">
        <v>84</v>
      </c>
      <c r="AW845" s="11" t="s">
        <v>37</v>
      </c>
      <c r="AX845" s="11" t="s">
        <v>75</v>
      </c>
      <c r="AY845" s="229" t="s">
        <v>140</v>
      </c>
    </row>
    <row r="846" spans="2:51" s="14" customFormat="1" ht="12">
      <c r="B846" s="261"/>
      <c r="C846" s="262"/>
      <c r="D846" s="216" t="s">
        <v>151</v>
      </c>
      <c r="E846" s="263" t="s">
        <v>20</v>
      </c>
      <c r="F846" s="264" t="s">
        <v>351</v>
      </c>
      <c r="G846" s="262"/>
      <c r="H846" s="265">
        <v>680.067</v>
      </c>
      <c r="I846" s="266"/>
      <c r="J846" s="262"/>
      <c r="K846" s="262"/>
      <c r="L846" s="267"/>
      <c r="M846" s="268"/>
      <c r="N846" s="269"/>
      <c r="O846" s="269"/>
      <c r="P846" s="269"/>
      <c r="Q846" s="269"/>
      <c r="R846" s="269"/>
      <c r="S846" s="269"/>
      <c r="T846" s="270"/>
      <c r="AT846" s="271" t="s">
        <v>151</v>
      </c>
      <c r="AU846" s="271" t="s">
        <v>84</v>
      </c>
      <c r="AV846" s="14" t="s">
        <v>160</v>
      </c>
      <c r="AW846" s="14" t="s">
        <v>37</v>
      </c>
      <c r="AX846" s="14" t="s">
        <v>75</v>
      </c>
      <c r="AY846" s="271" t="s">
        <v>140</v>
      </c>
    </row>
    <row r="847" spans="2:51" s="13" customFormat="1" ht="12">
      <c r="B847" s="251"/>
      <c r="C847" s="252"/>
      <c r="D847" s="216" t="s">
        <v>151</v>
      </c>
      <c r="E847" s="253" t="s">
        <v>20</v>
      </c>
      <c r="F847" s="254" t="s">
        <v>694</v>
      </c>
      <c r="G847" s="252"/>
      <c r="H847" s="253" t="s">
        <v>20</v>
      </c>
      <c r="I847" s="255"/>
      <c r="J847" s="252"/>
      <c r="K847" s="252"/>
      <c r="L847" s="256"/>
      <c r="M847" s="257"/>
      <c r="N847" s="258"/>
      <c r="O847" s="258"/>
      <c r="P847" s="258"/>
      <c r="Q847" s="258"/>
      <c r="R847" s="258"/>
      <c r="S847" s="258"/>
      <c r="T847" s="259"/>
      <c r="AT847" s="260" t="s">
        <v>151</v>
      </c>
      <c r="AU847" s="260" t="s">
        <v>84</v>
      </c>
      <c r="AV847" s="13" t="s">
        <v>22</v>
      </c>
      <c r="AW847" s="13" t="s">
        <v>37</v>
      </c>
      <c r="AX847" s="13" t="s">
        <v>75</v>
      </c>
      <c r="AY847" s="260" t="s">
        <v>140</v>
      </c>
    </row>
    <row r="848" spans="2:51" s="11" customFormat="1" ht="12">
      <c r="B848" s="219"/>
      <c r="C848" s="220"/>
      <c r="D848" s="216" t="s">
        <v>151</v>
      </c>
      <c r="E848" s="221" t="s">
        <v>20</v>
      </c>
      <c r="F848" s="222" t="s">
        <v>842</v>
      </c>
      <c r="G848" s="220"/>
      <c r="H848" s="223">
        <v>198.425</v>
      </c>
      <c r="I848" s="224"/>
      <c r="J848" s="220"/>
      <c r="K848" s="220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151</v>
      </c>
      <c r="AU848" s="229" t="s">
        <v>84</v>
      </c>
      <c r="AV848" s="11" t="s">
        <v>84</v>
      </c>
      <c r="AW848" s="11" t="s">
        <v>37</v>
      </c>
      <c r="AX848" s="11" t="s">
        <v>75</v>
      </c>
      <c r="AY848" s="229" t="s">
        <v>140</v>
      </c>
    </row>
    <row r="849" spans="2:51" s="11" customFormat="1" ht="12">
      <c r="B849" s="219"/>
      <c r="C849" s="220"/>
      <c r="D849" s="216" t="s">
        <v>151</v>
      </c>
      <c r="E849" s="221" t="s">
        <v>20</v>
      </c>
      <c r="F849" s="222" t="s">
        <v>696</v>
      </c>
      <c r="G849" s="220"/>
      <c r="H849" s="223">
        <v>119.18</v>
      </c>
      <c r="I849" s="224"/>
      <c r="J849" s="220"/>
      <c r="K849" s="220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151</v>
      </c>
      <c r="AU849" s="229" t="s">
        <v>84</v>
      </c>
      <c r="AV849" s="11" t="s">
        <v>84</v>
      </c>
      <c r="AW849" s="11" t="s">
        <v>37</v>
      </c>
      <c r="AX849" s="11" t="s">
        <v>75</v>
      </c>
      <c r="AY849" s="229" t="s">
        <v>140</v>
      </c>
    </row>
    <row r="850" spans="2:51" s="11" customFormat="1" ht="12">
      <c r="B850" s="219"/>
      <c r="C850" s="220"/>
      <c r="D850" s="216" t="s">
        <v>151</v>
      </c>
      <c r="E850" s="221" t="s">
        <v>20</v>
      </c>
      <c r="F850" s="222" t="s">
        <v>843</v>
      </c>
      <c r="G850" s="220"/>
      <c r="H850" s="223">
        <v>255.047</v>
      </c>
      <c r="I850" s="224"/>
      <c r="J850" s="220"/>
      <c r="K850" s="220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151</v>
      </c>
      <c r="AU850" s="229" t="s">
        <v>84</v>
      </c>
      <c r="AV850" s="11" t="s">
        <v>84</v>
      </c>
      <c r="AW850" s="11" t="s">
        <v>37</v>
      </c>
      <c r="AX850" s="11" t="s">
        <v>75</v>
      </c>
      <c r="AY850" s="229" t="s">
        <v>140</v>
      </c>
    </row>
    <row r="851" spans="2:51" s="11" customFormat="1" ht="12">
      <c r="B851" s="219"/>
      <c r="C851" s="220"/>
      <c r="D851" s="216" t="s">
        <v>151</v>
      </c>
      <c r="E851" s="221" t="s">
        <v>20</v>
      </c>
      <c r="F851" s="222" t="s">
        <v>698</v>
      </c>
      <c r="G851" s="220"/>
      <c r="H851" s="223">
        <v>122.8</v>
      </c>
      <c r="I851" s="224"/>
      <c r="J851" s="220"/>
      <c r="K851" s="220"/>
      <c r="L851" s="225"/>
      <c r="M851" s="226"/>
      <c r="N851" s="227"/>
      <c r="O851" s="227"/>
      <c r="P851" s="227"/>
      <c r="Q851" s="227"/>
      <c r="R851" s="227"/>
      <c r="S851" s="227"/>
      <c r="T851" s="228"/>
      <c r="AT851" s="229" t="s">
        <v>151</v>
      </c>
      <c r="AU851" s="229" t="s">
        <v>84</v>
      </c>
      <c r="AV851" s="11" t="s">
        <v>84</v>
      </c>
      <c r="AW851" s="11" t="s">
        <v>37</v>
      </c>
      <c r="AX851" s="11" t="s">
        <v>75</v>
      </c>
      <c r="AY851" s="229" t="s">
        <v>140</v>
      </c>
    </row>
    <row r="852" spans="2:51" s="11" customFormat="1" ht="12">
      <c r="B852" s="219"/>
      <c r="C852" s="220"/>
      <c r="D852" s="216" t="s">
        <v>151</v>
      </c>
      <c r="E852" s="221" t="s">
        <v>20</v>
      </c>
      <c r="F852" s="222" t="s">
        <v>874</v>
      </c>
      <c r="G852" s="220"/>
      <c r="H852" s="223">
        <v>78.95</v>
      </c>
      <c r="I852" s="224"/>
      <c r="J852" s="220"/>
      <c r="K852" s="220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151</v>
      </c>
      <c r="AU852" s="229" t="s">
        <v>84</v>
      </c>
      <c r="AV852" s="11" t="s">
        <v>84</v>
      </c>
      <c r="AW852" s="11" t="s">
        <v>37</v>
      </c>
      <c r="AX852" s="11" t="s">
        <v>75</v>
      </c>
      <c r="AY852" s="229" t="s">
        <v>140</v>
      </c>
    </row>
    <row r="853" spans="2:51" s="11" customFormat="1" ht="12">
      <c r="B853" s="219"/>
      <c r="C853" s="220"/>
      <c r="D853" s="216" t="s">
        <v>151</v>
      </c>
      <c r="E853" s="221" t="s">
        <v>20</v>
      </c>
      <c r="F853" s="222" t="s">
        <v>877</v>
      </c>
      <c r="G853" s="220"/>
      <c r="H853" s="223">
        <v>60.881</v>
      </c>
      <c r="I853" s="224"/>
      <c r="J853" s="220"/>
      <c r="K853" s="220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151</v>
      </c>
      <c r="AU853" s="229" t="s">
        <v>84</v>
      </c>
      <c r="AV853" s="11" t="s">
        <v>84</v>
      </c>
      <c r="AW853" s="11" t="s">
        <v>37</v>
      </c>
      <c r="AX853" s="11" t="s">
        <v>75</v>
      </c>
      <c r="AY853" s="229" t="s">
        <v>140</v>
      </c>
    </row>
    <row r="854" spans="2:51" s="11" customFormat="1" ht="12">
      <c r="B854" s="219"/>
      <c r="C854" s="220"/>
      <c r="D854" s="216" t="s">
        <v>151</v>
      </c>
      <c r="E854" s="221" t="s">
        <v>20</v>
      </c>
      <c r="F854" s="222" t="s">
        <v>878</v>
      </c>
      <c r="G854" s="220"/>
      <c r="H854" s="223">
        <v>17.556</v>
      </c>
      <c r="I854" s="224"/>
      <c r="J854" s="220"/>
      <c r="K854" s="220"/>
      <c r="L854" s="225"/>
      <c r="M854" s="226"/>
      <c r="N854" s="227"/>
      <c r="O854" s="227"/>
      <c r="P854" s="227"/>
      <c r="Q854" s="227"/>
      <c r="R854" s="227"/>
      <c r="S854" s="227"/>
      <c r="T854" s="228"/>
      <c r="AT854" s="229" t="s">
        <v>151</v>
      </c>
      <c r="AU854" s="229" t="s">
        <v>84</v>
      </c>
      <c r="AV854" s="11" t="s">
        <v>84</v>
      </c>
      <c r="AW854" s="11" t="s">
        <v>37</v>
      </c>
      <c r="AX854" s="11" t="s">
        <v>75</v>
      </c>
      <c r="AY854" s="229" t="s">
        <v>140</v>
      </c>
    </row>
    <row r="855" spans="2:51" s="11" customFormat="1" ht="12">
      <c r="B855" s="219"/>
      <c r="C855" s="220"/>
      <c r="D855" s="216" t="s">
        <v>151</v>
      </c>
      <c r="E855" s="221" t="s">
        <v>20</v>
      </c>
      <c r="F855" s="222" t="s">
        <v>879</v>
      </c>
      <c r="G855" s="220"/>
      <c r="H855" s="223">
        <v>48.22</v>
      </c>
      <c r="I855" s="224"/>
      <c r="J855" s="220"/>
      <c r="K855" s="220"/>
      <c r="L855" s="225"/>
      <c r="M855" s="226"/>
      <c r="N855" s="227"/>
      <c r="O855" s="227"/>
      <c r="P855" s="227"/>
      <c r="Q855" s="227"/>
      <c r="R855" s="227"/>
      <c r="S855" s="227"/>
      <c r="T855" s="228"/>
      <c r="AT855" s="229" t="s">
        <v>151</v>
      </c>
      <c r="AU855" s="229" t="s">
        <v>84</v>
      </c>
      <c r="AV855" s="11" t="s">
        <v>84</v>
      </c>
      <c r="AW855" s="11" t="s">
        <v>37</v>
      </c>
      <c r="AX855" s="11" t="s">
        <v>75</v>
      </c>
      <c r="AY855" s="229" t="s">
        <v>140</v>
      </c>
    </row>
    <row r="856" spans="2:51" s="11" customFormat="1" ht="12">
      <c r="B856" s="219"/>
      <c r="C856" s="220"/>
      <c r="D856" s="216" t="s">
        <v>151</v>
      </c>
      <c r="E856" s="221" t="s">
        <v>20</v>
      </c>
      <c r="F856" s="222" t="s">
        <v>880</v>
      </c>
      <c r="G856" s="220"/>
      <c r="H856" s="223">
        <v>6.722</v>
      </c>
      <c r="I856" s="224"/>
      <c r="J856" s="220"/>
      <c r="K856" s="220"/>
      <c r="L856" s="225"/>
      <c r="M856" s="226"/>
      <c r="N856" s="227"/>
      <c r="O856" s="227"/>
      <c r="P856" s="227"/>
      <c r="Q856" s="227"/>
      <c r="R856" s="227"/>
      <c r="S856" s="227"/>
      <c r="T856" s="228"/>
      <c r="AT856" s="229" t="s">
        <v>151</v>
      </c>
      <c r="AU856" s="229" t="s">
        <v>84</v>
      </c>
      <c r="AV856" s="11" t="s">
        <v>84</v>
      </c>
      <c r="AW856" s="11" t="s">
        <v>37</v>
      </c>
      <c r="AX856" s="11" t="s">
        <v>75</v>
      </c>
      <c r="AY856" s="229" t="s">
        <v>140</v>
      </c>
    </row>
    <row r="857" spans="2:51" s="13" customFormat="1" ht="12">
      <c r="B857" s="251"/>
      <c r="C857" s="252"/>
      <c r="D857" s="216" t="s">
        <v>151</v>
      </c>
      <c r="E857" s="253" t="s">
        <v>20</v>
      </c>
      <c r="F857" s="254" t="s">
        <v>699</v>
      </c>
      <c r="G857" s="252"/>
      <c r="H857" s="253" t="s">
        <v>20</v>
      </c>
      <c r="I857" s="255"/>
      <c r="J857" s="252"/>
      <c r="K857" s="252"/>
      <c r="L857" s="256"/>
      <c r="M857" s="257"/>
      <c r="N857" s="258"/>
      <c r="O857" s="258"/>
      <c r="P857" s="258"/>
      <c r="Q857" s="258"/>
      <c r="R857" s="258"/>
      <c r="S857" s="258"/>
      <c r="T857" s="259"/>
      <c r="AT857" s="260" t="s">
        <v>151</v>
      </c>
      <c r="AU857" s="260" t="s">
        <v>84</v>
      </c>
      <c r="AV857" s="13" t="s">
        <v>22</v>
      </c>
      <c r="AW857" s="13" t="s">
        <v>37</v>
      </c>
      <c r="AX857" s="13" t="s">
        <v>75</v>
      </c>
      <c r="AY857" s="260" t="s">
        <v>140</v>
      </c>
    </row>
    <row r="858" spans="2:51" s="11" customFormat="1" ht="12">
      <c r="B858" s="219"/>
      <c r="C858" s="220"/>
      <c r="D858" s="216" t="s">
        <v>151</v>
      </c>
      <c r="E858" s="221" t="s">
        <v>20</v>
      </c>
      <c r="F858" s="222" t="s">
        <v>700</v>
      </c>
      <c r="G858" s="220"/>
      <c r="H858" s="223">
        <v>12.19</v>
      </c>
      <c r="I858" s="224"/>
      <c r="J858" s="220"/>
      <c r="K858" s="220"/>
      <c r="L858" s="225"/>
      <c r="M858" s="226"/>
      <c r="N858" s="227"/>
      <c r="O858" s="227"/>
      <c r="P858" s="227"/>
      <c r="Q858" s="227"/>
      <c r="R858" s="227"/>
      <c r="S858" s="227"/>
      <c r="T858" s="228"/>
      <c r="AT858" s="229" t="s">
        <v>151</v>
      </c>
      <c r="AU858" s="229" t="s">
        <v>84</v>
      </c>
      <c r="AV858" s="11" t="s">
        <v>84</v>
      </c>
      <c r="AW858" s="11" t="s">
        <v>37</v>
      </c>
      <c r="AX858" s="11" t="s">
        <v>75</v>
      </c>
      <c r="AY858" s="229" t="s">
        <v>140</v>
      </c>
    </row>
    <row r="859" spans="2:51" s="14" customFormat="1" ht="12">
      <c r="B859" s="261"/>
      <c r="C859" s="262"/>
      <c r="D859" s="216" t="s">
        <v>151</v>
      </c>
      <c r="E859" s="263" t="s">
        <v>20</v>
      </c>
      <c r="F859" s="264" t="s">
        <v>351</v>
      </c>
      <c r="G859" s="262"/>
      <c r="H859" s="265">
        <v>919.9710000000001</v>
      </c>
      <c r="I859" s="266"/>
      <c r="J859" s="262"/>
      <c r="K859" s="262"/>
      <c r="L859" s="267"/>
      <c r="M859" s="268"/>
      <c r="N859" s="269"/>
      <c r="O859" s="269"/>
      <c r="P859" s="269"/>
      <c r="Q859" s="269"/>
      <c r="R859" s="269"/>
      <c r="S859" s="269"/>
      <c r="T859" s="270"/>
      <c r="AT859" s="271" t="s">
        <v>151</v>
      </c>
      <c r="AU859" s="271" t="s">
        <v>84</v>
      </c>
      <c r="AV859" s="14" t="s">
        <v>160</v>
      </c>
      <c r="AW859" s="14" t="s">
        <v>37</v>
      </c>
      <c r="AX859" s="14" t="s">
        <v>75</v>
      </c>
      <c r="AY859" s="271" t="s">
        <v>140</v>
      </c>
    </row>
    <row r="860" spans="2:51" s="12" customFormat="1" ht="12">
      <c r="B860" s="230"/>
      <c r="C860" s="231"/>
      <c r="D860" s="216" t="s">
        <v>151</v>
      </c>
      <c r="E860" s="232" t="s">
        <v>20</v>
      </c>
      <c r="F860" s="233" t="s">
        <v>159</v>
      </c>
      <c r="G860" s="231"/>
      <c r="H860" s="234">
        <v>1600.0380000000002</v>
      </c>
      <c r="I860" s="235"/>
      <c r="J860" s="231"/>
      <c r="K860" s="231"/>
      <c r="L860" s="236"/>
      <c r="M860" s="237"/>
      <c r="N860" s="238"/>
      <c r="O860" s="238"/>
      <c r="P860" s="238"/>
      <c r="Q860" s="238"/>
      <c r="R860" s="238"/>
      <c r="S860" s="238"/>
      <c r="T860" s="239"/>
      <c r="AT860" s="240" t="s">
        <v>151</v>
      </c>
      <c r="AU860" s="240" t="s">
        <v>84</v>
      </c>
      <c r="AV860" s="12" t="s">
        <v>147</v>
      </c>
      <c r="AW860" s="12" t="s">
        <v>37</v>
      </c>
      <c r="AX860" s="12" t="s">
        <v>22</v>
      </c>
      <c r="AY860" s="240" t="s">
        <v>140</v>
      </c>
    </row>
    <row r="861" spans="2:65" s="1" customFormat="1" ht="16.5" customHeight="1">
      <c r="B861" s="38"/>
      <c r="C861" s="241" t="s">
        <v>1094</v>
      </c>
      <c r="D861" s="241" t="s">
        <v>228</v>
      </c>
      <c r="E861" s="242" t="s">
        <v>1095</v>
      </c>
      <c r="F861" s="243" t="s">
        <v>1096</v>
      </c>
      <c r="G861" s="244" t="s">
        <v>145</v>
      </c>
      <c r="H861" s="245">
        <v>1760.042</v>
      </c>
      <c r="I861" s="246"/>
      <c r="J861" s="247">
        <f>ROUND(I861*H861,2)</f>
        <v>0</v>
      </c>
      <c r="K861" s="243" t="s">
        <v>146</v>
      </c>
      <c r="L861" s="248"/>
      <c r="M861" s="249" t="s">
        <v>20</v>
      </c>
      <c r="N861" s="250" t="s">
        <v>46</v>
      </c>
      <c r="O861" s="79"/>
      <c r="P861" s="213">
        <f>O861*H861</f>
        <v>0</v>
      </c>
      <c r="Q861" s="213">
        <v>0.000115</v>
      </c>
      <c r="R861" s="213">
        <f>Q861*H861</f>
        <v>0.20240483</v>
      </c>
      <c r="S861" s="213">
        <v>0</v>
      </c>
      <c r="T861" s="214">
        <f>S861*H861</f>
        <v>0</v>
      </c>
      <c r="AR861" s="17" t="s">
        <v>365</v>
      </c>
      <c r="AT861" s="17" t="s">
        <v>228</v>
      </c>
      <c r="AU861" s="17" t="s">
        <v>84</v>
      </c>
      <c r="AY861" s="17" t="s">
        <v>140</v>
      </c>
      <c r="BE861" s="215">
        <f>IF(N861="základní",J861,0)</f>
        <v>0</v>
      </c>
      <c r="BF861" s="215">
        <f>IF(N861="snížená",J861,0)</f>
        <v>0</v>
      </c>
      <c r="BG861" s="215">
        <f>IF(N861="zákl. přenesená",J861,0)</f>
        <v>0</v>
      </c>
      <c r="BH861" s="215">
        <f>IF(N861="sníž. přenesená",J861,0)</f>
        <v>0</v>
      </c>
      <c r="BI861" s="215">
        <f>IF(N861="nulová",J861,0)</f>
        <v>0</v>
      </c>
      <c r="BJ861" s="17" t="s">
        <v>22</v>
      </c>
      <c r="BK861" s="215">
        <f>ROUND(I861*H861,2)</f>
        <v>0</v>
      </c>
      <c r="BL861" s="17" t="s">
        <v>238</v>
      </c>
      <c r="BM861" s="17" t="s">
        <v>1097</v>
      </c>
    </row>
    <row r="862" spans="2:47" s="1" customFormat="1" ht="12">
      <c r="B862" s="38"/>
      <c r="C862" s="39"/>
      <c r="D862" s="216" t="s">
        <v>149</v>
      </c>
      <c r="E862" s="39"/>
      <c r="F862" s="217" t="s">
        <v>1098</v>
      </c>
      <c r="G862" s="39"/>
      <c r="H862" s="39"/>
      <c r="I862" s="130"/>
      <c r="J862" s="39"/>
      <c r="K862" s="39"/>
      <c r="L862" s="43"/>
      <c r="M862" s="218"/>
      <c r="N862" s="79"/>
      <c r="O862" s="79"/>
      <c r="P862" s="79"/>
      <c r="Q862" s="79"/>
      <c r="R862" s="79"/>
      <c r="S862" s="79"/>
      <c r="T862" s="80"/>
      <c r="AT862" s="17" t="s">
        <v>149</v>
      </c>
      <c r="AU862" s="17" t="s">
        <v>84</v>
      </c>
    </row>
    <row r="863" spans="2:51" s="11" customFormat="1" ht="12">
      <c r="B863" s="219"/>
      <c r="C863" s="220"/>
      <c r="D863" s="216" t="s">
        <v>151</v>
      </c>
      <c r="E863" s="221" t="s">
        <v>20</v>
      </c>
      <c r="F863" s="222" t="s">
        <v>1099</v>
      </c>
      <c r="G863" s="220"/>
      <c r="H863" s="223">
        <v>1760.042</v>
      </c>
      <c r="I863" s="224"/>
      <c r="J863" s="220"/>
      <c r="K863" s="220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151</v>
      </c>
      <c r="AU863" s="229" t="s">
        <v>84</v>
      </c>
      <c r="AV863" s="11" t="s">
        <v>84</v>
      </c>
      <c r="AW863" s="11" t="s">
        <v>37</v>
      </c>
      <c r="AX863" s="11" t="s">
        <v>22</v>
      </c>
      <c r="AY863" s="229" t="s">
        <v>140</v>
      </c>
    </row>
    <row r="864" spans="2:65" s="1" customFormat="1" ht="16.5" customHeight="1">
      <c r="B864" s="38"/>
      <c r="C864" s="204" t="s">
        <v>1100</v>
      </c>
      <c r="D864" s="204" t="s">
        <v>142</v>
      </c>
      <c r="E864" s="205" t="s">
        <v>1101</v>
      </c>
      <c r="F864" s="206" t="s">
        <v>1102</v>
      </c>
      <c r="G864" s="207" t="s">
        <v>145</v>
      </c>
      <c r="H864" s="208">
        <v>1600.038</v>
      </c>
      <c r="I864" s="209"/>
      <c r="J864" s="210">
        <f>ROUND(I864*H864,2)</f>
        <v>0</v>
      </c>
      <c r="K864" s="206" t="s">
        <v>146</v>
      </c>
      <c r="L864" s="43"/>
      <c r="M864" s="211" t="s">
        <v>20</v>
      </c>
      <c r="N864" s="212" t="s">
        <v>46</v>
      </c>
      <c r="O864" s="79"/>
      <c r="P864" s="213">
        <f>O864*H864</f>
        <v>0</v>
      </c>
      <c r="Q864" s="213">
        <v>0</v>
      </c>
      <c r="R864" s="213">
        <f>Q864*H864</f>
        <v>0</v>
      </c>
      <c r="S864" s="213">
        <v>0</v>
      </c>
      <c r="T864" s="214">
        <f>S864*H864</f>
        <v>0</v>
      </c>
      <c r="AR864" s="17" t="s">
        <v>238</v>
      </c>
      <c r="AT864" s="17" t="s">
        <v>142</v>
      </c>
      <c r="AU864" s="17" t="s">
        <v>84</v>
      </c>
      <c r="AY864" s="17" t="s">
        <v>140</v>
      </c>
      <c r="BE864" s="215">
        <f>IF(N864="základní",J864,0)</f>
        <v>0</v>
      </c>
      <c r="BF864" s="215">
        <f>IF(N864="snížená",J864,0)</f>
        <v>0</v>
      </c>
      <c r="BG864" s="215">
        <f>IF(N864="zákl. přenesená",J864,0)</f>
        <v>0</v>
      </c>
      <c r="BH864" s="215">
        <f>IF(N864="sníž. přenesená",J864,0)</f>
        <v>0</v>
      </c>
      <c r="BI864" s="215">
        <f>IF(N864="nulová",J864,0)</f>
        <v>0</v>
      </c>
      <c r="BJ864" s="17" t="s">
        <v>22</v>
      </c>
      <c r="BK864" s="215">
        <f>ROUND(I864*H864,2)</f>
        <v>0</v>
      </c>
      <c r="BL864" s="17" t="s">
        <v>238</v>
      </c>
      <c r="BM864" s="17" t="s">
        <v>1103</v>
      </c>
    </row>
    <row r="865" spans="2:47" s="1" customFormat="1" ht="12">
      <c r="B865" s="38"/>
      <c r="C865" s="39"/>
      <c r="D865" s="216" t="s">
        <v>149</v>
      </c>
      <c r="E865" s="39"/>
      <c r="F865" s="217" t="s">
        <v>1104</v>
      </c>
      <c r="G865" s="39"/>
      <c r="H865" s="39"/>
      <c r="I865" s="130"/>
      <c r="J865" s="39"/>
      <c r="K865" s="39"/>
      <c r="L865" s="43"/>
      <c r="M865" s="218"/>
      <c r="N865" s="79"/>
      <c r="O865" s="79"/>
      <c r="P865" s="79"/>
      <c r="Q865" s="79"/>
      <c r="R865" s="79"/>
      <c r="S865" s="79"/>
      <c r="T865" s="80"/>
      <c r="AT865" s="17" t="s">
        <v>149</v>
      </c>
      <c r="AU865" s="17" t="s">
        <v>84</v>
      </c>
    </row>
    <row r="866" spans="2:51" s="11" customFormat="1" ht="12">
      <c r="B866" s="219"/>
      <c r="C866" s="220"/>
      <c r="D866" s="216" t="s">
        <v>151</v>
      </c>
      <c r="E866" s="221" t="s">
        <v>20</v>
      </c>
      <c r="F866" s="222" t="s">
        <v>870</v>
      </c>
      <c r="G866" s="220"/>
      <c r="H866" s="223">
        <v>191.795</v>
      </c>
      <c r="I866" s="224"/>
      <c r="J866" s="220"/>
      <c r="K866" s="220"/>
      <c r="L866" s="225"/>
      <c r="M866" s="226"/>
      <c r="N866" s="227"/>
      <c r="O866" s="227"/>
      <c r="P866" s="227"/>
      <c r="Q866" s="227"/>
      <c r="R866" s="227"/>
      <c r="S866" s="227"/>
      <c r="T866" s="228"/>
      <c r="AT866" s="229" t="s">
        <v>151</v>
      </c>
      <c r="AU866" s="229" t="s">
        <v>84</v>
      </c>
      <c r="AV866" s="11" t="s">
        <v>84</v>
      </c>
      <c r="AW866" s="11" t="s">
        <v>37</v>
      </c>
      <c r="AX866" s="11" t="s">
        <v>75</v>
      </c>
      <c r="AY866" s="229" t="s">
        <v>140</v>
      </c>
    </row>
    <row r="867" spans="2:51" s="11" customFormat="1" ht="12">
      <c r="B867" s="219"/>
      <c r="C867" s="220"/>
      <c r="D867" s="216" t="s">
        <v>151</v>
      </c>
      <c r="E867" s="221" t="s">
        <v>20</v>
      </c>
      <c r="F867" s="222" t="s">
        <v>871</v>
      </c>
      <c r="G867" s="220"/>
      <c r="H867" s="223">
        <v>116.805</v>
      </c>
      <c r="I867" s="224"/>
      <c r="J867" s="220"/>
      <c r="K867" s="220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151</v>
      </c>
      <c r="AU867" s="229" t="s">
        <v>84</v>
      </c>
      <c r="AV867" s="11" t="s">
        <v>84</v>
      </c>
      <c r="AW867" s="11" t="s">
        <v>37</v>
      </c>
      <c r="AX867" s="11" t="s">
        <v>75</v>
      </c>
      <c r="AY867" s="229" t="s">
        <v>140</v>
      </c>
    </row>
    <row r="868" spans="2:51" s="11" customFormat="1" ht="12">
      <c r="B868" s="219"/>
      <c r="C868" s="220"/>
      <c r="D868" s="216" t="s">
        <v>151</v>
      </c>
      <c r="E868" s="221" t="s">
        <v>20</v>
      </c>
      <c r="F868" s="222" t="s">
        <v>872</v>
      </c>
      <c r="G868" s="220"/>
      <c r="H868" s="223">
        <v>249.522</v>
      </c>
      <c r="I868" s="224"/>
      <c r="J868" s="220"/>
      <c r="K868" s="220"/>
      <c r="L868" s="225"/>
      <c r="M868" s="226"/>
      <c r="N868" s="227"/>
      <c r="O868" s="227"/>
      <c r="P868" s="227"/>
      <c r="Q868" s="227"/>
      <c r="R868" s="227"/>
      <c r="S868" s="227"/>
      <c r="T868" s="228"/>
      <c r="AT868" s="229" t="s">
        <v>151</v>
      </c>
      <c r="AU868" s="229" t="s">
        <v>84</v>
      </c>
      <c r="AV868" s="11" t="s">
        <v>84</v>
      </c>
      <c r="AW868" s="11" t="s">
        <v>37</v>
      </c>
      <c r="AX868" s="11" t="s">
        <v>75</v>
      </c>
      <c r="AY868" s="229" t="s">
        <v>140</v>
      </c>
    </row>
    <row r="869" spans="2:51" s="11" customFormat="1" ht="12">
      <c r="B869" s="219"/>
      <c r="C869" s="220"/>
      <c r="D869" s="216" t="s">
        <v>151</v>
      </c>
      <c r="E869" s="221" t="s">
        <v>20</v>
      </c>
      <c r="F869" s="222" t="s">
        <v>873</v>
      </c>
      <c r="G869" s="220"/>
      <c r="H869" s="223">
        <v>121.945</v>
      </c>
      <c r="I869" s="224"/>
      <c r="J869" s="220"/>
      <c r="K869" s="220"/>
      <c r="L869" s="225"/>
      <c r="M869" s="226"/>
      <c r="N869" s="227"/>
      <c r="O869" s="227"/>
      <c r="P869" s="227"/>
      <c r="Q869" s="227"/>
      <c r="R869" s="227"/>
      <c r="S869" s="227"/>
      <c r="T869" s="228"/>
      <c r="AT869" s="229" t="s">
        <v>151</v>
      </c>
      <c r="AU869" s="229" t="s">
        <v>84</v>
      </c>
      <c r="AV869" s="11" t="s">
        <v>84</v>
      </c>
      <c r="AW869" s="11" t="s">
        <v>37</v>
      </c>
      <c r="AX869" s="11" t="s">
        <v>75</v>
      </c>
      <c r="AY869" s="229" t="s">
        <v>140</v>
      </c>
    </row>
    <row r="870" spans="2:51" s="14" customFormat="1" ht="12">
      <c r="B870" s="261"/>
      <c r="C870" s="262"/>
      <c r="D870" s="216" t="s">
        <v>151</v>
      </c>
      <c r="E870" s="263" t="s">
        <v>20</v>
      </c>
      <c r="F870" s="264" t="s">
        <v>351</v>
      </c>
      <c r="G870" s="262"/>
      <c r="H870" s="265">
        <v>680.067</v>
      </c>
      <c r="I870" s="266"/>
      <c r="J870" s="262"/>
      <c r="K870" s="262"/>
      <c r="L870" s="267"/>
      <c r="M870" s="268"/>
      <c r="N870" s="269"/>
      <c r="O870" s="269"/>
      <c r="P870" s="269"/>
      <c r="Q870" s="269"/>
      <c r="R870" s="269"/>
      <c r="S870" s="269"/>
      <c r="T870" s="270"/>
      <c r="AT870" s="271" t="s">
        <v>151</v>
      </c>
      <c r="AU870" s="271" t="s">
        <v>84</v>
      </c>
      <c r="AV870" s="14" t="s">
        <v>160</v>
      </c>
      <c r="AW870" s="14" t="s">
        <v>37</v>
      </c>
      <c r="AX870" s="14" t="s">
        <v>75</v>
      </c>
      <c r="AY870" s="271" t="s">
        <v>140</v>
      </c>
    </row>
    <row r="871" spans="2:51" s="13" customFormat="1" ht="12">
      <c r="B871" s="251"/>
      <c r="C871" s="252"/>
      <c r="D871" s="216" t="s">
        <v>151</v>
      </c>
      <c r="E871" s="253" t="s">
        <v>20</v>
      </c>
      <c r="F871" s="254" t="s">
        <v>694</v>
      </c>
      <c r="G871" s="252"/>
      <c r="H871" s="253" t="s">
        <v>20</v>
      </c>
      <c r="I871" s="255"/>
      <c r="J871" s="252"/>
      <c r="K871" s="252"/>
      <c r="L871" s="256"/>
      <c r="M871" s="257"/>
      <c r="N871" s="258"/>
      <c r="O871" s="258"/>
      <c r="P871" s="258"/>
      <c r="Q871" s="258"/>
      <c r="R871" s="258"/>
      <c r="S871" s="258"/>
      <c r="T871" s="259"/>
      <c r="AT871" s="260" t="s">
        <v>151</v>
      </c>
      <c r="AU871" s="260" t="s">
        <v>84</v>
      </c>
      <c r="AV871" s="13" t="s">
        <v>22</v>
      </c>
      <c r="AW871" s="13" t="s">
        <v>37</v>
      </c>
      <c r="AX871" s="13" t="s">
        <v>75</v>
      </c>
      <c r="AY871" s="260" t="s">
        <v>140</v>
      </c>
    </row>
    <row r="872" spans="2:51" s="11" customFormat="1" ht="12">
      <c r="B872" s="219"/>
      <c r="C872" s="220"/>
      <c r="D872" s="216" t="s">
        <v>151</v>
      </c>
      <c r="E872" s="221" t="s">
        <v>20</v>
      </c>
      <c r="F872" s="222" t="s">
        <v>842</v>
      </c>
      <c r="G872" s="220"/>
      <c r="H872" s="223">
        <v>198.425</v>
      </c>
      <c r="I872" s="224"/>
      <c r="J872" s="220"/>
      <c r="K872" s="220"/>
      <c r="L872" s="225"/>
      <c r="M872" s="226"/>
      <c r="N872" s="227"/>
      <c r="O872" s="227"/>
      <c r="P872" s="227"/>
      <c r="Q872" s="227"/>
      <c r="R872" s="227"/>
      <c r="S872" s="227"/>
      <c r="T872" s="228"/>
      <c r="AT872" s="229" t="s">
        <v>151</v>
      </c>
      <c r="AU872" s="229" t="s">
        <v>84</v>
      </c>
      <c r="AV872" s="11" t="s">
        <v>84</v>
      </c>
      <c r="AW872" s="11" t="s">
        <v>37</v>
      </c>
      <c r="AX872" s="11" t="s">
        <v>75</v>
      </c>
      <c r="AY872" s="229" t="s">
        <v>140</v>
      </c>
    </row>
    <row r="873" spans="2:51" s="11" customFormat="1" ht="12">
      <c r="B873" s="219"/>
      <c r="C873" s="220"/>
      <c r="D873" s="216" t="s">
        <v>151</v>
      </c>
      <c r="E873" s="221" t="s">
        <v>20</v>
      </c>
      <c r="F873" s="222" t="s">
        <v>696</v>
      </c>
      <c r="G873" s="220"/>
      <c r="H873" s="223">
        <v>119.18</v>
      </c>
      <c r="I873" s="224"/>
      <c r="J873" s="220"/>
      <c r="K873" s="220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151</v>
      </c>
      <c r="AU873" s="229" t="s">
        <v>84</v>
      </c>
      <c r="AV873" s="11" t="s">
        <v>84</v>
      </c>
      <c r="AW873" s="11" t="s">
        <v>37</v>
      </c>
      <c r="AX873" s="11" t="s">
        <v>75</v>
      </c>
      <c r="AY873" s="229" t="s">
        <v>140</v>
      </c>
    </row>
    <row r="874" spans="2:51" s="11" customFormat="1" ht="12">
      <c r="B874" s="219"/>
      <c r="C874" s="220"/>
      <c r="D874" s="216" t="s">
        <v>151</v>
      </c>
      <c r="E874" s="221" t="s">
        <v>20</v>
      </c>
      <c r="F874" s="222" t="s">
        <v>843</v>
      </c>
      <c r="G874" s="220"/>
      <c r="H874" s="223">
        <v>255.047</v>
      </c>
      <c r="I874" s="224"/>
      <c r="J874" s="220"/>
      <c r="K874" s="220"/>
      <c r="L874" s="225"/>
      <c r="M874" s="226"/>
      <c r="N874" s="227"/>
      <c r="O874" s="227"/>
      <c r="P874" s="227"/>
      <c r="Q874" s="227"/>
      <c r="R874" s="227"/>
      <c r="S874" s="227"/>
      <c r="T874" s="228"/>
      <c r="AT874" s="229" t="s">
        <v>151</v>
      </c>
      <c r="AU874" s="229" t="s">
        <v>84</v>
      </c>
      <c r="AV874" s="11" t="s">
        <v>84</v>
      </c>
      <c r="AW874" s="11" t="s">
        <v>37</v>
      </c>
      <c r="AX874" s="11" t="s">
        <v>75</v>
      </c>
      <c r="AY874" s="229" t="s">
        <v>140</v>
      </c>
    </row>
    <row r="875" spans="2:51" s="11" customFormat="1" ht="12">
      <c r="B875" s="219"/>
      <c r="C875" s="220"/>
      <c r="D875" s="216" t="s">
        <v>151</v>
      </c>
      <c r="E875" s="221" t="s">
        <v>20</v>
      </c>
      <c r="F875" s="222" t="s">
        <v>698</v>
      </c>
      <c r="G875" s="220"/>
      <c r="H875" s="223">
        <v>122.8</v>
      </c>
      <c r="I875" s="224"/>
      <c r="J875" s="220"/>
      <c r="K875" s="220"/>
      <c r="L875" s="225"/>
      <c r="M875" s="226"/>
      <c r="N875" s="227"/>
      <c r="O875" s="227"/>
      <c r="P875" s="227"/>
      <c r="Q875" s="227"/>
      <c r="R875" s="227"/>
      <c r="S875" s="227"/>
      <c r="T875" s="228"/>
      <c r="AT875" s="229" t="s">
        <v>151</v>
      </c>
      <c r="AU875" s="229" t="s">
        <v>84</v>
      </c>
      <c r="AV875" s="11" t="s">
        <v>84</v>
      </c>
      <c r="AW875" s="11" t="s">
        <v>37</v>
      </c>
      <c r="AX875" s="11" t="s">
        <v>75</v>
      </c>
      <c r="AY875" s="229" t="s">
        <v>140</v>
      </c>
    </row>
    <row r="876" spans="2:51" s="11" customFormat="1" ht="12">
      <c r="B876" s="219"/>
      <c r="C876" s="220"/>
      <c r="D876" s="216" t="s">
        <v>151</v>
      </c>
      <c r="E876" s="221" t="s">
        <v>20</v>
      </c>
      <c r="F876" s="222" t="s">
        <v>874</v>
      </c>
      <c r="G876" s="220"/>
      <c r="H876" s="223">
        <v>78.95</v>
      </c>
      <c r="I876" s="224"/>
      <c r="J876" s="220"/>
      <c r="K876" s="220"/>
      <c r="L876" s="225"/>
      <c r="M876" s="226"/>
      <c r="N876" s="227"/>
      <c r="O876" s="227"/>
      <c r="P876" s="227"/>
      <c r="Q876" s="227"/>
      <c r="R876" s="227"/>
      <c r="S876" s="227"/>
      <c r="T876" s="228"/>
      <c r="AT876" s="229" t="s">
        <v>151</v>
      </c>
      <c r="AU876" s="229" t="s">
        <v>84</v>
      </c>
      <c r="AV876" s="11" t="s">
        <v>84</v>
      </c>
      <c r="AW876" s="11" t="s">
        <v>37</v>
      </c>
      <c r="AX876" s="11" t="s">
        <v>75</v>
      </c>
      <c r="AY876" s="229" t="s">
        <v>140</v>
      </c>
    </row>
    <row r="877" spans="2:51" s="11" customFormat="1" ht="12">
      <c r="B877" s="219"/>
      <c r="C877" s="220"/>
      <c r="D877" s="216" t="s">
        <v>151</v>
      </c>
      <c r="E877" s="221" t="s">
        <v>20</v>
      </c>
      <c r="F877" s="222" t="s">
        <v>877</v>
      </c>
      <c r="G877" s="220"/>
      <c r="H877" s="223">
        <v>60.881</v>
      </c>
      <c r="I877" s="224"/>
      <c r="J877" s="220"/>
      <c r="K877" s="220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151</v>
      </c>
      <c r="AU877" s="229" t="s">
        <v>84</v>
      </c>
      <c r="AV877" s="11" t="s">
        <v>84</v>
      </c>
      <c r="AW877" s="11" t="s">
        <v>37</v>
      </c>
      <c r="AX877" s="11" t="s">
        <v>75</v>
      </c>
      <c r="AY877" s="229" t="s">
        <v>140</v>
      </c>
    </row>
    <row r="878" spans="2:51" s="11" customFormat="1" ht="12">
      <c r="B878" s="219"/>
      <c r="C878" s="220"/>
      <c r="D878" s="216" t="s">
        <v>151</v>
      </c>
      <c r="E878" s="221" t="s">
        <v>20</v>
      </c>
      <c r="F878" s="222" t="s">
        <v>878</v>
      </c>
      <c r="G878" s="220"/>
      <c r="H878" s="223">
        <v>17.556</v>
      </c>
      <c r="I878" s="224"/>
      <c r="J878" s="220"/>
      <c r="K878" s="220"/>
      <c r="L878" s="225"/>
      <c r="M878" s="226"/>
      <c r="N878" s="227"/>
      <c r="O878" s="227"/>
      <c r="P878" s="227"/>
      <c r="Q878" s="227"/>
      <c r="R878" s="227"/>
      <c r="S878" s="227"/>
      <c r="T878" s="228"/>
      <c r="AT878" s="229" t="s">
        <v>151</v>
      </c>
      <c r="AU878" s="229" t="s">
        <v>84</v>
      </c>
      <c r="AV878" s="11" t="s">
        <v>84</v>
      </c>
      <c r="AW878" s="11" t="s">
        <v>37</v>
      </c>
      <c r="AX878" s="11" t="s">
        <v>75</v>
      </c>
      <c r="AY878" s="229" t="s">
        <v>140</v>
      </c>
    </row>
    <row r="879" spans="2:51" s="11" customFormat="1" ht="12">
      <c r="B879" s="219"/>
      <c r="C879" s="220"/>
      <c r="D879" s="216" t="s">
        <v>151</v>
      </c>
      <c r="E879" s="221" t="s">
        <v>20</v>
      </c>
      <c r="F879" s="222" t="s">
        <v>879</v>
      </c>
      <c r="G879" s="220"/>
      <c r="H879" s="223">
        <v>48.22</v>
      </c>
      <c r="I879" s="224"/>
      <c r="J879" s="220"/>
      <c r="K879" s="220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151</v>
      </c>
      <c r="AU879" s="229" t="s">
        <v>84</v>
      </c>
      <c r="AV879" s="11" t="s">
        <v>84</v>
      </c>
      <c r="AW879" s="11" t="s">
        <v>37</v>
      </c>
      <c r="AX879" s="11" t="s">
        <v>75</v>
      </c>
      <c r="AY879" s="229" t="s">
        <v>140</v>
      </c>
    </row>
    <row r="880" spans="2:51" s="11" customFormat="1" ht="12">
      <c r="B880" s="219"/>
      <c r="C880" s="220"/>
      <c r="D880" s="216" t="s">
        <v>151</v>
      </c>
      <c r="E880" s="221" t="s">
        <v>20</v>
      </c>
      <c r="F880" s="222" t="s">
        <v>880</v>
      </c>
      <c r="G880" s="220"/>
      <c r="H880" s="223">
        <v>6.722</v>
      </c>
      <c r="I880" s="224"/>
      <c r="J880" s="220"/>
      <c r="K880" s="220"/>
      <c r="L880" s="225"/>
      <c r="M880" s="226"/>
      <c r="N880" s="227"/>
      <c r="O880" s="227"/>
      <c r="P880" s="227"/>
      <c r="Q880" s="227"/>
      <c r="R880" s="227"/>
      <c r="S880" s="227"/>
      <c r="T880" s="228"/>
      <c r="AT880" s="229" t="s">
        <v>151</v>
      </c>
      <c r="AU880" s="229" t="s">
        <v>84</v>
      </c>
      <c r="AV880" s="11" t="s">
        <v>84</v>
      </c>
      <c r="AW880" s="11" t="s">
        <v>37</v>
      </c>
      <c r="AX880" s="11" t="s">
        <v>75</v>
      </c>
      <c r="AY880" s="229" t="s">
        <v>140</v>
      </c>
    </row>
    <row r="881" spans="2:51" s="13" customFormat="1" ht="12">
      <c r="B881" s="251"/>
      <c r="C881" s="252"/>
      <c r="D881" s="216" t="s">
        <v>151</v>
      </c>
      <c r="E881" s="253" t="s">
        <v>20</v>
      </c>
      <c r="F881" s="254" t="s">
        <v>699</v>
      </c>
      <c r="G881" s="252"/>
      <c r="H881" s="253" t="s">
        <v>20</v>
      </c>
      <c r="I881" s="255"/>
      <c r="J881" s="252"/>
      <c r="K881" s="252"/>
      <c r="L881" s="256"/>
      <c r="M881" s="257"/>
      <c r="N881" s="258"/>
      <c r="O881" s="258"/>
      <c r="P881" s="258"/>
      <c r="Q881" s="258"/>
      <c r="R881" s="258"/>
      <c r="S881" s="258"/>
      <c r="T881" s="259"/>
      <c r="AT881" s="260" t="s">
        <v>151</v>
      </c>
      <c r="AU881" s="260" t="s">
        <v>84</v>
      </c>
      <c r="AV881" s="13" t="s">
        <v>22</v>
      </c>
      <c r="AW881" s="13" t="s">
        <v>37</v>
      </c>
      <c r="AX881" s="13" t="s">
        <v>75</v>
      </c>
      <c r="AY881" s="260" t="s">
        <v>140</v>
      </c>
    </row>
    <row r="882" spans="2:51" s="11" customFormat="1" ht="12">
      <c r="B882" s="219"/>
      <c r="C882" s="220"/>
      <c r="D882" s="216" t="s">
        <v>151</v>
      </c>
      <c r="E882" s="221" t="s">
        <v>20</v>
      </c>
      <c r="F882" s="222" t="s">
        <v>700</v>
      </c>
      <c r="G882" s="220"/>
      <c r="H882" s="223">
        <v>12.19</v>
      </c>
      <c r="I882" s="224"/>
      <c r="J882" s="220"/>
      <c r="K882" s="220"/>
      <c r="L882" s="225"/>
      <c r="M882" s="226"/>
      <c r="N882" s="227"/>
      <c r="O882" s="227"/>
      <c r="P882" s="227"/>
      <c r="Q882" s="227"/>
      <c r="R882" s="227"/>
      <c r="S882" s="227"/>
      <c r="T882" s="228"/>
      <c r="AT882" s="229" t="s">
        <v>151</v>
      </c>
      <c r="AU882" s="229" t="s">
        <v>84</v>
      </c>
      <c r="AV882" s="11" t="s">
        <v>84</v>
      </c>
      <c r="AW882" s="11" t="s">
        <v>37</v>
      </c>
      <c r="AX882" s="11" t="s">
        <v>75</v>
      </c>
      <c r="AY882" s="229" t="s">
        <v>140</v>
      </c>
    </row>
    <row r="883" spans="2:51" s="14" customFormat="1" ht="12">
      <c r="B883" s="261"/>
      <c r="C883" s="262"/>
      <c r="D883" s="216" t="s">
        <v>151</v>
      </c>
      <c r="E883" s="263" t="s">
        <v>20</v>
      </c>
      <c r="F883" s="264" t="s">
        <v>351</v>
      </c>
      <c r="G883" s="262"/>
      <c r="H883" s="265">
        <v>919.9710000000001</v>
      </c>
      <c r="I883" s="266"/>
      <c r="J883" s="262"/>
      <c r="K883" s="262"/>
      <c r="L883" s="267"/>
      <c r="M883" s="268"/>
      <c r="N883" s="269"/>
      <c r="O883" s="269"/>
      <c r="P883" s="269"/>
      <c r="Q883" s="269"/>
      <c r="R883" s="269"/>
      <c r="S883" s="269"/>
      <c r="T883" s="270"/>
      <c r="AT883" s="271" t="s">
        <v>151</v>
      </c>
      <c r="AU883" s="271" t="s">
        <v>84</v>
      </c>
      <c r="AV883" s="14" t="s">
        <v>160</v>
      </c>
      <c r="AW883" s="14" t="s">
        <v>37</v>
      </c>
      <c r="AX883" s="14" t="s">
        <v>75</v>
      </c>
      <c r="AY883" s="271" t="s">
        <v>140</v>
      </c>
    </row>
    <row r="884" spans="2:51" s="12" customFormat="1" ht="12">
      <c r="B884" s="230"/>
      <c r="C884" s="231"/>
      <c r="D884" s="216" t="s">
        <v>151</v>
      </c>
      <c r="E884" s="232" t="s">
        <v>20</v>
      </c>
      <c r="F884" s="233" t="s">
        <v>159</v>
      </c>
      <c r="G884" s="231"/>
      <c r="H884" s="234">
        <v>1600.0380000000002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AT884" s="240" t="s">
        <v>151</v>
      </c>
      <c r="AU884" s="240" t="s">
        <v>84</v>
      </c>
      <c r="AV884" s="12" t="s">
        <v>147</v>
      </c>
      <c r="AW884" s="12" t="s">
        <v>37</v>
      </c>
      <c r="AX884" s="12" t="s">
        <v>22</v>
      </c>
      <c r="AY884" s="240" t="s">
        <v>140</v>
      </c>
    </row>
    <row r="885" spans="2:65" s="1" customFormat="1" ht="16.5" customHeight="1">
      <c r="B885" s="38"/>
      <c r="C885" s="204" t="s">
        <v>1105</v>
      </c>
      <c r="D885" s="204" t="s">
        <v>142</v>
      </c>
      <c r="E885" s="205" t="s">
        <v>1106</v>
      </c>
      <c r="F885" s="206" t="s">
        <v>1107</v>
      </c>
      <c r="G885" s="207" t="s">
        <v>145</v>
      </c>
      <c r="H885" s="208">
        <v>703.672</v>
      </c>
      <c r="I885" s="209"/>
      <c r="J885" s="210">
        <f>ROUND(I885*H885,2)</f>
        <v>0</v>
      </c>
      <c r="K885" s="206" t="s">
        <v>146</v>
      </c>
      <c r="L885" s="43"/>
      <c r="M885" s="211" t="s">
        <v>20</v>
      </c>
      <c r="N885" s="212" t="s">
        <v>46</v>
      </c>
      <c r="O885" s="79"/>
      <c r="P885" s="213">
        <f>O885*H885</f>
        <v>0</v>
      </c>
      <c r="Q885" s="213">
        <v>0</v>
      </c>
      <c r="R885" s="213">
        <f>Q885*H885</f>
        <v>0</v>
      </c>
      <c r="S885" s="213">
        <v>0.00013</v>
      </c>
      <c r="T885" s="214">
        <f>S885*H885</f>
        <v>0.09147736</v>
      </c>
      <c r="AR885" s="17" t="s">
        <v>238</v>
      </c>
      <c r="AT885" s="17" t="s">
        <v>142</v>
      </c>
      <c r="AU885" s="17" t="s">
        <v>84</v>
      </c>
      <c r="AY885" s="17" t="s">
        <v>140</v>
      </c>
      <c r="BE885" s="215">
        <f>IF(N885="základní",J885,0)</f>
        <v>0</v>
      </c>
      <c r="BF885" s="215">
        <f>IF(N885="snížená",J885,0)</f>
        <v>0</v>
      </c>
      <c r="BG885" s="215">
        <f>IF(N885="zákl. přenesená",J885,0)</f>
        <v>0</v>
      </c>
      <c r="BH885" s="215">
        <f>IF(N885="sníž. přenesená",J885,0)</f>
        <v>0</v>
      </c>
      <c r="BI885" s="215">
        <f>IF(N885="nulová",J885,0)</f>
        <v>0</v>
      </c>
      <c r="BJ885" s="17" t="s">
        <v>22</v>
      </c>
      <c r="BK885" s="215">
        <f>ROUND(I885*H885,2)</f>
        <v>0</v>
      </c>
      <c r="BL885" s="17" t="s">
        <v>238</v>
      </c>
      <c r="BM885" s="17" t="s">
        <v>1108</v>
      </c>
    </row>
    <row r="886" spans="2:47" s="1" customFormat="1" ht="12">
      <c r="B886" s="38"/>
      <c r="C886" s="39"/>
      <c r="D886" s="216" t="s">
        <v>149</v>
      </c>
      <c r="E886" s="39"/>
      <c r="F886" s="217" t="s">
        <v>1109</v>
      </c>
      <c r="G886" s="39"/>
      <c r="H886" s="39"/>
      <c r="I886" s="130"/>
      <c r="J886" s="39"/>
      <c r="K886" s="39"/>
      <c r="L886" s="43"/>
      <c r="M886" s="218"/>
      <c r="N886" s="79"/>
      <c r="O886" s="79"/>
      <c r="P886" s="79"/>
      <c r="Q886" s="79"/>
      <c r="R886" s="79"/>
      <c r="S886" s="79"/>
      <c r="T886" s="80"/>
      <c r="AT886" s="17" t="s">
        <v>149</v>
      </c>
      <c r="AU886" s="17" t="s">
        <v>84</v>
      </c>
    </row>
    <row r="887" spans="2:51" s="11" customFormat="1" ht="12">
      <c r="B887" s="219"/>
      <c r="C887" s="220"/>
      <c r="D887" s="216" t="s">
        <v>151</v>
      </c>
      <c r="E887" s="221" t="s">
        <v>20</v>
      </c>
      <c r="F887" s="222" t="s">
        <v>842</v>
      </c>
      <c r="G887" s="220"/>
      <c r="H887" s="223">
        <v>198.425</v>
      </c>
      <c r="I887" s="224"/>
      <c r="J887" s="220"/>
      <c r="K887" s="220"/>
      <c r="L887" s="225"/>
      <c r="M887" s="226"/>
      <c r="N887" s="227"/>
      <c r="O887" s="227"/>
      <c r="P887" s="227"/>
      <c r="Q887" s="227"/>
      <c r="R887" s="227"/>
      <c r="S887" s="227"/>
      <c r="T887" s="228"/>
      <c r="AT887" s="229" t="s">
        <v>151</v>
      </c>
      <c r="AU887" s="229" t="s">
        <v>84</v>
      </c>
      <c r="AV887" s="11" t="s">
        <v>84</v>
      </c>
      <c r="AW887" s="11" t="s">
        <v>37</v>
      </c>
      <c r="AX887" s="11" t="s">
        <v>75</v>
      </c>
      <c r="AY887" s="229" t="s">
        <v>140</v>
      </c>
    </row>
    <row r="888" spans="2:51" s="11" customFormat="1" ht="12">
      <c r="B888" s="219"/>
      <c r="C888" s="220"/>
      <c r="D888" s="216" t="s">
        <v>151</v>
      </c>
      <c r="E888" s="221" t="s">
        <v>20</v>
      </c>
      <c r="F888" s="222" t="s">
        <v>696</v>
      </c>
      <c r="G888" s="220"/>
      <c r="H888" s="223">
        <v>119.18</v>
      </c>
      <c r="I888" s="224"/>
      <c r="J888" s="220"/>
      <c r="K888" s="220"/>
      <c r="L888" s="225"/>
      <c r="M888" s="226"/>
      <c r="N888" s="227"/>
      <c r="O888" s="227"/>
      <c r="P888" s="227"/>
      <c r="Q888" s="227"/>
      <c r="R888" s="227"/>
      <c r="S888" s="227"/>
      <c r="T888" s="228"/>
      <c r="AT888" s="229" t="s">
        <v>151</v>
      </c>
      <c r="AU888" s="229" t="s">
        <v>84</v>
      </c>
      <c r="AV888" s="11" t="s">
        <v>84</v>
      </c>
      <c r="AW888" s="11" t="s">
        <v>37</v>
      </c>
      <c r="AX888" s="11" t="s">
        <v>75</v>
      </c>
      <c r="AY888" s="229" t="s">
        <v>140</v>
      </c>
    </row>
    <row r="889" spans="2:51" s="11" customFormat="1" ht="12">
      <c r="B889" s="219"/>
      <c r="C889" s="220"/>
      <c r="D889" s="216" t="s">
        <v>151</v>
      </c>
      <c r="E889" s="221" t="s">
        <v>20</v>
      </c>
      <c r="F889" s="222" t="s">
        <v>843</v>
      </c>
      <c r="G889" s="220"/>
      <c r="H889" s="223">
        <v>255.047</v>
      </c>
      <c r="I889" s="224"/>
      <c r="J889" s="220"/>
      <c r="K889" s="220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151</v>
      </c>
      <c r="AU889" s="229" t="s">
        <v>84</v>
      </c>
      <c r="AV889" s="11" t="s">
        <v>84</v>
      </c>
      <c r="AW889" s="11" t="s">
        <v>37</v>
      </c>
      <c r="AX889" s="11" t="s">
        <v>75</v>
      </c>
      <c r="AY889" s="229" t="s">
        <v>140</v>
      </c>
    </row>
    <row r="890" spans="2:51" s="11" customFormat="1" ht="12">
      <c r="B890" s="219"/>
      <c r="C890" s="220"/>
      <c r="D890" s="216" t="s">
        <v>151</v>
      </c>
      <c r="E890" s="221" t="s">
        <v>20</v>
      </c>
      <c r="F890" s="222" t="s">
        <v>698</v>
      </c>
      <c r="G890" s="220"/>
      <c r="H890" s="223">
        <v>122.8</v>
      </c>
      <c r="I890" s="224"/>
      <c r="J890" s="220"/>
      <c r="K890" s="220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151</v>
      </c>
      <c r="AU890" s="229" t="s">
        <v>84</v>
      </c>
      <c r="AV890" s="11" t="s">
        <v>84</v>
      </c>
      <c r="AW890" s="11" t="s">
        <v>37</v>
      </c>
      <c r="AX890" s="11" t="s">
        <v>75</v>
      </c>
      <c r="AY890" s="229" t="s">
        <v>140</v>
      </c>
    </row>
    <row r="891" spans="2:51" s="11" customFormat="1" ht="12">
      <c r="B891" s="219"/>
      <c r="C891" s="220"/>
      <c r="D891" s="216" t="s">
        <v>151</v>
      </c>
      <c r="E891" s="221" t="s">
        <v>20</v>
      </c>
      <c r="F891" s="222" t="s">
        <v>951</v>
      </c>
      <c r="G891" s="220"/>
      <c r="H891" s="223">
        <v>8.22</v>
      </c>
      <c r="I891" s="224"/>
      <c r="J891" s="220"/>
      <c r="K891" s="220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151</v>
      </c>
      <c r="AU891" s="229" t="s">
        <v>84</v>
      </c>
      <c r="AV891" s="11" t="s">
        <v>84</v>
      </c>
      <c r="AW891" s="11" t="s">
        <v>37</v>
      </c>
      <c r="AX891" s="11" t="s">
        <v>75</v>
      </c>
      <c r="AY891" s="229" t="s">
        <v>140</v>
      </c>
    </row>
    <row r="892" spans="2:51" s="12" customFormat="1" ht="12">
      <c r="B892" s="230"/>
      <c r="C892" s="231"/>
      <c r="D892" s="216" t="s">
        <v>151</v>
      </c>
      <c r="E892" s="232" t="s">
        <v>20</v>
      </c>
      <c r="F892" s="233" t="s">
        <v>159</v>
      </c>
      <c r="G892" s="231"/>
      <c r="H892" s="234">
        <v>703.672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AT892" s="240" t="s">
        <v>151</v>
      </c>
      <c r="AU892" s="240" t="s">
        <v>84</v>
      </c>
      <c r="AV892" s="12" t="s">
        <v>147</v>
      </c>
      <c r="AW892" s="12" t="s">
        <v>37</v>
      </c>
      <c r="AX892" s="12" t="s">
        <v>22</v>
      </c>
      <c r="AY892" s="240" t="s">
        <v>140</v>
      </c>
    </row>
    <row r="893" spans="2:65" s="1" customFormat="1" ht="16.5" customHeight="1">
      <c r="B893" s="38"/>
      <c r="C893" s="204" t="s">
        <v>1110</v>
      </c>
      <c r="D893" s="204" t="s">
        <v>142</v>
      </c>
      <c r="E893" s="205" t="s">
        <v>1111</v>
      </c>
      <c r="F893" s="206" t="s">
        <v>1112</v>
      </c>
      <c r="G893" s="207" t="s">
        <v>194</v>
      </c>
      <c r="H893" s="208">
        <v>0.218</v>
      </c>
      <c r="I893" s="209"/>
      <c r="J893" s="210">
        <f>ROUND(I893*H893,2)</f>
        <v>0</v>
      </c>
      <c r="K893" s="206" t="s">
        <v>146</v>
      </c>
      <c r="L893" s="43"/>
      <c r="M893" s="211" t="s">
        <v>20</v>
      </c>
      <c r="N893" s="212" t="s">
        <v>46</v>
      </c>
      <c r="O893" s="79"/>
      <c r="P893" s="213">
        <f>O893*H893</f>
        <v>0</v>
      </c>
      <c r="Q893" s="213">
        <v>0</v>
      </c>
      <c r="R893" s="213">
        <f>Q893*H893</f>
        <v>0</v>
      </c>
      <c r="S893" s="213">
        <v>0</v>
      </c>
      <c r="T893" s="214">
        <f>S893*H893</f>
        <v>0</v>
      </c>
      <c r="AR893" s="17" t="s">
        <v>238</v>
      </c>
      <c r="AT893" s="17" t="s">
        <v>142</v>
      </c>
      <c r="AU893" s="17" t="s">
        <v>84</v>
      </c>
      <c r="AY893" s="17" t="s">
        <v>140</v>
      </c>
      <c r="BE893" s="215">
        <f>IF(N893="základní",J893,0)</f>
        <v>0</v>
      </c>
      <c r="BF893" s="215">
        <f>IF(N893="snížená",J893,0)</f>
        <v>0</v>
      </c>
      <c r="BG893" s="215">
        <f>IF(N893="zákl. přenesená",J893,0)</f>
        <v>0</v>
      </c>
      <c r="BH893" s="215">
        <f>IF(N893="sníž. přenesená",J893,0)</f>
        <v>0</v>
      </c>
      <c r="BI893" s="215">
        <f>IF(N893="nulová",J893,0)</f>
        <v>0</v>
      </c>
      <c r="BJ893" s="17" t="s">
        <v>22</v>
      </c>
      <c r="BK893" s="215">
        <f>ROUND(I893*H893,2)</f>
        <v>0</v>
      </c>
      <c r="BL893" s="17" t="s">
        <v>238</v>
      </c>
      <c r="BM893" s="17" t="s">
        <v>1113</v>
      </c>
    </row>
    <row r="894" spans="2:47" s="1" customFormat="1" ht="12">
      <c r="B894" s="38"/>
      <c r="C894" s="39"/>
      <c r="D894" s="216" t="s">
        <v>149</v>
      </c>
      <c r="E894" s="39"/>
      <c r="F894" s="217" t="s">
        <v>1114</v>
      </c>
      <c r="G894" s="39"/>
      <c r="H894" s="39"/>
      <c r="I894" s="130"/>
      <c r="J894" s="39"/>
      <c r="K894" s="39"/>
      <c r="L894" s="43"/>
      <c r="M894" s="218"/>
      <c r="N894" s="79"/>
      <c r="O894" s="79"/>
      <c r="P894" s="79"/>
      <c r="Q894" s="79"/>
      <c r="R894" s="79"/>
      <c r="S894" s="79"/>
      <c r="T894" s="80"/>
      <c r="AT894" s="17" t="s">
        <v>149</v>
      </c>
      <c r="AU894" s="17" t="s">
        <v>84</v>
      </c>
    </row>
    <row r="895" spans="2:63" s="10" customFormat="1" ht="22.8" customHeight="1">
      <c r="B895" s="188"/>
      <c r="C895" s="189"/>
      <c r="D895" s="190" t="s">
        <v>74</v>
      </c>
      <c r="E895" s="202" t="s">
        <v>1115</v>
      </c>
      <c r="F895" s="202" t="s">
        <v>1116</v>
      </c>
      <c r="G895" s="189"/>
      <c r="H895" s="189"/>
      <c r="I895" s="192"/>
      <c r="J895" s="203">
        <f>BK895</f>
        <v>0</v>
      </c>
      <c r="K895" s="189"/>
      <c r="L895" s="194"/>
      <c r="M895" s="195"/>
      <c r="N895" s="196"/>
      <c r="O895" s="196"/>
      <c r="P895" s="197">
        <f>SUM(P896:P966)</f>
        <v>0</v>
      </c>
      <c r="Q895" s="196"/>
      <c r="R895" s="197">
        <f>SUM(R896:R966)</f>
        <v>14.4033616</v>
      </c>
      <c r="S895" s="196"/>
      <c r="T895" s="198">
        <f>SUM(T896:T966)</f>
        <v>0.555</v>
      </c>
      <c r="AR895" s="199" t="s">
        <v>84</v>
      </c>
      <c r="AT895" s="200" t="s">
        <v>74</v>
      </c>
      <c r="AU895" s="200" t="s">
        <v>22</v>
      </c>
      <c r="AY895" s="199" t="s">
        <v>140</v>
      </c>
      <c r="BK895" s="201">
        <f>SUM(BK896:BK966)</f>
        <v>0</v>
      </c>
    </row>
    <row r="896" spans="2:65" s="1" customFormat="1" ht="16.5" customHeight="1">
      <c r="B896" s="38"/>
      <c r="C896" s="204" t="s">
        <v>1117</v>
      </c>
      <c r="D896" s="204" t="s">
        <v>142</v>
      </c>
      <c r="E896" s="205" t="s">
        <v>1118</v>
      </c>
      <c r="F896" s="206" t="s">
        <v>1119</v>
      </c>
      <c r="G896" s="207" t="s">
        <v>180</v>
      </c>
      <c r="H896" s="208">
        <v>111</v>
      </c>
      <c r="I896" s="209"/>
      <c r="J896" s="210">
        <f>ROUND(I896*H896,2)</f>
        <v>0</v>
      </c>
      <c r="K896" s="206" t="s">
        <v>146</v>
      </c>
      <c r="L896" s="43"/>
      <c r="M896" s="211" t="s">
        <v>20</v>
      </c>
      <c r="N896" s="212" t="s">
        <v>46</v>
      </c>
      <c r="O896" s="79"/>
      <c r="P896" s="213">
        <f>O896*H896</f>
        <v>0</v>
      </c>
      <c r="Q896" s="213">
        <v>0</v>
      </c>
      <c r="R896" s="213">
        <f>Q896*H896</f>
        <v>0</v>
      </c>
      <c r="S896" s="213">
        <v>0.005</v>
      </c>
      <c r="T896" s="214">
        <f>S896*H896</f>
        <v>0.555</v>
      </c>
      <c r="AR896" s="17" t="s">
        <v>238</v>
      </c>
      <c r="AT896" s="17" t="s">
        <v>142</v>
      </c>
      <c r="AU896" s="17" t="s">
        <v>84</v>
      </c>
      <c r="AY896" s="17" t="s">
        <v>140</v>
      </c>
      <c r="BE896" s="215">
        <f>IF(N896="základní",J896,0)</f>
        <v>0</v>
      </c>
      <c r="BF896" s="215">
        <f>IF(N896="snížená",J896,0)</f>
        <v>0</v>
      </c>
      <c r="BG896" s="215">
        <f>IF(N896="zákl. přenesená",J896,0)</f>
        <v>0</v>
      </c>
      <c r="BH896" s="215">
        <f>IF(N896="sníž. přenesená",J896,0)</f>
        <v>0</v>
      </c>
      <c r="BI896" s="215">
        <f>IF(N896="nulová",J896,0)</f>
        <v>0</v>
      </c>
      <c r="BJ896" s="17" t="s">
        <v>22</v>
      </c>
      <c r="BK896" s="215">
        <f>ROUND(I896*H896,2)</f>
        <v>0</v>
      </c>
      <c r="BL896" s="17" t="s">
        <v>238</v>
      </c>
      <c r="BM896" s="17" t="s">
        <v>1120</v>
      </c>
    </row>
    <row r="897" spans="2:47" s="1" customFormat="1" ht="12">
      <c r="B897" s="38"/>
      <c r="C897" s="39"/>
      <c r="D897" s="216" t="s">
        <v>149</v>
      </c>
      <c r="E897" s="39"/>
      <c r="F897" s="217" t="s">
        <v>1121</v>
      </c>
      <c r="G897" s="39"/>
      <c r="H897" s="39"/>
      <c r="I897" s="130"/>
      <c r="J897" s="39"/>
      <c r="K897" s="39"/>
      <c r="L897" s="43"/>
      <c r="M897" s="218"/>
      <c r="N897" s="79"/>
      <c r="O897" s="79"/>
      <c r="P897" s="79"/>
      <c r="Q897" s="79"/>
      <c r="R897" s="79"/>
      <c r="S897" s="79"/>
      <c r="T897" s="80"/>
      <c r="AT897" s="17" t="s">
        <v>149</v>
      </c>
      <c r="AU897" s="17" t="s">
        <v>84</v>
      </c>
    </row>
    <row r="898" spans="2:51" s="11" customFormat="1" ht="12">
      <c r="B898" s="219"/>
      <c r="C898" s="220"/>
      <c r="D898" s="216" t="s">
        <v>151</v>
      </c>
      <c r="E898" s="221" t="s">
        <v>20</v>
      </c>
      <c r="F898" s="222" t="s">
        <v>1122</v>
      </c>
      <c r="G898" s="220"/>
      <c r="H898" s="223">
        <v>1</v>
      </c>
      <c r="I898" s="224"/>
      <c r="J898" s="220"/>
      <c r="K898" s="220"/>
      <c r="L898" s="225"/>
      <c r="M898" s="226"/>
      <c r="N898" s="227"/>
      <c r="O898" s="227"/>
      <c r="P898" s="227"/>
      <c r="Q898" s="227"/>
      <c r="R898" s="227"/>
      <c r="S898" s="227"/>
      <c r="T898" s="228"/>
      <c r="AT898" s="229" t="s">
        <v>151</v>
      </c>
      <c r="AU898" s="229" t="s">
        <v>84</v>
      </c>
      <c r="AV898" s="11" t="s">
        <v>84</v>
      </c>
      <c r="AW898" s="11" t="s">
        <v>37</v>
      </c>
      <c r="AX898" s="11" t="s">
        <v>75</v>
      </c>
      <c r="AY898" s="229" t="s">
        <v>140</v>
      </c>
    </row>
    <row r="899" spans="2:51" s="11" customFormat="1" ht="12">
      <c r="B899" s="219"/>
      <c r="C899" s="220"/>
      <c r="D899" s="216" t="s">
        <v>151</v>
      </c>
      <c r="E899" s="221" t="s">
        <v>20</v>
      </c>
      <c r="F899" s="222" t="s">
        <v>1123</v>
      </c>
      <c r="G899" s="220"/>
      <c r="H899" s="223">
        <v>6</v>
      </c>
      <c r="I899" s="224"/>
      <c r="J899" s="220"/>
      <c r="K899" s="220"/>
      <c r="L899" s="225"/>
      <c r="M899" s="226"/>
      <c r="N899" s="227"/>
      <c r="O899" s="227"/>
      <c r="P899" s="227"/>
      <c r="Q899" s="227"/>
      <c r="R899" s="227"/>
      <c r="S899" s="227"/>
      <c r="T899" s="228"/>
      <c r="AT899" s="229" t="s">
        <v>151</v>
      </c>
      <c r="AU899" s="229" t="s">
        <v>84</v>
      </c>
      <c r="AV899" s="11" t="s">
        <v>84</v>
      </c>
      <c r="AW899" s="11" t="s">
        <v>37</v>
      </c>
      <c r="AX899" s="11" t="s">
        <v>75</v>
      </c>
      <c r="AY899" s="229" t="s">
        <v>140</v>
      </c>
    </row>
    <row r="900" spans="2:51" s="11" customFormat="1" ht="12">
      <c r="B900" s="219"/>
      <c r="C900" s="220"/>
      <c r="D900" s="216" t="s">
        <v>151</v>
      </c>
      <c r="E900" s="221" t="s">
        <v>20</v>
      </c>
      <c r="F900" s="222" t="s">
        <v>1124</v>
      </c>
      <c r="G900" s="220"/>
      <c r="H900" s="223">
        <v>65</v>
      </c>
      <c r="I900" s="224"/>
      <c r="J900" s="220"/>
      <c r="K900" s="220"/>
      <c r="L900" s="225"/>
      <c r="M900" s="226"/>
      <c r="N900" s="227"/>
      <c r="O900" s="227"/>
      <c r="P900" s="227"/>
      <c r="Q900" s="227"/>
      <c r="R900" s="227"/>
      <c r="S900" s="227"/>
      <c r="T900" s="228"/>
      <c r="AT900" s="229" t="s">
        <v>151</v>
      </c>
      <c r="AU900" s="229" t="s">
        <v>84</v>
      </c>
      <c r="AV900" s="11" t="s">
        <v>84</v>
      </c>
      <c r="AW900" s="11" t="s">
        <v>37</v>
      </c>
      <c r="AX900" s="11" t="s">
        <v>75</v>
      </c>
      <c r="AY900" s="229" t="s">
        <v>140</v>
      </c>
    </row>
    <row r="901" spans="2:51" s="11" customFormat="1" ht="12">
      <c r="B901" s="219"/>
      <c r="C901" s="220"/>
      <c r="D901" s="216" t="s">
        <v>151</v>
      </c>
      <c r="E901" s="221" t="s">
        <v>20</v>
      </c>
      <c r="F901" s="222" t="s">
        <v>1125</v>
      </c>
      <c r="G901" s="220"/>
      <c r="H901" s="223">
        <v>24</v>
      </c>
      <c r="I901" s="224"/>
      <c r="J901" s="220"/>
      <c r="K901" s="220"/>
      <c r="L901" s="225"/>
      <c r="M901" s="226"/>
      <c r="N901" s="227"/>
      <c r="O901" s="227"/>
      <c r="P901" s="227"/>
      <c r="Q901" s="227"/>
      <c r="R901" s="227"/>
      <c r="S901" s="227"/>
      <c r="T901" s="228"/>
      <c r="AT901" s="229" t="s">
        <v>151</v>
      </c>
      <c r="AU901" s="229" t="s">
        <v>84</v>
      </c>
      <c r="AV901" s="11" t="s">
        <v>84</v>
      </c>
      <c r="AW901" s="11" t="s">
        <v>37</v>
      </c>
      <c r="AX901" s="11" t="s">
        <v>75</v>
      </c>
      <c r="AY901" s="229" t="s">
        <v>140</v>
      </c>
    </row>
    <row r="902" spans="2:51" s="11" customFormat="1" ht="12">
      <c r="B902" s="219"/>
      <c r="C902" s="220"/>
      <c r="D902" s="216" t="s">
        <v>151</v>
      </c>
      <c r="E902" s="221" t="s">
        <v>20</v>
      </c>
      <c r="F902" s="222" t="s">
        <v>1126</v>
      </c>
      <c r="G902" s="220"/>
      <c r="H902" s="223">
        <v>2</v>
      </c>
      <c r="I902" s="224"/>
      <c r="J902" s="220"/>
      <c r="K902" s="220"/>
      <c r="L902" s="225"/>
      <c r="M902" s="226"/>
      <c r="N902" s="227"/>
      <c r="O902" s="227"/>
      <c r="P902" s="227"/>
      <c r="Q902" s="227"/>
      <c r="R902" s="227"/>
      <c r="S902" s="227"/>
      <c r="T902" s="228"/>
      <c r="AT902" s="229" t="s">
        <v>151</v>
      </c>
      <c r="AU902" s="229" t="s">
        <v>84</v>
      </c>
      <c r="AV902" s="11" t="s">
        <v>84</v>
      </c>
      <c r="AW902" s="11" t="s">
        <v>37</v>
      </c>
      <c r="AX902" s="11" t="s">
        <v>75</v>
      </c>
      <c r="AY902" s="229" t="s">
        <v>140</v>
      </c>
    </row>
    <row r="903" spans="2:51" s="11" customFormat="1" ht="12">
      <c r="B903" s="219"/>
      <c r="C903" s="220"/>
      <c r="D903" s="216" t="s">
        <v>151</v>
      </c>
      <c r="E903" s="221" t="s">
        <v>20</v>
      </c>
      <c r="F903" s="222" t="s">
        <v>1127</v>
      </c>
      <c r="G903" s="220"/>
      <c r="H903" s="223">
        <v>1</v>
      </c>
      <c r="I903" s="224"/>
      <c r="J903" s="220"/>
      <c r="K903" s="220"/>
      <c r="L903" s="225"/>
      <c r="M903" s="226"/>
      <c r="N903" s="227"/>
      <c r="O903" s="227"/>
      <c r="P903" s="227"/>
      <c r="Q903" s="227"/>
      <c r="R903" s="227"/>
      <c r="S903" s="227"/>
      <c r="T903" s="228"/>
      <c r="AT903" s="229" t="s">
        <v>151</v>
      </c>
      <c r="AU903" s="229" t="s">
        <v>84</v>
      </c>
      <c r="AV903" s="11" t="s">
        <v>84</v>
      </c>
      <c r="AW903" s="11" t="s">
        <v>37</v>
      </c>
      <c r="AX903" s="11" t="s">
        <v>75</v>
      </c>
      <c r="AY903" s="229" t="s">
        <v>140</v>
      </c>
    </row>
    <row r="904" spans="2:51" s="11" customFormat="1" ht="12">
      <c r="B904" s="219"/>
      <c r="C904" s="220"/>
      <c r="D904" s="216" t="s">
        <v>151</v>
      </c>
      <c r="E904" s="221" t="s">
        <v>20</v>
      </c>
      <c r="F904" s="222" t="s">
        <v>1128</v>
      </c>
      <c r="G904" s="220"/>
      <c r="H904" s="223">
        <v>4</v>
      </c>
      <c r="I904" s="224"/>
      <c r="J904" s="220"/>
      <c r="K904" s="220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151</v>
      </c>
      <c r="AU904" s="229" t="s">
        <v>84</v>
      </c>
      <c r="AV904" s="11" t="s">
        <v>84</v>
      </c>
      <c r="AW904" s="11" t="s">
        <v>37</v>
      </c>
      <c r="AX904" s="11" t="s">
        <v>75</v>
      </c>
      <c r="AY904" s="229" t="s">
        <v>140</v>
      </c>
    </row>
    <row r="905" spans="2:51" s="11" customFormat="1" ht="12">
      <c r="B905" s="219"/>
      <c r="C905" s="220"/>
      <c r="D905" s="216" t="s">
        <v>151</v>
      </c>
      <c r="E905" s="221" t="s">
        <v>20</v>
      </c>
      <c r="F905" s="222" t="s">
        <v>1129</v>
      </c>
      <c r="G905" s="220"/>
      <c r="H905" s="223">
        <v>3</v>
      </c>
      <c r="I905" s="224"/>
      <c r="J905" s="220"/>
      <c r="K905" s="220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151</v>
      </c>
      <c r="AU905" s="229" t="s">
        <v>84</v>
      </c>
      <c r="AV905" s="11" t="s">
        <v>84</v>
      </c>
      <c r="AW905" s="11" t="s">
        <v>37</v>
      </c>
      <c r="AX905" s="11" t="s">
        <v>75</v>
      </c>
      <c r="AY905" s="229" t="s">
        <v>140</v>
      </c>
    </row>
    <row r="906" spans="2:51" s="11" customFormat="1" ht="12">
      <c r="B906" s="219"/>
      <c r="C906" s="220"/>
      <c r="D906" s="216" t="s">
        <v>151</v>
      </c>
      <c r="E906" s="221" t="s">
        <v>20</v>
      </c>
      <c r="F906" s="222" t="s">
        <v>1130</v>
      </c>
      <c r="G906" s="220"/>
      <c r="H906" s="223">
        <v>2</v>
      </c>
      <c r="I906" s="224"/>
      <c r="J906" s="220"/>
      <c r="K906" s="220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151</v>
      </c>
      <c r="AU906" s="229" t="s">
        <v>84</v>
      </c>
      <c r="AV906" s="11" t="s">
        <v>84</v>
      </c>
      <c r="AW906" s="11" t="s">
        <v>37</v>
      </c>
      <c r="AX906" s="11" t="s">
        <v>75</v>
      </c>
      <c r="AY906" s="229" t="s">
        <v>140</v>
      </c>
    </row>
    <row r="907" spans="2:51" s="11" customFormat="1" ht="12">
      <c r="B907" s="219"/>
      <c r="C907" s="220"/>
      <c r="D907" s="216" t="s">
        <v>151</v>
      </c>
      <c r="E907" s="221" t="s">
        <v>20</v>
      </c>
      <c r="F907" s="222" t="s">
        <v>1131</v>
      </c>
      <c r="G907" s="220"/>
      <c r="H907" s="223">
        <v>1</v>
      </c>
      <c r="I907" s="224"/>
      <c r="J907" s="220"/>
      <c r="K907" s="220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151</v>
      </c>
      <c r="AU907" s="229" t="s">
        <v>84</v>
      </c>
      <c r="AV907" s="11" t="s">
        <v>84</v>
      </c>
      <c r="AW907" s="11" t="s">
        <v>37</v>
      </c>
      <c r="AX907" s="11" t="s">
        <v>75</v>
      </c>
      <c r="AY907" s="229" t="s">
        <v>140</v>
      </c>
    </row>
    <row r="908" spans="2:51" s="11" customFormat="1" ht="12">
      <c r="B908" s="219"/>
      <c r="C908" s="220"/>
      <c r="D908" s="216" t="s">
        <v>151</v>
      </c>
      <c r="E908" s="221" t="s">
        <v>20</v>
      </c>
      <c r="F908" s="222" t="s">
        <v>1132</v>
      </c>
      <c r="G908" s="220"/>
      <c r="H908" s="223">
        <v>1</v>
      </c>
      <c r="I908" s="224"/>
      <c r="J908" s="220"/>
      <c r="K908" s="220"/>
      <c r="L908" s="225"/>
      <c r="M908" s="226"/>
      <c r="N908" s="227"/>
      <c r="O908" s="227"/>
      <c r="P908" s="227"/>
      <c r="Q908" s="227"/>
      <c r="R908" s="227"/>
      <c r="S908" s="227"/>
      <c r="T908" s="228"/>
      <c r="AT908" s="229" t="s">
        <v>151</v>
      </c>
      <c r="AU908" s="229" t="s">
        <v>84</v>
      </c>
      <c r="AV908" s="11" t="s">
        <v>84</v>
      </c>
      <c r="AW908" s="11" t="s">
        <v>37</v>
      </c>
      <c r="AX908" s="11" t="s">
        <v>75</v>
      </c>
      <c r="AY908" s="229" t="s">
        <v>140</v>
      </c>
    </row>
    <row r="909" spans="2:51" s="11" customFormat="1" ht="12">
      <c r="B909" s="219"/>
      <c r="C909" s="220"/>
      <c r="D909" s="216" t="s">
        <v>151</v>
      </c>
      <c r="E909" s="221" t="s">
        <v>20</v>
      </c>
      <c r="F909" s="222" t="s">
        <v>1133</v>
      </c>
      <c r="G909" s="220"/>
      <c r="H909" s="223">
        <v>1</v>
      </c>
      <c r="I909" s="224"/>
      <c r="J909" s="220"/>
      <c r="K909" s="220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151</v>
      </c>
      <c r="AU909" s="229" t="s">
        <v>84</v>
      </c>
      <c r="AV909" s="11" t="s">
        <v>84</v>
      </c>
      <c r="AW909" s="11" t="s">
        <v>37</v>
      </c>
      <c r="AX909" s="11" t="s">
        <v>75</v>
      </c>
      <c r="AY909" s="229" t="s">
        <v>140</v>
      </c>
    </row>
    <row r="910" spans="2:51" s="12" customFormat="1" ht="12">
      <c r="B910" s="230"/>
      <c r="C910" s="231"/>
      <c r="D910" s="216" t="s">
        <v>151</v>
      </c>
      <c r="E910" s="232" t="s">
        <v>20</v>
      </c>
      <c r="F910" s="233" t="s">
        <v>159</v>
      </c>
      <c r="G910" s="231"/>
      <c r="H910" s="234">
        <v>111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151</v>
      </c>
      <c r="AU910" s="240" t="s">
        <v>84</v>
      </c>
      <c r="AV910" s="12" t="s">
        <v>147</v>
      </c>
      <c r="AW910" s="12" t="s">
        <v>37</v>
      </c>
      <c r="AX910" s="12" t="s">
        <v>22</v>
      </c>
      <c r="AY910" s="240" t="s">
        <v>140</v>
      </c>
    </row>
    <row r="911" spans="2:65" s="1" customFormat="1" ht="16.5" customHeight="1">
      <c r="B911" s="38"/>
      <c r="C911" s="204" t="s">
        <v>1134</v>
      </c>
      <c r="D911" s="204" t="s">
        <v>142</v>
      </c>
      <c r="E911" s="205" t="s">
        <v>1135</v>
      </c>
      <c r="F911" s="206" t="s">
        <v>1136</v>
      </c>
      <c r="G911" s="207" t="s">
        <v>180</v>
      </c>
      <c r="H911" s="208">
        <v>1</v>
      </c>
      <c r="I911" s="209"/>
      <c r="J911" s="210">
        <f>ROUND(I911*H911,2)</f>
        <v>0</v>
      </c>
      <c r="K911" s="206" t="s">
        <v>319</v>
      </c>
      <c r="L911" s="43"/>
      <c r="M911" s="211" t="s">
        <v>20</v>
      </c>
      <c r="N911" s="212" t="s">
        <v>46</v>
      </c>
      <c r="O911" s="79"/>
      <c r="P911" s="213">
        <f>O911*H911</f>
        <v>0</v>
      </c>
      <c r="Q911" s="213">
        <v>0.25</v>
      </c>
      <c r="R911" s="213">
        <f>Q911*H911</f>
        <v>0.25</v>
      </c>
      <c r="S911" s="213">
        <v>0</v>
      </c>
      <c r="T911" s="214">
        <f>S911*H911</f>
        <v>0</v>
      </c>
      <c r="AR911" s="17" t="s">
        <v>238</v>
      </c>
      <c r="AT911" s="17" t="s">
        <v>142</v>
      </c>
      <c r="AU911" s="17" t="s">
        <v>84</v>
      </c>
      <c r="AY911" s="17" t="s">
        <v>140</v>
      </c>
      <c r="BE911" s="215">
        <f>IF(N911="základní",J911,0)</f>
        <v>0</v>
      </c>
      <c r="BF911" s="215">
        <f>IF(N911="snížená",J911,0)</f>
        <v>0</v>
      </c>
      <c r="BG911" s="215">
        <f>IF(N911="zákl. přenesená",J911,0)</f>
        <v>0</v>
      </c>
      <c r="BH911" s="215">
        <f>IF(N911="sníž. přenesená",J911,0)</f>
        <v>0</v>
      </c>
      <c r="BI911" s="215">
        <f>IF(N911="nulová",J911,0)</f>
        <v>0</v>
      </c>
      <c r="BJ911" s="17" t="s">
        <v>22</v>
      </c>
      <c r="BK911" s="215">
        <f>ROUND(I911*H911,2)</f>
        <v>0</v>
      </c>
      <c r="BL911" s="17" t="s">
        <v>238</v>
      </c>
      <c r="BM911" s="17" t="s">
        <v>1137</v>
      </c>
    </row>
    <row r="912" spans="2:47" s="1" customFormat="1" ht="12">
      <c r="B912" s="38"/>
      <c r="C912" s="39"/>
      <c r="D912" s="216" t="s">
        <v>149</v>
      </c>
      <c r="E912" s="39"/>
      <c r="F912" s="217" t="s">
        <v>1138</v>
      </c>
      <c r="G912" s="39"/>
      <c r="H912" s="39"/>
      <c r="I912" s="130"/>
      <c r="J912" s="39"/>
      <c r="K912" s="39"/>
      <c r="L912" s="43"/>
      <c r="M912" s="218"/>
      <c r="N912" s="79"/>
      <c r="O912" s="79"/>
      <c r="P912" s="79"/>
      <c r="Q912" s="79"/>
      <c r="R912" s="79"/>
      <c r="S912" s="79"/>
      <c r="T912" s="80"/>
      <c r="AT912" s="17" t="s">
        <v>149</v>
      </c>
      <c r="AU912" s="17" t="s">
        <v>84</v>
      </c>
    </row>
    <row r="913" spans="2:51" s="11" customFormat="1" ht="12">
      <c r="B913" s="219"/>
      <c r="C913" s="220"/>
      <c r="D913" s="216" t="s">
        <v>151</v>
      </c>
      <c r="E913" s="221" t="s">
        <v>20</v>
      </c>
      <c r="F913" s="222" t="s">
        <v>1139</v>
      </c>
      <c r="G913" s="220"/>
      <c r="H913" s="223">
        <v>1</v>
      </c>
      <c r="I913" s="224"/>
      <c r="J913" s="220"/>
      <c r="K913" s="220"/>
      <c r="L913" s="225"/>
      <c r="M913" s="226"/>
      <c r="N913" s="227"/>
      <c r="O913" s="227"/>
      <c r="P913" s="227"/>
      <c r="Q913" s="227"/>
      <c r="R913" s="227"/>
      <c r="S913" s="227"/>
      <c r="T913" s="228"/>
      <c r="AT913" s="229" t="s">
        <v>151</v>
      </c>
      <c r="AU913" s="229" t="s">
        <v>84</v>
      </c>
      <c r="AV913" s="11" t="s">
        <v>84</v>
      </c>
      <c r="AW913" s="11" t="s">
        <v>37</v>
      </c>
      <c r="AX913" s="11" t="s">
        <v>22</v>
      </c>
      <c r="AY913" s="229" t="s">
        <v>140</v>
      </c>
    </row>
    <row r="914" spans="2:65" s="1" customFormat="1" ht="16.5" customHeight="1">
      <c r="B914" s="38"/>
      <c r="C914" s="204" t="s">
        <v>1140</v>
      </c>
      <c r="D914" s="204" t="s">
        <v>142</v>
      </c>
      <c r="E914" s="205" t="s">
        <v>1141</v>
      </c>
      <c r="F914" s="206" t="s">
        <v>1142</v>
      </c>
      <c r="G914" s="207" t="s">
        <v>180</v>
      </c>
      <c r="H914" s="208">
        <v>1</v>
      </c>
      <c r="I914" s="209"/>
      <c r="J914" s="210">
        <f>ROUND(I914*H914,2)</f>
        <v>0</v>
      </c>
      <c r="K914" s="206" t="s">
        <v>319</v>
      </c>
      <c r="L914" s="43"/>
      <c r="M914" s="211" t="s">
        <v>20</v>
      </c>
      <c r="N914" s="212" t="s">
        <v>46</v>
      </c>
      <c r="O914" s="79"/>
      <c r="P914" s="213">
        <f>O914*H914</f>
        <v>0</v>
      </c>
      <c r="Q914" s="213">
        <v>0.125</v>
      </c>
      <c r="R914" s="213">
        <f>Q914*H914</f>
        <v>0.125</v>
      </c>
      <c r="S914" s="213">
        <v>0</v>
      </c>
      <c r="T914" s="214">
        <f>S914*H914</f>
        <v>0</v>
      </c>
      <c r="AR914" s="17" t="s">
        <v>238</v>
      </c>
      <c r="AT914" s="17" t="s">
        <v>142</v>
      </c>
      <c r="AU914" s="17" t="s">
        <v>84</v>
      </c>
      <c r="AY914" s="17" t="s">
        <v>140</v>
      </c>
      <c r="BE914" s="215">
        <f>IF(N914="základní",J914,0)</f>
        <v>0</v>
      </c>
      <c r="BF914" s="215">
        <f>IF(N914="snížená",J914,0)</f>
        <v>0</v>
      </c>
      <c r="BG914" s="215">
        <f>IF(N914="zákl. přenesená",J914,0)</f>
        <v>0</v>
      </c>
      <c r="BH914" s="215">
        <f>IF(N914="sníž. přenesená",J914,0)</f>
        <v>0</v>
      </c>
      <c r="BI914" s="215">
        <f>IF(N914="nulová",J914,0)</f>
        <v>0</v>
      </c>
      <c r="BJ914" s="17" t="s">
        <v>22</v>
      </c>
      <c r="BK914" s="215">
        <f>ROUND(I914*H914,2)</f>
        <v>0</v>
      </c>
      <c r="BL914" s="17" t="s">
        <v>238</v>
      </c>
      <c r="BM914" s="17" t="s">
        <v>1143</v>
      </c>
    </row>
    <row r="915" spans="2:47" s="1" customFormat="1" ht="12">
      <c r="B915" s="38"/>
      <c r="C915" s="39"/>
      <c r="D915" s="216" t="s">
        <v>149</v>
      </c>
      <c r="E915" s="39"/>
      <c r="F915" s="217" t="s">
        <v>1138</v>
      </c>
      <c r="G915" s="39"/>
      <c r="H915" s="39"/>
      <c r="I915" s="130"/>
      <c r="J915" s="39"/>
      <c r="K915" s="39"/>
      <c r="L915" s="43"/>
      <c r="M915" s="218"/>
      <c r="N915" s="79"/>
      <c r="O915" s="79"/>
      <c r="P915" s="79"/>
      <c r="Q915" s="79"/>
      <c r="R915" s="79"/>
      <c r="S915" s="79"/>
      <c r="T915" s="80"/>
      <c r="AT915" s="17" t="s">
        <v>149</v>
      </c>
      <c r="AU915" s="17" t="s">
        <v>84</v>
      </c>
    </row>
    <row r="916" spans="2:51" s="11" customFormat="1" ht="12">
      <c r="B916" s="219"/>
      <c r="C916" s="220"/>
      <c r="D916" s="216" t="s">
        <v>151</v>
      </c>
      <c r="E916" s="221" t="s">
        <v>20</v>
      </c>
      <c r="F916" s="222" t="s">
        <v>1122</v>
      </c>
      <c r="G916" s="220"/>
      <c r="H916" s="223">
        <v>1</v>
      </c>
      <c r="I916" s="224"/>
      <c r="J916" s="220"/>
      <c r="K916" s="220"/>
      <c r="L916" s="225"/>
      <c r="M916" s="226"/>
      <c r="N916" s="227"/>
      <c r="O916" s="227"/>
      <c r="P916" s="227"/>
      <c r="Q916" s="227"/>
      <c r="R916" s="227"/>
      <c r="S916" s="227"/>
      <c r="T916" s="228"/>
      <c r="AT916" s="229" t="s">
        <v>151</v>
      </c>
      <c r="AU916" s="229" t="s">
        <v>84</v>
      </c>
      <c r="AV916" s="11" t="s">
        <v>84</v>
      </c>
      <c r="AW916" s="11" t="s">
        <v>37</v>
      </c>
      <c r="AX916" s="11" t="s">
        <v>22</v>
      </c>
      <c r="AY916" s="229" t="s">
        <v>140</v>
      </c>
    </row>
    <row r="917" spans="2:65" s="1" customFormat="1" ht="16.5" customHeight="1">
      <c r="B917" s="38"/>
      <c r="C917" s="204" t="s">
        <v>1144</v>
      </c>
      <c r="D917" s="204" t="s">
        <v>142</v>
      </c>
      <c r="E917" s="205" t="s">
        <v>1145</v>
      </c>
      <c r="F917" s="206" t="s">
        <v>1146</v>
      </c>
      <c r="G917" s="207" t="s">
        <v>180</v>
      </c>
      <c r="H917" s="208">
        <v>6</v>
      </c>
      <c r="I917" s="209"/>
      <c r="J917" s="210">
        <f>ROUND(I917*H917,2)</f>
        <v>0</v>
      </c>
      <c r="K917" s="206" t="s">
        <v>319</v>
      </c>
      <c r="L917" s="43"/>
      <c r="M917" s="211" t="s">
        <v>20</v>
      </c>
      <c r="N917" s="212" t="s">
        <v>46</v>
      </c>
      <c r="O917" s="79"/>
      <c r="P917" s="213">
        <f>O917*H917</f>
        <v>0</v>
      </c>
      <c r="Q917" s="213">
        <v>0.125</v>
      </c>
      <c r="R917" s="213">
        <f>Q917*H917</f>
        <v>0.75</v>
      </c>
      <c r="S917" s="213">
        <v>0</v>
      </c>
      <c r="T917" s="214">
        <f>S917*H917</f>
        <v>0</v>
      </c>
      <c r="AR917" s="17" t="s">
        <v>238</v>
      </c>
      <c r="AT917" s="17" t="s">
        <v>142</v>
      </c>
      <c r="AU917" s="17" t="s">
        <v>84</v>
      </c>
      <c r="AY917" s="17" t="s">
        <v>140</v>
      </c>
      <c r="BE917" s="215">
        <f>IF(N917="základní",J917,0)</f>
        <v>0</v>
      </c>
      <c r="BF917" s="215">
        <f>IF(N917="snížená",J917,0)</f>
        <v>0</v>
      </c>
      <c r="BG917" s="215">
        <f>IF(N917="zákl. přenesená",J917,0)</f>
        <v>0</v>
      </c>
      <c r="BH917" s="215">
        <f>IF(N917="sníž. přenesená",J917,0)</f>
        <v>0</v>
      </c>
      <c r="BI917" s="215">
        <f>IF(N917="nulová",J917,0)</f>
        <v>0</v>
      </c>
      <c r="BJ917" s="17" t="s">
        <v>22</v>
      </c>
      <c r="BK917" s="215">
        <f>ROUND(I917*H917,2)</f>
        <v>0</v>
      </c>
      <c r="BL917" s="17" t="s">
        <v>238</v>
      </c>
      <c r="BM917" s="17" t="s">
        <v>1147</v>
      </c>
    </row>
    <row r="918" spans="2:47" s="1" customFormat="1" ht="12">
      <c r="B918" s="38"/>
      <c r="C918" s="39"/>
      <c r="D918" s="216" t="s">
        <v>149</v>
      </c>
      <c r="E918" s="39"/>
      <c r="F918" s="217" t="s">
        <v>1138</v>
      </c>
      <c r="G918" s="39"/>
      <c r="H918" s="39"/>
      <c r="I918" s="130"/>
      <c r="J918" s="39"/>
      <c r="K918" s="39"/>
      <c r="L918" s="43"/>
      <c r="M918" s="218"/>
      <c r="N918" s="79"/>
      <c r="O918" s="79"/>
      <c r="P918" s="79"/>
      <c r="Q918" s="79"/>
      <c r="R918" s="79"/>
      <c r="S918" s="79"/>
      <c r="T918" s="80"/>
      <c r="AT918" s="17" t="s">
        <v>149</v>
      </c>
      <c r="AU918" s="17" t="s">
        <v>84</v>
      </c>
    </row>
    <row r="919" spans="2:51" s="11" customFormat="1" ht="12">
      <c r="B919" s="219"/>
      <c r="C919" s="220"/>
      <c r="D919" s="216" t="s">
        <v>151</v>
      </c>
      <c r="E919" s="221" t="s">
        <v>20</v>
      </c>
      <c r="F919" s="222" t="s">
        <v>1123</v>
      </c>
      <c r="G919" s="220"/>
      <c r="H919" s="223">
        <v>6</v>
      </c>
      <c r="I919" s="224"/>
      <c r="J919" s="220"/>
      <c r="K919" s="220"/>
      <c r="L919" s="225"/>
      <c r="M919" s="226"/>
      <c r="N919" s="227"/>
      <c r="O919" s="227"/>
      <c r="P919" s="227"/>
      <c r="Q919" s="227"/>
      <c r="R919" s="227"/>
      <c r="S919" s="227"/>
      <c r="T919" s="228"/>
      <c r="AT919" s="229" t="s">
        <v>151</v>
      </c>
      <c r="AU919" s="229" t="s">
        <v>84</v>
      </c>
      <c r="AV919" s="11" t="s">
        <v>84</v>
      </c>
      <c r="AW919" s="11" t="s">
        <v>37</v>
      </c>
      <c r="AX919" s="11" t="s">
        <v>22</v>
      </c>
      <c r="AY919" s="229" t="s">
        <v>140</v>
      </c>
    </row>
    <row r="920" spans="2:65" s="1" customFormat="1" ht="16.5" customHeight="1">
      <c r="B920" s="38"/>
      <c r="C920" s="204" t="s">
        <v>1148</v>
      </c>
      <c r="D920" s="204" t="s">
        <v>142</v>
      </c>
      <c r="E920" s="205" t="s">
        <v>1149</v>
      </c>
      <c r="F920" s="206" t="s">
        <v>1150</v>
      </c>
      <c r="G920" s="207" t="s">
        <v>180</v>
      </c>
      <c r="H920" s="208">
        <v>65</v>
      </c>
      <c r="I920" s="209"/>
      <c r="J920" s="210">
        <f>ROUND(I920*H920,2)</f>
        <v>0</v>
      </c>
      <c r="K920" s="206" t="s">
        <v>319</v>
      </c>
      <c r="L920" s="43"/>
      <c r="M920" s="211" t="s">
        <v>20</v>
      </c>
      <c r="N920" s="212" t="s">
        <v>46</v>
      </c>
      <c r="O920" s="79"/>
      <c r="P920" s="213">
        <f>O920*H920</f>
        <v>0</v>
      </c>
      <c r="Q920" s="213">
        <v>0.125</v>
      </c>
      <c r="R920" s="213">
        <f>Q920*H920</f>
        <v>8.125</v>
      </c>
      <c r="S920" s="213">
        <v>0</v>
      </c>
      <c r="T920" s="214">
        <f>S920*H920</f>
        <v>0</v>
      </c>
      <c r="AR920" s="17" t="s">
        <v>238</v>
      </c>
      <c r="AT920" s="17" t="s">
        <v>142</v>
      </c>
      <c r="AU920" s="17" t="s">
        <v>84</v>
      </c>
      <c r="AY920" s="17" t="s">
        <v>140</v>
      </c>
      <c r="BE920" s="215">
        <f>IF(N920="základní",J920,0)</f>
        <v>0</v>
      </c>
      <c r="BF920" s="215">
        <f>IF(N920="snížená",J920,0)</f>
        <v>0</v>
      </c>
      <c r="BG920" s="215">
        <f>IF(N920="zákl. přenesená",J920,0)</f>
        <v>0</v>
      </c>
      <c r="BH920" s="215">
        <f>IF(N920="sníž. přenesená",J920,0)</f>
        <v>0</v>
      </c>
      <c r="BI920" s="215">
        <f>IF(N920="nulová",J920,0)</f>
        <v>0</v>
      </c>
      <c r="BJ920" s="17" t="s">
        <v>22</v>
      </c>
      <c r="BK920" s="215">
        <f>ROUND(I920*H920,2)</f>
        <v>0</v>
      </c>
      <c r="BL920" s="17" t="s">
        <v>238</v>
      </c>
      <c r="BM920" s="17" t="s">
        <v>1151</v>
      </c>
    </row>
    <row r="921" spans="2:47" s="1" customFormat="1" ht="12">
      <c r="B921" s="38"/>
      <c r="C921" s="39"/>
      <c r="D921" s="216" t="s">
        <v>149</v>
      </c>
      <c r="E921" s="39"/>
      <c r="F921" s="217" t="s">
        <v>1138</v>
      </c>
      <c r="G921" s="39"/>
      <c r="H921" s="39"/>
      <c r="I921" s="130"/>
      <c r="J921" s="39"/>
      <c r="K921" s="39"/>
      <c r="L921" s="43"/>
      <c r="M921" s="218"/>
      <c r="N921" s="79"/>
      <c r="O921" s="79"/>
      <c r="P921" s="79"/>
      <c r="Q921" s="79"/>
      <c r="R921" s="79"/>
      <c r="S921" s="79"/>
      <c r="T921" s="80"/>
      <c r="AT921" s="17" t="s">
        <v>149</v>
      </c>
      <c r="AU921" s="17" t="s">
        <v>84</v>
      </c>
    </row>
    <row r="922" spans="2:51" s="11" customFormat="1" ht="12">
      <c r="B922" s="219"/>
      <c r="C922" s="220"/>
      <c r="D922" s="216" t="s">
        <v>151</v>
      </c>
      <c r="E922" s="221" t="s">
        <v>20</v>
      </c>
      <c r="F922" s="222" t="s">
        <v>1124</v>
      </c>
      <c r="G922" s="220"/>
      <c r="H922" s="223">
        <v>65</v>
      </c>
      <c r="I922" s="224"/>
      <c r="J922" s="220"/>
      <c r="K922" s="220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151</v>
      </c>
      <c r="AU922" s="229" t="s">
        <v>84</v>
      </c>
      <c r="AV922" s="11" t="s">
        <v>84</v>
      </c>
      <c r="AW922" s="11" t="s">
        <v>37</v>
      </c>
      <c r="AX922" s="11" t="s">
        <v>22</v>
      </c>
      <c r="AY922" s="229" t="s">
        <v>140</v>
      </c>
    </row>
    <row r="923" spans="2:65" s="1" customFormat="1" ht="16.5" customHeight="1">
      <c r="B923" s="38"/>
      <c r="C923" s="204" t="s">
        <v>1152</v>
      </c>
      <c r="D923" s="204" t="s">
        <v>142</v>
      </c>
      <c r="E923" s="205" t="s">
        <v>1153</v>
      </c>
      <c r="F923" s="206" t="s">
        <v>1154</v>
      </c>
      <c r="G923" s="207" t="s">
        <v>180</v>
      </c>
      <c r="H923" s="208">
        <v>24</v>
      </c>
      <c r="I923" s="209"/>
      <c r="J923" s="210">
        <f>ROUND(I923*H923,2)</f>
        <v>0</v>
      </c>
      <c r="K923" s="206" t="s">
        <v>319</v>
      </c>
      <c r="L923" s="43"/>
      <c r="M923" s="211" t="s">
        <v>20</v>
      </c>
      <c r="N923" s="212" t="s">
        <v>46</v>
      </c>
      <c r="O923" s="79"/>
      <c r="P923" s="213">
        <f>O923*H923</f>
        <v>0</v>
      </c>
      <c r="Q923" s="213">
        <v>0.125</v>
      </c>
      <c r="R923" s="213">
        <f>Q923*H923</f>
        <v>3</v>
      </c>
      <c r="S923" s="213">
        <v>0</v>
      </c>
      <c r="T923" s="214">
        <f>S923*H923</f>
        <v>0</v>
      </c>
      <c r="AR923" s="17" t="s">
        <v>238</v>
      </c>
      <c r="AT923" s="17" t="s">
        <v>142</v>
      </c>
      <c r="AU923" s="17" t="s">
        <v>84</v>
      </c>
      <c r="AY923" s="17" t="s">
        <v>140</v>
      </c>
      <c r="BE923" s="215">
        <f>IF(N923="základní",J923,0)</f>
        <v>0</v>
      </c>
      <c r="BF923" s="215">
        <f>IF(N923="snížená",J923,0)</f>
        <v>0</v>
      </c>
      <c r="BG923" s="215">
        <f>IF(N923="zákl. přenesená",J923,0)</f>
        <v>0</v>
      </c>
      <c r="BH923" s="215">
        <f>IF(N923="sníž. přenesená",J923,0)</f>
        <v>0</v>
      </c>
      <c r="BI923" s="215">
        <f>IF(N923="nulová",J923,0)</f>
        <v>0</v>
      </c>
      <c r="BJ923" s="17" t="s">
        <v>22</v>
      </c>
      <c r="BK923" s="215">
        <f>ROUND(I923*H923,2)</f>
        <v>0</v>
      </c>
      <c r="BL923" s="17" t="s">
        <v>238</v>
      </c>
      <c r="BM923" s="17" t="s">
        <v>1155</v>
      </c>
    </row>
    <row r="924" spans="2:47" s="1" customFormat="1" ht="12">
      <c r="B924" s="38"/>
      <c r="C924" s="39"/>
      <c r="D924" s="216" t="s">
        <v>149</v>
      </c>
      <c r="E924" s="39"/>
      <c r="F924" s="217" t="s">
        <v>1138</v>
      </c>
      <c r="G924" s="39"/>
      <c r="H924" s="39"/>
      <c r="I924" s="130"/>
      <c r="J924" s="39"/>
      <c r="K924" s="39"/>
      <c r="L924" s="43"/>
      <c r="M924" s="218"/>
      <c r="N924" s="79"/>
      <c r="O924" s="79"/>
      <c r="P924" s="79"/>
      <c r="Q924" s="79"/>
      <c r="R924" s="79"/>
      <c r="S924" s="79"/>
      <c r="T924" s="80"/>
      <c r="AT924" s="17" t="s">
        <v>149</v>
      </c>
      <c r="AU924" s="17" t="s">
        <v>84</v>
      </c>
    </row>
    <row r="925" spans="2:51" s="11" customFormat="1" ht="12">
      <c r="B925" s="219"/>
      <c r="C925" s="220"/>
      <c r="D925" s="216" t="s">
        <v>151</v>
      </c>
      <c r="E925" s="221" t="s">
        <v>20</v>
      </c>
      <c r="F925" s="222" t="s">
        <v>1125</v>
      </c>
      <c r="G925" s="220"/>
      <c r="H925" s="223">
        <v>24</v>
      </c>
      <c r="I925" s="224"/>
      <c r="J925" s="220"/>
      <c r="K925" s="220"/>
      <c r="L925" s="225"/>
      <c r="M925" s="226"/>
      <c r="N925" s="227"/>
      <c r="O925" s="227"/>
      <c r="P925" s="227"/>
      <c r="Q925" s="227"/>
      <c r="R925" s="227"/>
      <c r="S925" s="227"/>
      <c r="T925" s="228"/>
      <c r="AT925" s="229" t="s">
        <v>151</v>
      </c>
      <c r="AU925" s="229" t="s">
        <v>84</v>
      </c>
      <c r="AV925" s="11" t="s">
        <v>84</v>
      </c>
      <c r="AW925" s="11" t="s">
        <v>37</v>
      </c>
      <c r="AX925" s="11" t="s">
        <v>22</v>
      </c>
      <c r="AY925" s="229" t="s">
        <v>140</v>
      </c>
    </row>
    <row r="926" spans="2:65" s="1" customFormat="1" ht="16.5" customHeight="1">
      <c r="B926" s="38"/>
      <c r="C926" s="204" t="s">
        <v>1156</v>
      </c>
      <c r="D926" s="204" t="s">
        <v>142</v>
      </c>
      <c r="E926" s="205" t="s">
        <v>1157</v>
      </c>
      <c r="F926" s="206" t="s">
        <v>1158</v>
      </c>
      <c r="G926" s="207" t="s">
        <v>180</v>
      </c>
      <c r="H926" s="208">
        <v>2</v>
      </c>
      <c r="I926" s="209"/>
      <c r="J926" s="210">
        <f>ROUND(I926*H926,2)</f>
        <v>0</v>
      </c>
      <c r="K926" s="206" t="s">
        <v>319</v>
      </c>
      <c r="L926" s="43"/>
      <c r="M926" s="211" t="s">
        <v>20</v>
      </c>
      <c r="N926" s="212" t="s">
        <v>46</v>
      </c>
      <c r="O926" s="79"/>
      <c r="P926" s="213">
        <f>O926*H926</f>
        <v>0</v>
      </c>
      <c r="Q926" s="213">
        <v>0.125</v>
      </c>
      <c r="R926" s="213">
        <f>Q926*H926</f>
        <v>0.25</v>
      </c>
      <c r="S926" s="213">
        <v>0</v>
      </c>
      <c r="T926" s="214">
        <f>S926*H926</f>
        <v>0</v>
      </c>
      <c r="AR926" s="17" t="s">
        <v>238</v>
      </c>
      <c r="AT926" s="17" t="s">
        <v>142</v>
      </c>
      <c r="AU926" s="17" t="s">
        <v>84</v>
      </c>
      <c r="AY926" s="17" t="s">
        <v>140</v>
      </c>
      <c r="BE926" s="215">
        <f>IF(N926="základní",J926,0)</f>
        <v>0</v>
      </c>
      <c r="BF926" s="215">
        <f>IF(N926="snížená",J926,0)</f>
        <v>0</v>
      </c>
      <c r="BG926" s="215">
        <f>IF(N926="zákl. přenesená",J926,0)</f>
        <v>0</v>
      </c>
      <c r="BH926" s="215">
        <f>IF(N926="sníž. přenesená",J926,0)</f>
        <v>0</v>
      </c>
      <c r="BI926" s="215">
        <f>IF(N926="nulová",J926,0)</f>
        <v>0</v>
      </c>
      <c r="BJ926" s="17" t="s">
        <v>22</v>
      </c>
      <c r="BK926" s="215">
        <f>ROUND(I926*H926,2)</f>
        <v>0</v>
      </c>
      <c r="BL926" s="17" t="s">
        <v>238</v>
      </c>
      <c r="BM926" s="17" t="s">
        <v>1159</v>
      </c>
    </row>
    <row r="927" spans="2:47" s="1" customFormat="1" ht="12">
      <c r="B927" s="38"/>
      <c r="C927" s="39"/>
      <c r="D927" s="216" t="s">
        <v>149</v>
      </c>
      <c r="E927" s="39"/>
      <c r="F927" s="217" t="s">
        <v>1138</v>
      </c>
      <c r="G927" s="39"/>
      <c r="H927" s="39"/>
      <c r="I927" s="130"/>
      <c r="J927" s="39"/>
      <c r="K927" s="39"/>
      <c r="L927" s="43"/>
      <c r="M927" s="218"/>
      <c r="N927" s="79"/>
      <c r="O927" s="79"/>
      <c r="P927" s="79"/>
      <c r="Q927" s="79"/>
      <c r="R927" s="79"/>
      <c r="S927" s="79"/>
      <c r="T927" s="80"/>
      <c r="AT927" s="17" t="s">
        <v>149</v>
      </c>
      <c r="AU927" s="17" t="s">
        <v>84</v>
      </c>
    </row>
    <row r="928" spans="2:51" s="11" customFormat="1" ht="12">
      <c r="B928" s="219"/>
      <c r="C928" s="220"/>
      <c r="D928" s="216" t="s">
        <v>151</v>
      </c>
      <c r="E928" s="221" t="s">
        <v>20</v>
      </c>
      <c r="F928" s="222" t="s">
        <v>1126</v>
      </c>
      <c r="G928" s="220"/>
      <c r="H928" s="223">
        <v>2</v>
      </c>
      <c r="I928" s="224"/>
      <c r="J928" s="220"/>
      <c r="K928" s="220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151</v>
      </c>
      <c r="AU928" s="229" t="s">
        <v>84</v>
      </c>
      <c r="AV928" s="11" t="s">
        <v>84</v>
      </c>
      <c r="AW928" s="11" t="s">
        <v>37</v>
      </c>
      <c r="AX928" s="11" t="s">
        <v>22</v>
      </c>
      <c r="AY928" s="229" t="s">
        <v>140</v>
      </c>
    </row>
    <row r="929" spans="2:65" s="1" customFormat="1" ht="16.5" customHeight="1">
      <c r="B929" s="38"/>
      <c r="C929" s="204" t="s">
        <v>1160</v>
      </c>
      <c r="D929" s="204" t="s">
        <v>142</v>
      </c>
      <c r="E929" s="205" t="s">
        <v>1161</v>
      </c>
      <c r="F929" s="206" t="s">
        <v>1162</v>
      </c>
      <c r="G929" s="207" t="s">
        <v>180</v>
      </c>
      <c r="H929" s="208">
        <v>1</v>
      </c>
      <c r="I929" s="209"/>
      <c r="J929" s="210">
        <f>ROUND(I929*H929,2)</f>
        <v>0</v>
      </c>
      <c r="K929" s="206" t="s">
        <v>319</v>
      </c>
      <c r="L929" s="43"/>
      <c r="M929" s="211" t="s">
        <v>20</v>
      </c>
      <c r="N929" s="212" t="s">
        <v>46</v>
      </c>
      <c r="O929" s="79"/>
      <c r="P929" s="213">
        <f>O929*H929</f>
        <v>0</v>
      </c>
      <c r="Q929" s="213">
        <v>0.125</v>
      </c>
      <c r="R929" s="213">
        <f>Q929*H929</f>
        <v>0.125</v>
      </c>
      <c r="S929" s="213">
        <v>0</v>
      </c>
      <c r="T929" s="214">
        <f>S929*H929</f>
        <v>0</v>
      </c>
      <c r="AR929" s="17" t="s">
        <v>238</v>
      </c>
      <c r="AT929" s="17" t="s">
        <v>142</v>
      </c>
      <c r="AU929" s="17" t="s">
        <v>84</v>
      </c>
      <c r="AY929" s="17" t="s">
        <v>140</v>
      </c>
      <c r="BE929" s="215">
        <f>IF(N929="základní",J929,0)</f>
        <v>0</v>
      </c>
      <c r="BF929" s="215">
        <f>IF(N929="snížená",J929,0)</f>
        <v>0</v>
      </c>
      <c r="BG929" s="215">
        <f>IF(N929="zákl. přenesená",J929,0)</f>
        <v>0</v>
      </c>
      <c r="BH929" s="215">
        <f>IF(N929="sníž. přenesená",J929,0)</f>
        <v>0</v>
      </c>
      <c r="BI929" s="215">
        <f>IF(N929="nulová",J929,0)</f>
        <v>0</v>
      </c>
      <c r="BJ929" s="17" t="s">
        <v>22</v>
      </c>
      <c r="BK929" s="215">
        <f>ROUND(I929*H929,2)</f>
        <v>0</v>
      </c>
      <c r="BL929" s="17" t="s">
        <v>238</v>
      </c>
      <c r="BM929" s="17" t="s">
        <v>1163</v>
      </c>
    </row>
    <row r="930" spans="2:47" s="1" customFormat="1" ht="12">
      <c r="B930" s="38"/>
      <c r="C930" s="39"/>
      <c r="D930" s="216" t="s">
        <v>149</v>
      </c>
      <c r="E930" s="39"/>
      <c r="F930" s="217" t="s">
        <v>1138</v>
      </c>
      <c r="G930" s="39"/>
      <c r="H930" s="39"/>
      <c r="I930" s="130"/>
      <c r="J930" s="39"/>
      <c r="K930" s="39"/>
      <c r="L930" s="43"/>
      <c r="M930" s="218"/>
      <c r="N930" s="79"/>
      <c r="O930" s="79"/>
      <c r="P930" s="79"/>
      <c r="Q930" s="79"/>
      <c r="R930" s="79"/>
      <c r="S930" s="79"/>
      <c r="T930" s="80"/>
      <c r="AT930" s="17" t="s">
        <v>149</v>
      </c>
      <c r="AU930" s="17" t="s">
        <v>84</v>
      </c>
    </row>
    <row r="931" spans="2:51" s="11" customFormat="1" ht="12">
      <c r="B931" s="219"/>
      <c r="C931" s="220"/>
      <c r="D931" s="216" t="s">
        <v>151</v>
      </c>
      <c r="E931" s="221" t="s">
        <v>20</v>
      </c>
      <c r="F931" s="222" t="s">
        <v>1127</v>
      </c>
      <c r="G931" s="220"/>
      <c r="H931" s="223">
        <v>1</v>
      </c>
      <c r="I931" s="224"/>
      <c r="J931" s="220"/>
      <c r="K931" s="220"/>
      <c r="L931" s="225"/>
      <c r="M931" s="226"/>
      <c r="N931" s="227"/>
      <c r="O931" s="227"/>
      <c r="P931" s="227"/>
      <c r="Q931" s="227"/>
      <c r="R931" s="227"/>
      <c r="S931" s="227"/>
      <c r="T931" s="228"/>
      <c r="AT931" s="229" t="s">
        <v>151</v>
      </c>
      <c r="AU931" s="229" t="s">
        <v>84</v>
      </c>
      <c r="AV931" s="11" t="s">
        <v>84</v>
      </c>
      <c r="AW931" s="11" t="s">
        <v>37</v>
      </c>
      <c r="AX931" s="11" t="s">
        <v>22</v>
      </c>
      <c r="AY931" s="229" t="s">
        <v>140</v>
      </c>
    </row>
    <row r="932" spans="2:65" s="1" customFormat="1" ht="16.5" customHeight="1">
      <c r="B932" s="38"/>
      <c r="C932" s="204" t="s">
        <v>1164</v>
      </c>
      <c r="D932" s="204" t="s">
        <v>142</v>
      </c>
      <c r="E932" s="205" t="s">
        <v>1165</v>
      </c>
      <c r="F932" s="206" t="s">
        <v>1166</v>
      </c>
      <c r="G932" s="207" t="s">
        <v>180</v>
      </c>
      <c r="H932" s="208">
        <v>4</v>
      </c>
      <c r="I932" s="209"/>
      <c r="J932" s="210">
        <f>ROUND(I932*H932,2)</f>
        <v>0</v>
      </c>
      <c r="K932" s="206" t="s">
        <v>319</v>
      </c>
      <c r="L932" s="43"/>
      <c r="M932" s="211" t="s">
        <v>20</v>
      </c>
      <c r="N932" s="212" t="s">
        <v>46</v>
      </c>
      <c r="O932" s="79"/>
      <c r="P932" s="213">
        <f>O932*H932</f>
        <v>0</v>
      </c>
      <c r="Q932" s="213">
        <v>0.125</v>
      </c>
      <c r="R932" s="213">
        <f>Q932*H932</f>
        <v>0.5</v>
      </c>
      <c r="S932" s="213">
        <v>0</v>
      </c>
      <c r="T932" s="214">
        <f>S932*H932</f>
        <v>0</v>
      </c>
      <c r="AR932" s="17" t="s">
        <v>238</v>
      </c>
      <c r="AT932" s="17" t="s">
        <v>142</v>
      </c>
      <c r="AU932" s="17" t="s">
        <v>84</v>
      </c>
      <c r="AY932" s="17" t="s">
        <v>140</v>
      </c>
      <c r="BE932" s="215">
        <f>IF(N932="základní",J932,0)</f>
        <v>0</v>
      </c>
      <c r="BF932" s="215">
        <f>IF(N932="snížená",J932,0)</f>
        <v>0</v>
      </c>
      <c r="BG932" s="215">
        <f>IF(N932="zákl. přenesená",J932,0)</f>
        <v>0</v>
      </c>
      <c r="BH932" s="215">
        <f>IF(N932="sníž. přenesená",J932,0)</f>
        <v>0</v>
      </c>
      <c r="BI932" s="215">
        <f>IF(N932="nulová",J932,0)</f>
        <v>0</v>
      </c>
      <c r="BJ932" s="17" t="s">
        <v>22</v>
      </c>
      <c r="BK932" s="215">
        <f>ROUND(I932*H932,2)</f>
        <v>0</v>
      </c>
      <c r="BL932" s="17" t="s">
        <v>238</v>
      </c>
      <c r="BM932" s="17" t="s">
        <v>1167</v>
      </c>
    </row>
    <row r="933" spans="2:47" s="1" customFormat="1" ht="12">
      <c r="B933" s="38"/>
      <c r="C933" s="39"/>
      <c r="D933" s="216" t="s">
        <v>149</v>
      </c>
      <c r="E933" s="39"/>
      <c r="F933" s="217" t="s">
        <v>1138</v>
      </c>
      <c r="G933" s="39"/>
      <c r="H933" s="39"/>
      <c r="I933" s="130"/>
      <c r="J933" s="39"/>
      <c r="K933" s="39"/>
      <c r="L933" s="43"/>
      <c r="M933" s="218"/>
      <c r="N933" s="79"/>
      <c r="O933" s="79"/>
      <c r="P933" s="79"/>
      <c r="Q933" s="79"/>
      <c r="R933" s="79"/>
      <c r="S933" s="79"/>
      <c r="T933" s="80"/>
      <c r="AT933" s="17" t="s">
        <v>149</v>
      </c>
      <c r="AU933" s="17" t="s">
        <v>84</v>
      </c>
    </row>
    <row r="934" spans="2:51" s="11" customFormat="1" ht="12">
      <c r="B934" s="219"/>
      <c r="C934" s="220"/>
      <c r="D934" s="216" t="s">
        <v>151</v>
      </c>
      <c r="E934" s="221" t="s">
        <v>20</v>
      </c>
      <c r="F934" s="222" t="s">
        <v>1128</v>
      </c>
      <c r="G934" s="220"/>
      <c r="H934" s="223">
        <v>4</v>
      </c>
      <c r="I934" s="224"/>
      <c r="J934" s="220"/>
      <c r="K934" s="220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151</v>
      </c>
      <c r="AU934" s="229" t="s">
        <v>84</v>
      </c>
      <c r="AV934" s="11" t="s">
        <v>84</v>
      </c>
      <c r="AW934" s="11" t="s">
        <v>37</v>
      </c>
      <c r="AX934" s="11" t="s">
        <v>22</v>
      </c>
      <c r="AY934" s="229" t="s">
        <v>140</v>
      </c>
    </row>
    <row r="935" spans="2:65" s="1" customFormat="1" ht="16.5" customHeight="1">
      <c r="B935" s="38"/>
      <c r="C935" s="204" t="s">
        <v>1168</v>
      </c>
      <c r="D935" s="204" t="s">
        <v>142</v>
      </c>
      <c r="E935" s="205" t="s">
        <v>1169</v>
      </c>
      <c r="F935" s="206" t="s">
        <v>1170</v>
      </c>
      <c r="G935" s="207" t="s">
        <v>180</v>
      </c>
      <c r="H935" s="208">
        <v>3</v>
      </c>
      <c r="I935" s="209"/>
      <c r="J935" s="210">
        <f>ROUND(I935*H935,2)</f>
        <v>0</v>
      </c>
      <c r="K935" s="206" t="s">
        <v>319</v>
      </c>
      <c r="L935" s="43"/>
      <c r="M935" s="211" t="s">
        <v>20</v>
      </c>
      <c r="N935" s="212" t="s">
        <v>46</v>
      </c>
      <c r="O935" s="79"/>
      <c r="P935" s="213">
        <f>O935*H935</f>
        <v>0</v>
      </c>
      <c r="Q935" s="213">
        <v>0.125</v>
      </c>
      <c r="R935" s="213">
        <f>Q935*H935</f>
        <v>0.375</v>
      </c>
      <c r="S935" s="213">
        <v>0</v>
      </c>
      <c r="T935" s="214">
        <f>S935*H935</f>
        <v>0</v>
      </c>
      <c r="AR935" s="17" t="s">
        <v>238</v>
      </c>
      <c r="AT935" s="17" t="s">
        <v>142</v>
      </c>
      <c r="AU935" s="17" t="s">
        <v>84</v>
      </c>
      <c r="AY935" s="17" t="s">
        <v>140</v>
      </c>
      <c r="BE935" s="215">
        <f>IF(N935="základní",J935,0)</f>
        <v>0</v>
      </c>
      <c r="BF935" s="215">
        <f>IF(N935="snížená",J935,0)</f>
        <v>0</v>
      </c>
      <c r="BG935" s="215">
        <f>IF(N935="zákl. přenesená",J935,0)</f>
        <v>0</v>
      </c>
      <c r="BH935" s="215">
        <f>IF(N935="sníž. přenesená",J935,0)</f>
        <v>0</v>
      </c>
      <c r="BI935" s="215">
        <f>IF(N935="nulová",J935,0)</f>
        <v>0</v>
      </c>
      <c r="BJ935" s="17" t="s">
        <v>22</v>
      </c>
      <c r="BK935" s="215">
        <f>ROUND(I935*H935,2)</f>
        <v>0</v>
      </c>
      <c r="BL935" s="17" t="s">
        <v>238</v>
      </c>
      <c r="BM935" s="17" t="s">
        <v>1171</v>
      </c>
    </row>
    <row r="936" spans="2:47" s="1" customFormat="1" ht="12">
      <c r="B936" s="38"/>
      <c r="C936" s="39"/>
      <c r="D936" s="216" t="s">
        <v>149</v>
      </c>
      <c r="E936" s="39"/>
      <c r="F936" s="217" t="s">
        <v>1138</v>
      </c>
      <c r="G936" s="39"/>
      <c r="H936" s="39"/>
      <c r="I936" s="130"/>
      <c r="J936" s="39"/>
      <c r="K936" s="39"/>
      <c r="L936" s="43"/>
      <c r="M936" s="218"/>
      <c r="N936" s="79"/>
      <c r="O936" s="79"/>
      <c r="P936" s="79"/>
      <c r="Q936" s="79"/>
      <c r="R936" s="79"/>
      <c r="S936" s="79"/>
      <c r="T936" s="80"/>
      <c r="AT936" s="17" t="s">
        <v>149</v>
      </c>
      <c r="AU936" s="17" t="s">
        <v>84</v>
      </c>
    </row>
    <row r="937" spans="2:51" s="11" customFormat="1" ht="12">
      <c r="B937" s="219"/>
      <c r="C937" s="220"/>
      <c r="D937" s="216" t="s">
        <v>151</v>
      </c>
      <c r="E937" s="221" t="s">
        <v>20</v>
      </c>
      <c r="F937" s="222" t="s">
        <v>1129</v>
      </c>
      <c r="G937" s="220"/>
      <c r="H937" s="223">
        <v>3</v>
      </c>
      <c r="I937" s="224"/>
      <c r="J937" s="220"/>
      <c r="K937" s="220"/>
      <c r="L937" s="225"/>
      <c r="M937" s="226"/>
      <c r="N937" s="227"/>
      <c r="O937" s="227"/>
      <c r="P937" s="227"/>
      <c r="Q937" s="227"/>
      <c r="R937" s="227"/>
      <c r="S937" s="227"/>
      <c r="T937" s="228"/>
      <c r="AT937" s="229" t="s">
        <v>151</v>
      </c>
      <c r="AU937" s="229" t="s">
        <v>84</v>
      </c>
      <c r="AV937" s="11" t="s">
        <v>84</v>
      </c>
      <c r="AW937" s="11" t="s">
        <v>37</v>
      </c>
      <c r="AX937" s="11" t="s">
        <v>22</v>
      </c>
      <c r="AY937" s="229" t="s">
        <v>140</v>
      </c>
    </row>
    <row r="938" spans="2:65" s="1" customFormat="1" ht="16.5" customHeight="1">
      <c r="B938" s="38"/>
      <c r="C938" s="204" t="s">
        <v>1172</v>
      </c>
      <c r="D938" s="204" t="s">
        <v>142</v>
      </c>
      <c r="E938" s="205" t="s">
        <v>1173</v>
      </c>
      <c r="F938" s="206" t="s">
        <v>1174</v>
      </c>
      <c r="G938" s="207" t="s">
        <v>180</v>
      </c>
      <c r="H938" s="208">
        <v>2</v>
      </c>
      <c r="I938" s="209"/>
      <c r="J938" s="210">
        <f>ROUND(I938*H938,2)</f>
        <v>0</v>
      </c>
      <c r="K938" s="206" t="s">
        <v>319</v>
      </c>
      <c r="L938" s="43"/>
      <c r="M938" s="211" t="s">
        <v>20</v>
      </c>
      <c r="N938" s="212" t="s">
        <v>46</v>
      </c>
      <c r="O938" s="79"/>
      <c r="P938" s="213">
        <f>O938*H938</f>
        <v>0</v>
      </c>
      <c r="Q938" s="213">
        <v>0.125</v>
      </c>
      <c r="R938" s="213">
        <f>Q938*H938</f>
        <v>0.25</v>
      </c>
      <c r="S938" s="213">
        <v>0</v>
      </c>
      <c r="T938" s="214">
        <f>S938*H938</f>
        <v>0</v>
      </c>
      <c r="AR938" s="17" t="s">
        <v>238</v>
      </c>
      <c r="AT938" s="17" t="s">
        <v>142</v>
      </c>
      <c r="AU938" s="17" t="s">
        <v>84</v>
      </c>
      <c r="AY938" s="17" t="s">
        <v>140</v>
      </c>
      <c r="BE938" s="215">
        <f>IF(N938="základní",J938,0)</f>
        <v>0</v>
      </c>
      <c r="BF938" s="215">
        <f>IF(N938="snížená",J938,0)</f>
        <v>0</v>
      </c>
      <c r="BG938" s="215">
        <f>IF(N938="zákl. přenesená",J938,0)</f>
        <v>0</v>
      </c>
      <c r="BH938" s="215">
        <f>IF(N938="sníž. přenesená",J938,0)</f>
        <v>0</v>
      </c>
      <c r="BI938" s="215">
        <f>IF(N938="nulová",J938,0)</f>
        <v>0</v>
      </c>
      <c r="BJ938" s="17" t="s">
        <v>22</v>
      </c>
      <c r="BK938" s="215">
        <f>ROUND(I938*H938,2)</f>
        <v>0</v>
      </c>
      <c r="BL938" s="17" t="s">
        <v>238</v>
      </c>
      <c r="BM938" s="17" t="s">
        <v>1175</v>
      </c>
    </row>
    <row r="939" spans="2:47" s="1" customFormat="1" ht="12">
      <c r="B939" s="38"/>
      <c r="C939" s="39"/>
      <c r="D939" s="216" t="s">
        <v>149</v>
      </c>
      <c r="E939" s="39"/>
      <c r="F939" s="217" t="s">
        <v>1138</v>
      </c>
      <c r="G939" s="39"/>
      <c r="H939" s="39"/>
      <c r="I939" s="130"/>
      <c r="J939" s="39"/>
      <c r="K939" s="39"/>
      <c r="L939" s="43"/>
      <c r="M939" s="218"/>
      <c r="N939" s="79"/>
      <c r="O939" s="79"/>
      <c r="P939" s="79"/>
      <c r="Q939" s="79"/>
      <c r="R939" s="79"/>
      <c r="S939" s="79"/>
      <c r="T939" s="80"/>
      <c r="AT939" s="17" t="s">
        <v>149</v>
      </c>
      <c r="AU939" s="17" t="s">
        <v>84</v>
      </c>
    </row>
    <row r="940" spans="2:51" s="11" customFormat="1" ht="12">
      <c r="B940" s="219"/>
      <c r="C940" s="220"/>
      <c r="D940" s="216" t="s">
        <v>151</v>
      </c>
      <c r="E940" s="221" t="s">
        <v>20</v>
      </c>
      <c r="F940" s="222" t="s">
        <v>1130</v>
      </c>
      <c r="G940" s="220"/>
      <c r="H940" s="223">
        <v>2</v>
      </c>
      <c r="I940" s="224"/>
      <c r="J940" s="220"/>
      <c r="K940" s="220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151</v>
      </c>
      <c r="AU940" s="229" t="s">
        <v>84</v>
      </c>
      <c r="AV940" s="11" t="s">
        <v>84</v>
      </c>
      <c r="AW940" s="11" t="s">
        <v>37</v>
      </c>
      <c r="AX940" s="11" t="s">
        <v>22</v>
      </c>
      <c r="AY940" s="229" t="s">
        <v>140</v>
      </c>
    </row>
    <row r="941" spans="2:65" s="1" customFormat="1" ht="16.5" customHeight="1">
      <c r="B941" s="38"/>
      <c r="C941" s="204" t="s">
        <v>1176</v>
      </c>
      <c r="D941" s="204" t="s">
        <v>142</v>
      </c>
      <c r="E941" s="205" t="s">
        <v>1177</v>
      </c>
      <c r="F941" s="206" t="s">
        <v>1178</v>
      </c>
      <c r="G941" s="207" t="s">
        <v>180</v>
      </c>
      <c r="H941" s="208">
        <v>1</v>
      </c>
      <c r="I941" s="209"/>
      <c r="J941" s="210">
        <f>ROUND(I941*H941,2)</f>
        <v>0</v>
      </c>
      <c r="K941" s="206" t="s">
        <v>319</v>
      </c>
      <c r="L941" s="43"/>
      <c r="M941" s="211" t="s">
        <v>20</v>
      </c>
      <c r="N941" s="212" t="s">
        <v>46</v>
      </c>
      <c r="O941" s="79"/>
      <c r="P941" s="213">
        <f>O941*H941</f>
        <v>0</v>
      </c>
      <c r="Q941" s="213">
        <v>0.125</v>
      </c>
      <c r="R941" s="213">
        <f>Q941*H941</f>
        <v>0.125</v>
      </c>
      <c r="S941" s="213">
        <v>0</v>
      </c>
      <c r="T941" s="214">
        <f>S941*H941</f>
        <v>0</v>
      </c>
      <c r="AR941" s="17" t="s">
        <v>238</v>
      </c>
      <c r="AT941" s="17" t="s">
        <v>142</v>
      </c>
      <c r="AU941" s="17" t="s">
        <v>84</v>
      </c>
      <c r="AY941" s="17" t="s">
        <v>140</v>
      </c>
      <c r="BE941" s="215">
        <f>IF(N941="základní",J941,0)</f>
        <v>0</v>
      </c>
      <c r="BF941" s="215">
        <f>IF(N941="snížená",J941,0)</f>
        <v>0</v>
      </c>
      <c r="BG941" s="215">
        <f>IF(N941="zákl. přenesená",J941,0)</f>
        <v>0</v>
      </c>
      <c r="BH941" s="215">
        <f>IF(N941="sníž. přenesená",J941,0)</f>
        <v>0</v>
      </c>
      <c r="BI941" s="215">
        <f>IF(N941="nulová",J941,0)</f>
        <v>0</v>
      </c>
      <c r="BJ941" s="17" t="s">
        <v>22</v>
      </c>
      <c r="BK941" s="215">
        <f>ROUND(I941*H941,2)</f>
        <v>0</v>
      </c>
      <c r="BL941" s="17" t="s">
        <v>238</v>
      </c>
      <c r="BM941" s="17" t="s">
        <v>1179</v>
      </c>
    </row>
    <row r="942" spans="2:47" s="1" customFormat="1" ht="12">
      <c r="B942" s="38"/>
      <c r="C942" s="39"/>
      <c r="D942" s="216" t="s">
        <v>149</v>
      </c>
      <c r="E942" s="39"/>
      <c r="F942" s="217" t="s">
        <v>1138</v>
      </c>
      <c r="G942" s="39"/>
      <c r="H942" s="39"/>
      <c r="I942" s="130"/>
      <c r="J942" s="39"/>
      <c r="K942" s="39"/>
      <c r="L942" s="43"/>
      <c r="M942" s="218"/>
      <c r="N942" s="79"/>
      <c r="O942" s="79"/>
      <c r="P942" s="79"/>
      <c r="Q942" s="79"/>
      <c r="R942" s="79"/>
      <c r="S942" s="79"/>
      <c r="T942" s="80"/>
      <c r="AT942" s="17" t="s">
        <v>149</v>
      </c>
      <c r="AU942" s="17" t="s">
        <v>84</v>
      </c>
    </row>
    <row r="943" spans="2:51" s="11" customFormat="1" ht="12">
      <c r="B943" s="219"/>
      <c r="C943" s="220"/>
      <c r="D943" s="216" t="s">
        <v>151</v>
      </c>
      <c r="E943" s="221" t="s">
        <v>20</v>
      </c>
      <c r="F943" s="222" t="s">
        <v>1131</v>
      </c>
      <c r="G943" s="220"/>
      <c r="H943" s="223">
        <v>1</v>
      </c>
      <c r="I943" s="224"/>
      <c r="J943" s="220"/>
      <c r="K943" s="220"/>
      <c r="L943" s="225"/>
      <c r="M943" s="226"/>
      <c r="N943" s="227"/>
      <c r="O943" s="227"/>
      <c r="P943" s="227"/>
      <c r="Q943" s="227"/>
      <c r="R943" s="227"/>
      <c r="S943" s="227"/>
      <c r="T943" s="228"/>
      <c r="AT943" s="229" t="s">
        <v>151</v>
      </c>
      <c r="AU943" s="229" t="s">
        <v>84</v>
      </c>
      <c r="AV943" s="11" t="s">
        <v>84</v>
      </c>
      <c r="AW943" s="11" t="s">
        <v>37</v>
      </c>
      <c r="AX943" s="11" t="s">
        <v>22</v>
      </c>
      <c r="AY943" s="229" t="s">
        <v>140</v>
      </c>
    </row>
    <row r="944" spans="2:65" s="1" customFormat="1" ht="16.5" customHeight="1">
      <c r="B944" s="38"/>
      <c r="C944" s="204" t="s">
        <v>1180</v>
      </c>
      <c r="D944" s="204" t="s">
        <v>142</v>
      </c>
      <c r="E944" s="205" t="s">
        <v>1181</v>
      </c>
      <c r="F944" s="206" t="s">
        <v>1182</v>
      </c>
      <c r="G944" s="207" t="s">
        <v>180</v>
      </c>
      <c r="H944" s="208">
        <v>2</v>
      </c>
      <c r="I944" s="209"/>
      <c r="J944" s="210">
        <f>ROUND(I944*H944,2)</f>
        <v>0</v>
      </c>
      <c r="K944" s="206" t="s">
        <v>319</v>
      </c>
      <c r="L944" s="43"/>
      <c r="M944" s="211" t="s">
        <v>20</v>
      </c>
      <c r="N944" s="212" t="s">
        <v>46</v>
      </c>
      <c r="O944" s="79"/>
      <c r="P944" s="213">
        <f>O944*H944</f>
        <v>0</v>
      </c>
      <c r="Q944" s="213">
        <v>0.125</v>
      </c>
      <c r="R944" s="213">
        <f>Q944*H944</f>
        <v>0.25</v>
      </c>
      <c r="S944" s="213">
        <v>0</v>
      </c>
      <c r="T944" s="214">
        <f>S944*H944</f>
        <v>0</v>
      </c>
      <c r="AR944" s="17" t="s">
        <v>238</v>
      </c>
      <c r="AT944" s="17" t="s">
        <v>142</v>
      </c>
      <c r="AU944" s="17" t="s">
        <v>84</v>
      </c>
      <c r="AY944" s="17" t="s">
        <v>140</v>
      </c>
      <c r="BE944" s="215">
        <f>IF(N944="základní",J944,0)</f>
        <v>0</v>
      </c>
      <c r="BF944" s="215">
        <f>IF(N944="snížená",J944,0)</f>
        <v>0</v>
      </c>
      <c r="BG944" s="215">
        <f>IF(N944="zákl. přenesená",J944,0)</f>
        <v>0</v>
      </c>
      <c r="BH944" s="215">
        <f>IF(N944="sníž. přenesená",J944,0)</f>
        <v>0</v>
      </c>
      <c r="BI944" s="215">
        <f>IF(N944="nulová",J944,0)</f>
        <v>0</v>
      </c>
      <c r="BJ944" s="17" t="s">
        <v>22</v>
      </c>
      <c r="BK944" s="215">
        <f>ROUND(I944*H944,2)</f>
        <v>0</v>
      </c>
      <c r="BL944" s="17" t="s">
        <v>238</v>
      </c>
      <c r="BM944" s="17" t="s">
        <v>1183</v>
      </c>
    </row>
    <row r="945" spans="2:47" s="1" customFormat="1" ht="12">
      <c r="B945" s="38"/>
      <c r="C945" s="39"/>
      <c r="D945" s="216" t="s">
        <v>149</v>
      </c>
      <c r="E945" s="39"/>
      <c r="F945" s="217" t="s">
        <v>1138</v>
      </c>
      <c r="G945" s="39"/>
      <c r="H945" s="39"/>
      <c r="I945" s="130"/>
      <c r="J945" s="39"/>
      <c r="K945" s="39"/>
      <c r="L945" s="43"/>
      <c r="M945" s="218"/>
      <c r="N945" s="79"/>
      <c r="O945" s="79"/>
      <c r="P945" s="79"/>
      <c r="Q945" s="79"/>
      <c r="R945" s="79"/>
      <c r="S945" s="79"/>
      <c r="T945" s="80"/>
      <c r="AT945" s="17" t="s">
        <v>149</v>
      </c>
      <c r="AU945" s="17" t="s">
        <v>84</v>
      </c>
    </row>
    <row r="946" spans="2:51" s="11" customFormat="1" ht="12">
      <c r="B946" s="219"/>
      <c r="C946" s="220"/>
      <c r="D946" s="216" t="s">
        <v>151</v>
      </c>
      <c r="E946" s="221" t="s">
        <v>20</v>
      </c>
      <c r="F946" s="222" t="s">
        <v>1184</v>
      </c>
      <c r="G946" s="220"/>
      <c r="H946" s="223">
        <v>2</v>
      </c>
      <c r="I946" s="224"/>
      <c r="J946" s="220"/>
      <c r="K946" s="220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151</v>
      </c>
      <c r="AU946" s="229" t="s">
        <v>84</v>
      </c>
      <c r="AV946" s="11" t="s">
        <v>84</v>
      </c>
      <c r="AW946" s="11" t="s">
        <v>37</v>
      </c>
      <c r="AX946" s="11" t="s">
        <v>22</v>
      </c>
      <c r="AY946" s="229" t="s">
        <v>140</v>
      </c>
    </row>
    <row r="947" spans="2:65" s="1" customFormat="1" ht="16.5" customHeight="1">
      <c r="B947" s="38"/>
      <c r="C947" s="204" t="s">
        <v>1185</v>
      </c>
      <c r="D947" s="204" t="s">
        <v>142</v>
      </c>
      <c r="E947" s="205" t="s">
        <v>1186</v>
      </c>
      <c r="F947" s="206" t="s">
        <v>1187</v>
      </c>
      <c r="G947" s="207" t="s">
        <v>180</v>
      </c>
      <c r="H947" s="208">
        <v>1</v>
      </c>
      <c r="I947" s="209"/>
      <c r="J947" s="210">
        <f>ROUND(I947*H947,2)</f>
        <v>0</v>
      </c>
      <c r="K947" s="206" t="s">
        <v>319</v>
      </c>
      <c r="L947" s="43"/>
      <c r="M947" s="211" t="s">
        <v>20</v>
      </c>
      <c r="N947" s="212" t="s">
        <v>46</v>
      </c>
      <c r="O947" s="79"/>
      <c r="P947" s="213">
        <f>O947*H947</f>
        <v>0</v>
      </c>
      <c r="Q947" s="213">
        <v>0.125</v>
      </c>
      <c r="R947" s="213">
        <f>Q947*H947</f>
        <v>0.125</v>
      </c>
      <c r="S947" s="213">
        <v>0</v>
      </c>
      <c r="T947" s="214">
        <f>S947*H947</f>
        <v>0</v>
      </c>
      <c r="AR947" s="17" t="s">
        <v>238</v>
      </c>
      <c r="AT947" s="17" t="s">
        <v>142</v>
      </c>
      <c r="AU947" s="17" t="s">
        <v>84</v>
      </c>
      <c r="AY947" s="17" t="s">
        <v>140</v>
      </c>
      <c r="BE947" s="215">
        <f>IF(N947="základní",J947,0)</f>
        <v>0</v>
      </c>
      <c r="BF947" s="215">
        <f>IF(N947="snížená",J947,0)</f>
        <v>0</v>
      </c>
      <c r="BG947" s="215">
        <f>IF(N947="zákl. přenesená",J947,0)</f>
        <v>0</v>
      </c>
      <c r="BH947" s="215">
        <f>IF(N947="sníž. přenesená",J947,0)</f>
        <v>0</v>
      </c>
      <c r="BI947" s="215">
        <f>IF(N947="nulová",J947,0)</f>
        <v>0</v>
      </c>
      <c r="BJ947" s="17" t="s">
        <v>22</v>
      </c>
      <c r="BK947" s="215">
        <f>ROUND(I947*H947,2)</f>
        <v>0</v>
      </c>
      <c r="BL947" s="17" t="s">
        <v>238</v>
      </c>
      <c r="BM947" s="17" t="s">
        <v>1188</v>
      </c>
    </row>
    <row r="948" spans="2:47" s="1" customFormat="1" ht="12">
      <c r="B948" s="38"/>
      <c r="C948" s="39"/>
      <c r="D948" s="216" t="s">
        <v>149</v>
      </c>
      <c r="E948" s="39"/>
      <c r="F948" s="217" t="s">
        <v>1138</v>
      </c>
      <c r="G948" s="39"/>
      <c r="H948" s="39"/>
      <c r="I948" s="130"/>
      <c r="J948" s="39"/>
      <c r="K948" s="39"/>
      <c r="L948" s="43"/>
      <c r="M948" s="218"/>
      <c r="N948" s="79"/>
      <c r="O948" s="79"/>
      <c r="P948" s="79"/>
      <c r="Q948" s="79"/>
      <c r="R948" s="79"/>
      <c r="S948" s="79"/>
      <c r="T948" s="80"/>
      <c r="AT948" s="17" t="s">
        <v>149</v>
      </c>
      <c r="AU948" s="17" t="s">
        <v>84</v>
      </c>
    </row>
    <row r="949" spans="2:51" s="11" customFormat="1" ht="12">
      <c r="B949" s="219"/>
      <c r="C949" s="220"/>
      <c r="D949" s="216" t="s">
        <v>151</v>
      </c>
      <c r="E949" s="221" t="s">
        <v>20</v>
      </c>
      <c r="F949" s="222" t="s">
        <v>1133</v>
      </c>
      <c r="G949" s="220"/>
      <c r="H949" s="223">
        <v>1</v>
      </c>
      <c r="I949" s="224"/>
      <c r="J949" s="220"/>
      <c r="K949" s="220"/>
      <c r="L949" s="225"/>
      <c r="M949" s="226"/>
      <c r="N949" s="227"/>
      <c r="O949" s="227"/>
      <c r="P949" s="227"/>
      <c r="Q949" s="227"/>
      <c r="R949" s="227"/>
      <c r="S949" s="227"/>
      <c r="T949" s="228"/>
      <c r="AT949" s="229" t="s">
        <v>151</v>
      </c>
      <c r="AU949" s="229" t="s">
        <v>84</v>
      </c>
      <c r="AV949" s="11" t="s">
        <v>84</v>
      </c>
      <c r="AW949" s="11" t="s">
        <v>37</v>
      </c>
      <c r="AX949" s="11" t="s">
        <v>22</v>
      </c>
      <c r="AY949" s="229" t="s">
        <v>140</v>
      </c>
    </row>
    <row r="950" spans="2:65" s="1" customFormat="1" ht="16.5" customHeight="1">
      <c r="B950" s="38"/>
      <c r="C950" s="204" t="s">
        <v>1189</v>
      </c>
      <c r="D950" s="204" t="s">
        <v>142</v>
      </c>
      <c r="E950" s="205" t="s">
        <v>1190</v>
      </c>
      <c r="F950" s="206" t="s">
        <v>1191</v>
      </c>
      <c r="G950" s="207" t="s">
        <v>270</v>
      </c>
      <c r="H950" s="208">
        <v>547.72</v>
      </c>
      <c r="I950" s="209"/>
      <c r="J950" s="210">
        <f>ROUND(I950*H950,2)</f>
        <v>0</v>
      </c>
      <c r="K950" s="206" t="s">
        <v>146</v>
      </c>
      <c r="L950" s="43"/>
      <c r="M950" s="211" t="s">
        <v>20</v>
      </c>
      <c r="N950" s="212" t="s">
        <v>46</v>
      </c>
      <c r="O950" s="79"/>
      <c r="P950" s="213">
        <f>O950*H950</f>
        <v>0</v>
      </c>
      <c r="Q950" s="213">
        <v>0.00028</v>
      </c>
      <c r="R950" s="213">
        <f>Q950*H950</f>
        <v>0.1533616</v>
      </c>
      <c r="S950" s="213">
        <v>0</v>
      </c>
      <c r="T950" s="214">
        <f>S950*H950</f>
        <v>0</v>
      </c>
      <c r="AR950" s="17" t="s">
        <v>238</v>
      </c>
      <c r="AT950" s="17" t="s">
        <v>142</v>
      </c>
      <c r="AU950" s="17" t="s">
        <v>84</v>
      </c>
      <c r="AY950" s="17" t="s">
        <v>140</v>
      </c>
      <c r="BE950" s="215">
        <f>IF(N950="základní",J950,0)</f>
        <v>0</v>
      </c>
      <c r="BF950" s="215">
        <f>IF(N950="snížená",J950,0)</f>
        <v>0</v>
      </c>
      <c r="BG950" s="215">
        <f>IF(N950="zákl. přenesená",J950,0)</f>
        <v>0</v>
      </c>
      <c r="BH950" s="215">
        <f>IF(N950="sníž. přenesená",J950,0)</f>
        <v>0</v>
      </c>
      <c r="BI950" s="215">
        <f>IF(N950="nulová",J950,0)</f>
        <v>0</v>
      </c>
      <c r="BJ950" s="17" t="s">
        <v>22</v>
      </c>
      <c r="BK950" s="215">
        <f>ROUND(I950*H950,2)</f>
        <v>0</v>
      </c>
      <c r="BL950" s="17" t="s">
        <v>238</v>
      </c>
      <c r="BM950" s="17" t="s">
        <v>1192</v>
      </c>
    </row>
    <row r="951" spans="2:47" s="1" customFormat="1" ht="12">
      <c r="B951" s="38"/>
      <c r="C951" s="39"/>
      <c r="D951" s="216" t="s">
        <v>149</v>
      </c>
      <c r="E951" s="39"/>
      <c r="F951" s="217" t="s">
        <v>1193</v>
      </c>
      <c r="G951" s="39"/>
      <c r="H951" s="39"/>
      <c r="I951" s="130"/>
      <c r="J951" s="39"/>
      <c r="K951" s="39"/>
      <c r="L951" s="43"/>
      <c r="M951" s="218"/>
      <c r="N951" s="79"/>
      <c r="O951" s="79"/>
      <c r="P951" s="79"/>
      <c r="Q951" s="79"/>
      <c r="R951" s="79"/>
      <c r="S951" s="79"/>
      <c r="T951" s="80"/>
      <c r="AT951" s="17" t="s">
        <v>149</v>
      </c>
      <c r="AU951" s="17" t="s">
        <v>84</v>
      </c>
    </row>
    <row r="952" spans="2:51" s="11" customFormat="1" ht="12">
      <c r="B952" s="219"/>
      <c r="C952" s="220"/>
      <c r="D952" s="216" t="s">
        <v>151</v>
      </c>
      <c r="E952" s="221" t="s">
        <v>20</v>
      </c>
      <c r="F952" s="222" t="s">
        <v>1194</v>
      </c>
      <c r="G952" s="220"/>
      <c r="H952" s="223">
        <v>18</v>
      </c>
      <c r="I952" s="224"/>
      <c r="J952" s="220"/>
      <c r="K952" s="220"/>
      <c r="L952" s="225"/>
      <c r="M952" s="226"/>
      <c r="N952" s="227"/>
      <c r="O952" s="227"/>
      <c r="P952" s="227"/>
      <c r="Q952" s="227"/>
      <c r="R952" s="227"/>
      <c r="S952" s="227"/>
      <c r="T952" s="228"/>
      <c r="AT952" s="229" t="s">
        <v>151</v>
      </c>
      <c r="AU952" s="229" t="s">
        <v>84</v>
      </c>
      <c r="AV952" s="11" t="s">
        <v>84</v>
      </c>
      <c r="AW952" s="11" t="s">
        <v>37</v>
      </c>
      <c r="AX952" s="11" t="s">
        <v>75</v>
      </c>
      <c r="AY952" s="229" t="s">
        <v>140</v>
      </c>
    </row>
    <row r="953" spans="2:51" s="11" customFormat="1" ht="12">
      <c r="B953" s="219"/>
      <c r="C953" s="220"/>
      <c r="D953" s="216" t="s">
        <v>151</v>
      </c>
      <c r="E953" s="221" t="s">
        <v>20</v>
      </c>
      <c r="F953" s="222" t="s">
        <v>1195</v>
      </c>
      <c r="G953" s="220"/>
      <c r="H953" s="223">
        <v>3.6</v>
      </c>
      <c r="I953" s="224"/>
      <c r="J953" s="220"/>
      <c r="K953" s="220"/>
      <c r="L953" s="225"/>
      <c r="M953" s="226"/>
      <c r="N953" s="227"/>
      <c r="O953" s="227"/>
      <c r="P953" s="227"/>
      <c r="Q953" s="227"/>
      <c r="R953" s="227"/>
      <c r="S953" s="227"/>
      <c r="T953" s="228"/>
      <c r="AT953" s="229" t="s">
        <v>151</v>
      </c>
      <c r="AU953" s="229" t="s">
        <v>84</v>
      </c>
      <c r="AV953" s="11" t="s">
        <v>84</v>
      </c>
      <c r="AW953" s="11" t="s">
        <v>37</v>
      </c>
      <c r="AX953" s="11" t="s">
        <v>75</v>
      </c>
      <c r="AY953" s="229" t="s">
        <v>140</v>
      </c>
    </row>
    <row r="954" spans="2:51" s="11" customFormat="1" ht="12">
      <c r="B954" s="219"/>
      <c r="C954" s="220"/>
      <c r="D954" s="216" t="s">
        <v>151</v>
      </c>
      <c r="E954" s="221" t="s">
        <v>20</v>
      </c>
      <c r="F954" s="222" t="s">
        <v>1196</v>
      </c>
      <c r="G954" s="220"/>
      <c r="H954" s="223">
        <v>16.8</v>
      </c>
      <c r="I954" s="224"/>
      <c r="J954" s="220"/>
      <c r="K954" s="220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151</v>
      </c>
      <c r="AU954" s="229" t="s">
        <v>84</v>
      </c>
      <c r="AV954" s="11" t="s">
        <v>84</v>
      </c>
      <c r="AW954" s="11" t="s">
        <v>37</v>
      </c>
      <c r="AX954" s="11" t="s">
        <v>75</v>
      </c>
      <c r="AY954" s="229" t="s">
        <v>140</v>
      </c>
    </row>
    <row r="955" spans="2:51" s="11" customFormat="1" ht="12">
      <c r="B955" s="219"/>
      <c r="C955" s="220"/>
      <c r="D955" s="216" t="s">
        <v>151</v>
      </c>
      <c r="E955" s="221" t="s">
        <v>20</v>
      </c>
      <c r="F955" s="222" t="s">
        <v>1197</v>
      </c>
      <c r="G955" s="220"/>
      <c r="H955" s="223">
        <v>11.28</v>
      </c>
      <c r="I955" s="224"/>
      <c r="J955" s="220"/>
      <c r="K955" s="220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151</v>
      </c>
      <c r="AU955" s="229" t="s">
        <v>84</v>
      </c>
      <c r="AV955" s="11" t="s">
        <v>84</v>
      </c>
      <c r="AW955" s="11" t="s">
        <v>37</v>
      </c>
      <c r="AX955" s="11" t="s">
        <v>75</v>
      </c>
      <c r="AY955" s="229" t="s">
        <v>140</v>
      </c>
    </row>
    <row r="956" spans="2:51" s="11" customFormat="1" ht="12">
      <c r="B956" s="219"/>
      <c r="C956" s="220"/>
      <c r="D956" s="216" t="s">
        <v>151</v>
      </c>
      <c r="E956" s="221" t="s">
        <v>20</v>
      </c>
      <c r="F956" s="222" t="s">
        <v>1198</v>
      </c>
      <c r="G956" s="220"/>
      <c r="H956" s="223">
        <v>4.84</v>
      </c>
      <c r="I956" s="224"/>
      <c r="J956" s="220"/>
      <c r="K956" s="220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151</v>
      </c>
      <c r="AU956" s="229" t="s">
        <v>84</v>
      </c>
      <c r="AV956" s="11" t="s">
        <v>84</v>
      </c>
      <c r="AW956" s="11" t="s">
        <v>37</v>
      </c>
      <c r="AX956" s="11" t="s">
        <v>75</v>
      </c>
      <c r="AY956" s="229" t="s">
        <v>140</v>
      </c>
    </row>
    <row r="957" spans="2:51" s="11" customFormat="1" ht="12">
      <c r="B957" s="219"/>
      <c r="C957" s="220"/>
      <c r="D957" s="216" t="s">
        <v>151</v>
      </c>
      <c r="E957" s="221" t="s">
        <v>20</v>
      </c>
      <c r="F957" s="222" t="s">
        <v>1199</v>
      </c>
      <c r="G957" s="220"/>
      <c r="H957" s="223">
        <v>312</v>
      </c>
      <c r="I957" s="224"/>
      <c r="J957" s="220"/>
      <c r="K957" s="220"/>
      <c r="L957" s="225"/>
      <c r="M957" s="226"/>
      <c r="N957" s="227"/>
      <c r="O957" s="227"/>
      <c r="P957" s="227"/>
      <c r="Q957" s="227"/>
      <c r="R957" s="227"/>
      <c r="S957" s="227"/>
      <c r="T957" s="228"/>
      <c r="AT957" s="229" t="s">
        <v>151</v>
      </c>
      <c r="AU957" s="229" t="s">
        <v>84</v>
      </c>
      <c r="AV957" s="11" t="s">
        <v>84</v>
      </c>
      <c r="AW957" s="11" t="s">
        <v>37</v>
      </c>
      <c r="AX957" s="11" t="s">
        <v>75</v>
      </c>
      <c r="AY957" s="229" t="s">
        <v>140</v>
      </c>
    </row>
    <row r="958" spans="2:51" s="11" customFormat="1" ht="12">
      <c r="B958" s="219"/>
      <c r="C958" s="220"/>
      <c r="D958" s="216" t="s">
        <v>151</v>
      </c>
      <c r="E958" s="221" t="s">
        <v>20</v>
      </c>
      <c r="F958" s="222" t="s">
        <v>1200</v>
      </c>
      <c r="G958" s="220"/>
      <c r="H958" s="223">
        <v>122.4</v>
      </c>
      <c r="I958" s="224"/>
      <c r="J958" s="220"/>
      <c r="K958" s="220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151</v>
      </c>
      <c r="AU958" s="229" t="s">
        <v>84</v>
      </c>
      <c r="AV958" s="11" t="s">
        <v>84</v>
      </c>
      <c r="AW958" s="11" t="s">
        <v>37</v>
      </c>
      <c r="AX958" s="11" t="s">
        <v>75</v>
      </c>
      <c r="AY958" s="229" t="s">
        <v>140</v>
      </c>
    </row>
    <row r="959" spans="2:51" s="11" customFormat="1" ht="12">
      <c r="B959" s="219"/>
      <c r="C959" s="220"/>
      <c r="D959" s="216" t="s">
        <v>151</v>
      </c>
      <c r="E959" s="221" t="s">
        <v>20</v>
      </c>
      <c r="F959" s="222" t="s">
        <v>1201</v>
      </c>
      <c r="G959" s="220"/>
      <c r="H959" s="223">
        <v>6.6</v>
      </c>
      <c r="I959" s="224"/>
      <c r="J959" s="220"/>
      <c r="K959" s="220"/>
      <c r="L959" s="225"/>
      <c r="M959" s="226"/>
      <c r="N959" s="227"/>
      <c r="O959" s="227"/>
      <c r="P959" s="227"/>
      <c r="Q959" s="227"/>
      <c r="R959" s="227"/>
      <c r="S959" s="227"/>
      <c r="T959" s="228"/>
      <c r="AT959" s="229" t="s">
        <v>151</v>
      </c>
      <c r="AU959" s="229" t="s">
        <v>84</v>
      </c>
      <c r="AV959" s="11" t="s">
        <v>84</v>
      </c>
      <c r="AW959" s="11" t="s">
        <v>37</v>
      </c>
      <c r="AX959" s="11" t="s">
        <v>75</v>
      </c>
      <c r="AY959" s="229" t="s">
        <v>140</v>
      </c>
    </row>
    <row r="960" spans="2:51" s="11" customFormat="1" ht="12">
      <c r="B960" s="219"/>
      <c r="C960" s="220"/>
      <c r="D960" s="216" t="s">
        <v>151</v>
      </c>
      <c r="E960" s="221" t="s">
        <v>20</v>
      </c>
      <c r="F960" s="222" t="s">
        <v>1202</v>
      </c>
      <c r="G960" s="220"/>
      <c r="H960" s="223">
        <v>10.2</v>
      </c>
      <c r="I960" s="224"/>
      <c r="J960" s="220"/>
      <c r="K960" s="220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151</v>
      </c>
      <c r="AU960" s="229" t="s">
        <v>84</v>
      </c>
      <c r="AV960" s="11" t="s">
        <v>84</v>
      </c>
      <c r="AW960" s="11" t="s">
        <v>37</v>
      </c>
      <c r="AX960" s="11" t="s">
        <v>75</v>
      </c>
      <c r="AY960" s="229" t="s">
        <v>140</v>
      </c>
    </row>
    <row r="961" spans="2:51" s="11" customFormat="1" ht="12">
      <c r="B961" s="219"/>
      <c r="C961" s="220"/>
      <c r="D961" s="216" t="s">
        <v>151</v>
      </c>
      <c r="E961" s="221" t="s">
        <v>20</v>
      </c>
      <c r="F961" s="222" t="s">
        <v>1203</v>
      </c>
      <c r="G961" s="220"/>
      <c r="H961" s="223">
        <v>6.6</v>
      </c>
      <c r="I961" s="224"/>
      <c r="J961" s="220"/>
      <c r="K961" s="220"/>
      <c r="L961" s="225"/>
      <c r="M961" s="226"/>
      <c r="N961" s="227"/>
      <c r="O961" s="227"/>
      <c r="P961" s="227"/>
      <c r="Q961" s="227"/>
      <c r="R961" s="227"/>
      <c r="S961" s="227"/>
      <c r="T961" s="228"/>
      <c r="AT961" s="229" t="s">
        <v>151</v>
      </c>
      <c r="AU961" s="229" t="s">
        <v>84</v>
      </c>
      <c r="AV961" s="11" t="s">
        <v>84</v>
      </c>
      <c r="AW961" s="11" t="s">
        <v>37</v>
      </c>
      <c r="AX961" s="11" t="s">
        <v>75</v>
      </c>
      <c r="AY961" s="229" t="s">
        <v>140</v>
      </c>
    </row>
    <row r="962" spans="2:51" s="11" customFormat="1" ht="12">
      <c r="B962" s="219"/>
      <c r="C962" s="220"/>
      <c r="D962" s="216" t="s">
        <v>151</v>
      </c>
      <c r="E962" s="221" t="s">
        <v>20</v>
      </c>
      <c r="F962" s="222" t="s">
        <v>1204</v>
      </c>
      <c r="G962" s="220"/>
      <c r="H962" s="223">
        <v>17.4</v>
      </c>
      <c r="I962" s="224"/>
      <c r="J962" s="220"/>
      <c r="K962" s="220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151</v>
      </c>
      <c r="AU962" s="229" t="s">
        <v>84</v>
      </c>
      <c r="AV962" s="11" t="s">
        <v>84</v>
      </c>
      <c r="AW962" s="11" t="s">
        <v>37</v>
      </c>
      <c r="AX962" s="11" t="s">
        <v>75</v>
      </c>
      <c r="AY962" s="229" t="s">
        <v>140</v>
      </c>
    </row>
    <row r="963" spans="2:51" s="11" customFormat="1" ht="12">
      <c r="B963" s="219"/>
      <c r="C963" s="220"/>
      <c r="D963" s="216" t="s">
        <v>151</v>
      </c>
      <c r="E963" s="221" t="s">
        <v>20</v>
      </c>
      <c r="F963" s="222" t="s">
        <v>1205</v>
      </c>
      <c r="G963" s="220"/>
      <c r="H963" s="223">
        <v>18</v>
      </c>
      <c r="I963" s="224"/>
      <c r="J963" s="220"/>
      <c r="K963" s="220"/>
      <c r="L963" s="225"/>
      <c r="M963" s="226"/>
      <c r="N963" s="227"/>
      <c r="O963" s="227"/>
      <c r="P963" s="227"/>
      <c r="Q963" s="227"/>
      <c r="R963" s="227"/>
      <c r="S963" s="227"/>
      <c r="T963" s="228"/>
      <c r="AT963" s="229" t="s">
        <v>151</v>
      </c>
      <c r="AU963" s="229" t="s">
        <v>84</v>
      </c>
      <c r="AV963" s="11" t="s">
        <v>84</v>
      </c>
      <c r="AW963" s="11" t="s">
        <v>37</v>
      </c>
      <c r="AX963" s="11" t="s">
        <v>75</v>
      </c>
      <c r="AY963" s="229" t="s">
        <v>140</v>
      </c>
    </row>
    <row r="964" spans="2:51" s="12" customFormat="1" ht="12">
      <c r="B964" s="230"/>
      <c r="C964" s="231"/>
      <c r="D964" s="216" t="s">
        <v>151</v>
      </c>
      <c r="E964" s="232" t="s">
        <v>20</v>
      </c>
      <c r="F964" s="233" t="s">
        <v>159</v>
      </c>
      <c r="G964" s="231"/>
      <c r="H964" s="234">
        <v>547.7199999999999</v>
      </c>
      <c r="I964" s="235"/>
      <c r="J964" s="231"/>
      <c r="K964" s="231"/>
      <c r="L964" s="236"/>
      <c r="M964" s="237"/>
      <c r="N964" s="238"/>
      <c r="O964" s="238"/>
      <c r="P964" s="238"/>
      <c r="Q964" s="238"/>
      <c r="R964" s="238"/>
      <c r="S964" s="238"/>
      <c r="T964" s="239"/>
      <c r="AT964" s="240" t="s">
        <v>151</v>
      </c>
      <c r="AU964" s="240" t="s">
        <v>84</v>
      </c>
      <c r="AV964" s="12" t="s">
        <v>147</v>
      </c>
      <c r="AW964" s="12" t="s">
        <v>37</v>
      </c>
      <c r="AX964" s="12" t="s">
        <v>22</v>
      </c>
      <c r="AY964" s="240" t="s">
        <v>140</v>
      </c>
    </row>
    <row r="965" spans="2:65" s="1" customFormat="1" ht="16.5" customHeight="1">
      <c r="B965" s="38"/>
      <c r="C965" s="204" t="s">
        <v>1206</v>
      </c>
      <c r="D965" s="204" t="s">
        <v>142</v>
      </c>
      <c r="E965" s="205" t="s">
        <v>1207</v>
      </c>
      <c r="F965" s="206" t="s">
        <v>1208</v>
      </c>
      <c r="G965" s="207" t="s">
        <v>194</v>
      </c>
      <c r="H965" s="208">
        <v>14.403</v>
      </c>
      <c r="I965" s="209"/>
      <c r="J965" s="210">
        <f>ROUND(I965*H965,2)</f>
        <v>0</v>
      </c>
      <c r="K965" s="206" t="s">
        <v>146</v>
      </c>
      <c r="L965" s="43"/>
      <c r="M965" s="211" t="s">
        <v>20</v>
      </c>
      <c r="N965" s="212" t="s">
        <v>46</v>
      </c>
      <c r="O965" s="79"/>
      <c r="P965" s="213">
        <f>O965*H965</f>
        <v>0</v>
      </c>
      <c r="Q965" s="213">
        <v>0</v>
      </c>
      <c r="R965" s="213">
        <f>Q965*H965</f>
        <v>0</v>
      </c>
      <c r="S965" s="213">
        <v>0</v>
      </c>
      <c r="T965" s="214">
        <f>S965*H965</f>
        <v>0</v>
      </c>
      <c r="AR965" s="17" t="s">
        <v>238</v>
      </c>
      <c r="AT965" s="17" t="s">
        <v>142</v>
      </c>
      <c r="AU965" s="17" t="s">
        <v>84</v>
      </c>
      <c r="AY965" s="17" t="s">
        <v>140</v>
      </c>
      <c r="BE965" s="215">
        <f>IF(N965="základní",J965,0)</f>
        <v>0</v>
      </c>
      <c r="BF965" s="215">
        <f>IF(N965="snížená",J965,0)</f>
        <v>0</v>
      </c>
      <c r="BG965" s="215">
        <f>IF(N965="zákl. přenesená",J965,0)</f>
        <v>0</v>
      </c>
      <c r="BH965" s="215">
        <f>IF(N965="sníž. přenesená",J965,0)</f>
        <v>0</v>
      </c>
      <c r="BI965" s="215">
        <f>IF(N965="nulová",J965,0)</f>
        <v>0</v>
      </c>
      <c r="BJ965" s="17" t="s">
        <v>22</v>
      </c>
      <c r="BK965" s="215">
        <f>ROUND(I965*H965,2)</f>
        <v>0</v>
      </c>
      <c r="BL965" s="17" t="s">
        <v>238</v>
      </c>
      <c r="BM965" s="17" t="s">
        <v>1209</v>
      </c>
    </row>
    <row r="966" spans="2:47" s="1" customFormat="1" ht="12">
      <c r="B966" s="38"/>
      <c r="C966" s="39"/>
      <c r="D966" s="216" t="s">
        <v>149</v>
      </c>
      <c r="E966" s="39"/>
      <c r="F966" s="217" t="s">
        <v>1210</v>
      </c>
      <c r="G966" s="39"/>
      <c r="H966" s="39"/>
      <c r="I966" s="130"/>
      <c r="J966" s="39"/>
      <c r="K966" s="39"/>
      <c r="L966" s="43"/>
      <c r="M966" s="218"/>
      <c r="N966" s="79"/>
      <c r="O966" s="79"/>
      <c r="P966" s="79"/>
      <c r="Q966" s="79"/>
      <c r="R966" s="79"/>
      <c r="S966" s="79"/>
      <c r="T966" s="80"/>
      <c r="AT966" s="17" t="s">
        <v>149</v>
      </c>
      <c r="AU966" s="17" t="s">
        <v>84</v>
      </c>
    </row>
    <row r="967" spans="2:63" s="10" customFormat="1" ht="22.8" customHeight="1">
      <c r="B967" s="188"/>
      <c r="C967" s="189"/>
      <c r="D967" s="190" t="s">
        <v>74</v>
      </c>
      <c r="E967" s="202" t="s">
        <v>1211</v>
      </c>
      <c r="F967" s="202" t="s">
        <v>1212</v>
      </c>
      <c r="G967" s="189"/>
      <c r="H967" s="189"/>
      <c r="I967" s="192"/>
      <c r="J967" s="203">
        <f>BK967</f>
        <v>0</v>
      </c>
      <c r="K967" s="189"/>
      <c r="L967" s="194"/>
      <c r="M967" s="195"/>
      <c r="N967" s="196"/>
      <c r="O967" s="196"/>
      <c r="P967" s="197">
        <f>SUM(P968:P1001)</f>
        <v>0</v>
      </c>
      <c r="Q967" s="196"/>
      <c r="R967" s="197">
        <f>SUM(R968:R1001)</f>
        <v>0.10110000000000001</v>
      </c>
      <c r="S967" s="196"/>
      <c r="T967" s="198">
        <f>SUM(T968:T1001)</f>
        <v>0.719872</v>
      </c>
      <c r="AR967" s="199" t="s">
        <v>84</v>
      </c>
      <c r="AT967" s="200" t="s">
        <v>74</v>
      </c>
      <c r="AU967" s="200" t="s">
        <v>22</v>
      </c>
      <c r="AY967" s="199" t="s">
        <v>140</v>
      </c>
      <c r="BK967" s="201">
        <f>SUM(BK968:BK1001)</f>
        <v>0</v>
      </c>
    </row>
    <row r="968" spans="2:65" s="1" customFormat="1" ht="16.5" customHeight="1">
      <c r="B968" s="38"/>
      <c r="C968" s="204" t="s">
        <v>1213</v>
      </c>
      <c r="D968" s="204" t="s">
        <v>142</v>
      </c>
      <c r="E968" s="205" t="s">
        <v>1214</v>
      </c>
      <c r="F968" s="206" t="s">
        <v>1215</v>
      </c>
      <c r="G968" s="207" t="s">
        <v>848</v>
      </c>
      <c r="H968" s="208">
        <v>6</v>
      </c>
      <c r="I968" s="209"/>
      <c r="J968" s="210">
        <f>ROUND(I968*H968,2)</f>
        <v>0</v>
      </c>
      <c r="K968" s="206" t="s">
        <v>319</v>
      </c>
      <c r="L968" s="43"/>
      <c r="M968" s="211" t="s">
        <v>20</v>
      </c>
      <c r="N968" s="212" t="s">
        <v>46</v>
      </c>
      <c r="O968" s="79"/>
      <c r="P968" s="213">
        <f>O968*H968</f>
        <v>0</v>
      </c>
      <c r="Q968" s="213">
        <v>0.001</v>
      </c>
      <c r="R968" s="213">
        <f>Q968*H968</f>
        <v>0.006</v>
      </c>
      <c r="S968" s="213">
        <v>0.019</v>
      </c>
      <c r="T968" s="214">
        <f>S968*H968</f>
        <v>0.11399999999999999</v>
      </c>
      <c r="AR968" s="17" t="s">
        <v>238</v>
      </c>
      <c r="AT968" s="17" t="s">
        <v>142</v>
      </c>
      <c r="AU968" s="17" t="s">
        <v>84</v>
      </c>
      <c r="AY968" s="17" t="s">
        <v>140</v>
      </c>
      <c r="BE968" s="215">
        <f>IF(N968="základní",J968,0)</f>
        <v>0</v>
      </c>
      <c r="BF968" s="215">
        <f>IF(N968="snížená",J968,0)</f>
        <v>0</v>
      </c>
      <c r="BG968" s="215">
        <f>IF(N968="zákl. přenesená",J968,0)</f>
        <v>0</v>
      </c>
      <c r="BH968" s="215">
        <f>IF(N968="sníž. přenesená",J968,0)</f>
        <v>0</v>
      </c>
      <c r="BI968" s="215">
        <f>IF(N968="nulová",J968,0)</f>
        <v>0</v>
      </c>
      <c r="BJ968" s="17" t="s">
        <v>22</v>
      </c>
      <c r="BK968" s="215">
        <f>ROUND(I968*H968,2)</f>
        <v>0</v>
      </c>
      <c r="BL968" s="17" t="s">
        <v>238</v>
      </c>
      <c r="BM968" s="17" t="s">
        <v>1216</v>
      </c>
    </row>
    <row r="969" spans="2:47" s="1" customFormat="1" ht="12">
      <c r="B969" s="38"/>
      <c r="C969" s="39"/>
      <c r="D969" s="216" t="s">
        <v>149</v>
      </c>
      <c r="E969" s="39"/>
      <c r="F969" s="217" t="s">
        <v>1217</v>
      </c>
      <c r="G969" s="39"/>
      <c r="H969" s="39"/>
      <c r="I969" s="130"/>
      <c r="J969" s="39"/>
      <c r="K969" s="39"/>
      <c r="L969" s="43"/>
      <c r="M969" s="218"/>
      <c r="N969" s="79"/>
      <c r="O969" s="79"/>
      <c r="P969" s="79"/>
      <c r="Q969" s="79"/>
      <c r="R969" s="79"/>
      <c r="S969" s="79"/>
      <c r="T969" s="80"/>
      <c r="AT969" s="17" t="s">
        <v>149</v>
      </c>
      <c r="AU969" s="17" t="s">
        <v>84</v>
      </c>
    </row>
    <row r="970" spans="2:51" s="11" customFormat="1" ht="12">
      <c r="B970" s="219"/>
      <c r="C970" s="220"/>
      <c r="D970" s="216" t="s">
        <v>151</v>
      </c>
      <c r="E970" s="221" t="s">
        <v>20</v>
      </c>
      <c r="F970" s="222" t="s">
        <v>1218</v>
      </c>
      <c r="G970" s="220"/>
      <c r="H970" s="223">
        <v>6</v>
      </c>
      <c r="I970" s="224"/>
      <c r="J970" s="220"/>
      <c r="K970" s="220"/>
      <c r="L970" s="225"/>
      <c r="M970" s="226"/>
      <c r="N970" s="227"/>
      <c r="O970" s="227"/>
      <c r="P970" s="227"/>
      <c r="Q970" s="227"/>
      <c r="R970" s="227"/>
      <c r="S970" s="227"/>
      <c r="T970" s="228"/>
      <c r="AT970" s="229" t="s">
        <v>151</v>
      </c>
      <c r="AU970" s="229" t="s">
        <v>84</v>
      </c>
      <c r="AV970" s="11" t="s">
        <v>84</v>
      </c>
      <c r="AW970" s="11" t="s">
        <v>37</v>
      </c>
      <c r="AX970" s="11" t="s">
        <v>22</v>
      </c>
      <c r="AY970" s="229" t="s">
        <v>140</v>
      </c>
    </row>
    <row r="971" spans="2:65" s="1" customFormat="1" ht="16.5" customHeight="1">
      <c r="B971" s="38"/>
      <c r="C971" s="204" t="s">
        <v>1219</v>
      </c>
      <c r="D971" s="204" t="s">
        <v>142</v>
      </c>
      <c r="E971" s="205" t="s">
        <v>1220</v>
      </c>
      <c r="F971" s="206" t="s">
        <v>1221</v>
      </c>
      <c r="G971" s="207" t="s">
        <v>848</v>
      </c>
      <c r="H971" s="208">
        <v>18</v>
      </c>
      <c r="I971" s="209"/>
      <c r="J971" s="210">
        <f>ROUND(I971*H971,2)</f>
        <v>0</v>
      </c>
      <c r="K971" s="206" t="s">
        <v>319</v>
      </c>
      <c r="L971" s="43"/>
      <c r="M971" s="211" t="s">
        <v>20</v>
      </c>
      <c r="N971" s="212" t="s">
        <v>46</v>
      </c>
      <c r="O971" s="79"/>
      <c r="P971" s="213">
        <f>O971*H971</f>
        <v>0</v>
      </c>
      <c r="Q971" s="213">
        <v>0.001</v>
      </c>
      <c r="R971" s="213">
        <f>Q971*H971</f>
        <v>0.018000000000000002</v>
      </c>
      <c r="S971" s="213">
        <v>0.019</v>
      </c>
      <c r="T971" s="214">
        <f>S971*H971</f>
        <v>0.34199999999999997</v>
      </c>
      <c r="AR971" s="17" t="s">
        <v>238</v>
      </c>
      <c r="AT971" s="17" t="s">
        <v>142</v>
      </c>
      <c r="AU971" s="17" t="s">
        <v>84</v>
      </c>
      <c r="AY971" s="17" t="s">
        <v>140</v>
      </c>
      <c r="BE971" s="215">
        <f>IF(N971="základní",J971,0)</f>
        <v>0</v>
      </c>
      <c r="BF971" s="215">
        <f>IF(N971="snížená",J971,0)</f>
        <v>0</v>
      </c>
      <c r="BG971" s="215">
        <f>IF(N971="zákl. přenesená",J971,0)</f>
        <v>0</v>
      </c>
      <c r="BH971" s="215">
        <f>IF(N971="sníž. přenesená",J971,0)</f>
        <v>0</v>
      </c>
      <c r="BI971" s="215">
        <f>IF(N971="nulová",J971,0)</f>
        <v>0</v>
      </c>
      <c r="BJ971" s="17" t="s">
        <v>22</v>
      </c>
      <c r="BK971" s="215">
        <f>ROUND(I971*H971,2)</f>
        <v>0</v>
      </c>
      <c r="BL971" s="17" t="s">
        <v>238</v>
      </c>
      <c r="BM971" s="17" t="s">
        <v>1222</v>
      </c>
    </row>
    <row r="972" spans="2:47" s="1" customFormat="1" ht="12">
      <c r="B972" s="38"/>
      <c r="C972" s="39"/>
      <c r="D972" s="216" t="s">
        <v>149</v>
      </c>
      <c r="E972" s="39"/>
      <c r="F972" s="217" t="s">
        <v>1217</v>
      </c>
      <c r="G972" s="39"/>
      <c r="H972" s="39"/>
      <c r="I972" s="130"/>
      <c r="J972" s="39"/>
      <c r="K972" s="39"/>
      <c r="L972" s="43"/>
      <c r="M972" s="218"/>
      <c r="N972" s="79"/>
      <c r="O972" s="79"/>
      <c r="P972" s="79"/>
      <c r="Q972" s="79"/>
      <c r="R972" s="79"/>
      <c r="S972" s="79"/>
      <c r="T972" s="80"/>
      <c r="AT972" s="17" t="s">
        <v>149</v>
      </c>
      <c r="AU972" s="17" t="s">
        <v>84</v>
      </c>
    </row>
    <row r="973" spans="2:51" s="11" customFormat="1" ht="12">
      <c r="B973" s="219"/>
      <c r="C973" s="220"/>
      <c r="D973" s="216" t="s">
        <v>151</v>
      </c>
      <c r="E973" s="221" t="s">
        <v>20</v>
      </c>
      <c r="F973" s="222" t="s">
        <v>1223</v>
      </c>
      <c r="G973" s="220"/>
      <c r="H973" s="223">
        <v>18</v>
      </c>
      <c r="I973" s="224"/>
      <c r="J973" s="220"/>
      <c r="K973" s="220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151</v>
      </c>
      <c r="AU973" s="229" t="s">
        <v>84</v>
      </c>
      <c r="AV973" s="11" t="s">
        <v>84</v>
      </c>
      <c r="AW973" s="11" t="s">
        <v>37</v>
      </c>
      <c r="AX973" s="11" t="s">
        <v>22</v>
      </c>
      <c r="AY973" s="229" t="s">
        <v>140</v>
      </c>
    </row>
    <row r="974" spans="2:65" s="1" customFormat="1" ht="16.5" customHeight="1">
      <c r="B974" s="38"/>
      <c r="C974" s="204" t="s">
        <v>1224</v>
      </c>
      <c r="D974" s="204" t="s">
        <v>142</v>
      </c>
      <c r="E974" s="205" t="s">
        <v>1225</v>
      </c>
      <c r="F974" s="206" t="s">
        <v>1226</v>
      </c>
      <c r="G974" s="207" t="s">
        <v>848</v>
      </c>
      <c r="H974" s="208">
        <v>2</v>
      </c>
      <c r="I974" s="209"/>
      <c r="J974" s="210">
        <f>ROUND(I974*H974,2)</f>
        <v>0</v>
      </c>
      <c r="K974" s="206" t="s">
        <v>319</v>
      </c>
      <c r="L974" s="43"/>
      <c r="M974" s="211" t="s">
        <v>20</v>
      </c>
      <c r="N974" s="212" t="s">
        <v>46</v>
      </c>
      <c r="O974" s="79"/>
      <c r="P974" s="213">
        <f>O974*H974</f>
        <v>0</v>
      </c>
      <c r="Q974" s="213">
        <v>0.001</v>
      </c>
      <c r="R974" s="213">
        <f>Q974*H974</f>
        <v>0.002</v>
      </c>
      <c r="S974" s="213">
        <v>0.019</v>
      </c>
      <c r="T974" s="214">
        <f>S974*H974</f>
        <v>0.038</v>
      </c>
      <c r="AR974" s="17" t="s">
        <v>238</v>
      </c>
      <c r="AT974" s="17" t="s">
        <v>142</v>
      </c>
      <c r="AU974" s="17" t="s">
        <v>84</v>
      </c>
      <c r="AY974" s="17" t="s">
        <v>140</v>
      </c>
      <c r="BE974" s="215">
        <f>IF(N974="základní",J974,0)</f>
        <v>0</v>
      </c>
      <c r="BF974" s="215">
        <f>IF(N974="snížená",J974,0)</f>
        <v>0</v>
      </c>
      <c r="BG974" s="215">
        <f>IF(N974="zákl. přenesená",J974,0)</f>
        <v>0</v>
      </c>
      <c r="BH974" s="215">
        <f>IF(N974="sníž. přenesená",J974,0)</f>
        <v>0</v>
      </c>
      <c r="BI974" s="215">
        <f>IF(N974="nulová",J974,0)</f>
        <v>0</v>
      </c>
      <c r="BJ974" s="17" t="s">
        <v>22</v>
      </c>
      <c r="BK974" s="215">
        <f>ROUND(I974*H974,2)</f>
        <v>0</v>
      </c>
      <c r="BL974" s="17" t="s">
        <v>238</v>
      </c>
      <c r="BM974" s="17" t="s">
        <v>1227</v>
      </c>
    </row>
    <row r="975" spans="2:47" s="1" customFormat="1" ht="12">
      <c r="B975" s="38"/>
      <c r="C975" s="39"/>
      <c r="D975" s="216" t="s">
        <v>149</v>
      </c>
      <c r="E975" s="39"/>
      <c r="F975" s="217" t="s">
        <v>1217</v>
      </c>
      <c r="G975" s="39"/>
      <c r="H975" s="39"/>
      <c r="I975" s="130"/>
      <c r="J975" s="39"/>
      <c r="K975" s="39"/>
      <c r="L975" s="43"/>
      <c r="M975" s="218"/>
      <c r="N975" s="79"/>
      <c r="O975" s="79"/>
      <c r="P975" s="79"/>
      <c r="Q975" s="79"/>
      <c r="R975" s="79"/>
      <c r="S975" s="79"/>
      <c r="T975" s="80"/>
      <c r="AT975" s="17" t="s">
        <v>149</v>
      </c>
      <c r="AU975" s="17" t="s">
        <v>84</v>
      </c>
    </row>
    <row r="976" spans="2:51" s="11" customFormat="1" ht="12">
      <c r="B976" s="219"/>
      <c r="C976" s="220"/>
      <c r="D976" s="216" t="s">
        <v>151</v>
      </c>
      <c r="E976" s="221" t="s">
        <v>20</v>
      </c>
      <c r="F976" s="222" t="s">
        <v>1228</v>
      </c>
      <c r="G976" s="220"/>
      <c r="H976" s="223">
        <v>2</v>
      </c>
      <c r="I976" s="224"/>
      <c r="J976" s="220"/>
      <c r="K976" s="220"/>
      <c r="L976" s="225"/>
      <c r="M976" s="226"/>
      <c r="N976" s="227"/>
      <c r="O976" s="227"/>
      <c r="P976" s="227"/>
      <c r="Q976" s="227"/>
      <c r="R976" s="227"/>
      <c r="S976" s="227"/>
      <c r="T976" s="228"/>
      <c r="AT976" s="229" t="s">
        <v>151</v>
      </c>
      <c r="AU976" s="229" t="s">
        <v>84</v>
      </c>
      <c r="AV976" s="11" t="s">
        <v>84</v>
      </c>
      <c r="AW976" s="11" t="s">
        <v>37</v>
      </c>
      <c r="AX976" s="11" t="s">
        <v>22</v>
      </c>
      <c r="AY976" s="229" t="s">
        <v>140</v>
      </c>
    </row>
    <row r="977" spans="2:65" s="1" customFormat="1" ht="16.5" customHeight="1">
      <c r="B977" s="38"/>
      <c r="C977" s="204" t="s">
        <v>1229</v>
      </c>
      <c r="D977" s="204" t="s">
        <v>142</v>
      </c>
      <c r="E977" s="205" t="s">
        <v>1230</v>
      </c>
      <c r="F977" s="206" t="s">
        <v>1231</v>
      </c>
      <c r="G977" s="207" t="s">
        <v>180</v>
      </c>
      <c r="H977" s="208">
        <v>1</v>
      </c>
      <c r="I977" s="209"/>
      <c r="J977" s="210">
        <f>ROUND(I977*H977,2)</f>
        <v>0</v>
      </c>
      <c r="K977" s="206" t="s">
        <v>319</v>
      </c>
      <c r="L977" s="43"/>
      <c r="M977" s="211" t="s">
        <v>20</v>
      </c>
      <c r="N977" s="212" t="s">
        <v>46</v>
      </c>
      <c r="O977" s="79"/>
      <c r="P977" s="213">
        <f>O977*H977</f>
        <v>0</v>
      </c>
      <c r="Q977" s="213">
        <v>0.015</v>
      </c>
      <c r="R977" s="213">
        <f>Q977*H977</f>
        <v>0.015</v>
      </c>
      <c r="S977" s="213">
        <v>0.001</v>
      </c>
      <c r="T977" s="214">
        <f>S977*H977</f>
        <v>0.001</v>
      </c>
      <c r="AR977" s="17" t="s">
        <v>238</v>
      </c>
      <c r="AT977" s="17" t="s">
        <v>142</v>
      </c>
      <c r="AU977" s="17" t="s">
        <v>84</v>
      </c>
      <c r="AY977" s="17" t="s">
        <v>140</v>
      </c>
      <c r="BE977" s="215">
        <f>IF(N977="základní",J977,0)</f>
        <v>0</v>
      </c>
      <c r="BF977" s="215">
        <f>IF(N977="snížená",J977,0)</f>
        <v>0</v>
      </c>
      <c r="BG977" s="215">
        <f>IF(N977="zákl. přenesená",J977,0)</f>
        <v>0</v>
      </c>
      <c r="BH977" s="215">
        <f>IF(N977="sníž. přenesená",J977,0)</f>
        <v>0</v>
      </c>
      <c r="BI977" s="215">
        <f>IF(N977="nulová",J977,0)</f>
        <v>0</v>
      </c>
      <c r="BJ977" s="17" t="s">
        <v>22</v>
      </c>
      <c r="BK977" s="215">
        <f>ROUND(I977*H977,2)</f>
        <v>0</v>
      </c>
      <c r="BL977" s="17" t="s">
        <v>238</v>
      </c>
      <c r="BM977" s="17" t="s">
        <v>1232</v>
      </c>
    </row>
    <row r="978" spans="2:47" s="1" customFormat="1" ht="12">
      <c r="B978" s="38"/>
      <c r="C978" s="39"/>
      <c r="D978" s="216" t="s">
        <v>149</v>
      </c>
      <c r="E978" s="39"/>
      <c r="F978" s="217" t="s">
        <v>1233</v>
      </c>
      <c r="G978" s="39"/>
      <c r="H978" s="39"/>
      <c r="I978" s="130"/>
      <c r="J978" s="39"/>
      <c r="K978" s="39"/>
      <c r="L978" s="43"/>
      <c r="M978" s="218"/>
      <c r="N978" s="79"/>
      <c r="O978" s="79"/>
      <c r="P978" s="79"/>
      <c r="Q978" s="79"/>
      <c r="R978" s="79"/>
      <c r="S978" s="79"/>
      <c r="T978" s="80"/>
      <c r="AT978" s="17" t="s">
        <v>149</v>
      </c>
      <c r="AU978" s="17" t="s">
        <v>84</v>
      </c>
    </row>
    <row r="979" spans="2:51" s="11" customFormat="1" ht="12">
      <c r="B979" s="219"/>
      <c r="C979" s="220"/>
      <c r="D979" s="216" t="s">
        <v>151</v>
      </c>
      <c r="E979" s="221" t="s">
        <v>20</v>
      </c>
      <c r="F979" s="222" t="s">
        <v>1234</v>
      </c>
      <c r="G979" s="220"/>
      <c r="H979" s="223">
        <v>1</v>
      </c>
      <c r="I979" s="224"/>
      <c r="J979" s="220"/>
      <c r="K979" s="220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151</v>
      </c>
      <c r="AU979" s="229" t="s">
        <v>84</v>
      </c>
      <c r="AV979" s="11" t="s">
        <v>84</v>
      </c>
      <c r="AW979" s="11" t="s">
        <v>37</v>
      </c>
      <c r="AX979" s="11" t="s">
        <v>22</v>
      </c>
      <c r="AY979" s="229" t="s">
        <v>140</v>
      </c>
    </row>
    <row r="980" spans="2:65" s="1" customFormat="1" ht="16.5" customHeight="1">
      <c r="B980" s="38"/>
      <c r="C980" s="204" t="s">
        <v>1235</v>
      </c>
      <c r="D980" s="204" t="s">
        <v>142</v>
      </c>
      <c r="E980" s="205" t="s">
        <v>1236</v>
      </c>
      <c r="F980" s="206" t="s">
        <v>1237</v>
      </c>
      <c r="G980" s="207" t="s">
        <v>848</v>
      </c>
      <c r="H980" s="208">
        <v>1</v>
      </c>
      <c r="I980" s="209"/>
      <c r="J980" s="210">
        <f>ROUND(I980*H980,2)</f>
        <v>0</v>
      </c>
      <c r="K980" s="206" t="s">
        <v>319</v>
      </c>
      <c r="L980" s="43"/>
      <c r="M980" s="211" t="s">
        <v>20</v>
      </c>
      <c r="N980" s="212" t="s">
        <v>46</v>
      </c>
      <c r="O980" s="79"/>
      <c r="P980" s="213">
        <f>O980*H980</f>
        <v>0</v>
      </c>
      <c r="Q980" s="213">
        <v>1E-05</v>
      </c>
      <c r="R980" s="213">
        <f>Q980*H980</f>
        <v>1E-05</v>
      </c>
      <c r="S980" s="213">
        <v>0</v>
      </c>
      <c r="T980" s="214">
        <f>S980*H980</f>
        <v>0</v>
      </c>
      <c r="AR980" s="17" t="s">
        <v>238</v>
      </c>
      <c r="AT980" s="17" t="s">
        <v>142</v>
      </c>
      <c r="AU980" s="17" t="s">
        <v>84</v>
      </c>
      <c r="AY980" s="17" t="s">
        <v>140</v>
      </c>
      <c r="BE980" s="215">
        <f>IF(N980="základní",J980,0)</f>
        <v>0</v>
      </c>
      <c r="BF980" s="215">
        <f>IF(N980="snížená",J980,0)</f>
        <v>0</v>
      </c>
      <c r="BG980" s="215">
        <f>IF(N980="zákl. přenesená",J980,0)</f>
        <v>0</v>
      </c>
      <c r="BH980" s="215">
        <f>IF(N980="sníž. přenesená",J980,0)</f>
        <v>0</v>
      </c>
      <c r="BI980" s="215">
        <f>IF(N980="nulová",J980,0)</f>
        <v>0</v>
      </c>
      <c r="BJ980" s="17" t="s">
        <v>22</v>
      </c>
      <c r="BK980" s="215">
        <f>ROUND(I980*H980,2)</f>
        <v>0</v>
      </c>
      <c r="BL980" s="17" t="s">
        <v>238</v>
      </c>
      <c r="BM980" s="17" t="s">
        <v>1238</v>
      </c>
    </row>
    <row r="981" spans="2:47" s="1" customFormat="1" ht="12">
      <c r="B981" s="38"/>
      <c r="C981" s="39"/>
      <c r="D981" s="216" t="s">
        <v>149</v>
      </c>
      <c r="E981" s="39"/>
      <c r="F981" s="217" t="s">
        <v>1239</v>
      </c>
      <c r="G981" s="39"/>
      <c r="H981" s="39"/>
      <c r="I981" s="130"/>
      <c r="J981" s="39"/>
      <c r="K981" s="39"/>
      <c r="L981" s="43"/>
      <c r="M981" s="218"/>
      <c r="N981" s="79"/>
      <c r="O981" s="79"/>
      <c r="P981" s="79"/>
      <c r="Q981" s="79"/>
      <c r="R981" s="79"/>
      <c r="S981" s="79"/>
      <c r="T981" s="80"/>
      <c r="AT981" s="17" t="s">
        <v>149</v>
      </c>
      <c r="AU981" s="17" t="s">
        <v>84</v>
      </c>
    </row>
    <row r="982" spans="2:51" s="11" customFormat="1" ht="12">
      <c r="B982" s="219"/>
      <c r="C982" s="220"/>
      <c r="D982" s="216" t="s">
        <v>151</v>
      </c>
      <c r="E982" s="221" t="s">
        <v>20</v>
      </c>
      <c r="F982" s="222" t="s">
        <v>22</v>
      </c>
      <c r="G982" s="220"/>
      <c r="H982" s="223">
        <v>1</v>
      </c>
      <c r="I982" s="224"/>
      <c r="J982" s="220"/>
      <c r="K982" s="220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151</v>
      </c>
      <c r="AU982" s="229" t="s">
        <v>84</v>
      </c>
      <c r="AV982" s="11" t="s">
        <v>84</v>
      </c>
      <c r="AW982" s="11" t="s">
        <v>37</v>
      </c>
      <c r="AX982" s="11" t="s">
        <v>22</v>
      </c>
      <c r="AY982" s="229" t="s">
        <v>140</v>
      </c>
    </row>
    <row r="983" spans="2:65" s="1" customFormat="1" ht="16.5" customHeight="1">
      <c r="B983" s="38"/>
      <c r="C983" s="204" t="s">
        <v>1240</v>
      </c>
      <c r="D983" s="204" t="s">
        <v>142</v>
      </c>
      <c r="E983" s="205" t="s">
        <v>1241</v>
      </c>
      <c r="F983" s="206" t="s">
        <v>1242</v>
      </c>
      <c r="G983" s="207" t="s">
        <v>848</v>
      </c>
      <c r="H983" s="208">
        <v>1</v>
      </c>
      <c r="I983" s="209"/>
      <c r="J983" s="210">
        <f>ROUND(I983*H983,2)</f>
        <v>0</v>
      </c>
      <c r="K983" s="206" t="s">
        <v>319</v>
      </c>
      <c r="L983" s="43"/>
      <c r="M983" s="211" t="s">
        <v>20</v>
      </c>
      <c r="N983" s="212" t="s">
        <v>46</v>
      </c>
      <c r="O983" s="79"/>
      <c r="P983" s="213">
        <f>O983*H983</f>
        <v>0</v>
      </c>
      <c r="Q983" s="213">
        <v>0.01</v>
      </c>
      <c r="R983" s="213">
        <f>Q983*H983</f>
        <v>0.01</v>
      </c>
      <c r="S983" s="213">
        <v>0</v>
      </c>
      <c r="T983" s="214">
        <f>S983*H983</f>
        <v>0</v>
      </c>
      <c r="AR983" s="17" t="s">
        <v>238</v>
      </c>
      <c r="AT983" s="17" t="s">
        <v>142</v>
      </c>
      <c r="AU983" s="17" t="s">
        <v>84</v>
      </c>
      <c r="AY983" s="17" t="s">
        <v>140</v>
      </c>
      <c r="BE983" s="215">
        <f>IF(N983="základní",J983,0)</f>
        <v>0</v>
      </c>
      <c r="BF983" s="215">
        <f>IF(N983="snížená",J983,0)</f>
        <v>0</v>
      </c>
      <c r="BG983" s="215">
        <f>IF(N983="zákl. přenesená",J983,0)</f>
        <v>0</v>
      </c>
      <c r="BH983" s="215">
        <f>IF(N983="sníž. přenesená",J983,0)</f>
        <v>0</v>
      </c>
      <c r="BI983" s="215">
        <f>IF(N983="nulová",J983,0)</f>
        <v>0</v>
      </c>
      <c r="BJ983" s="17" t="s">
        <v>22</v>
      </c>
      <c r="BK983" s="215">
        <f>ROUND(I983*H983,2)</f>
        <v>0</v>
      </c>
      <c r="BL983" s="17" t="s">
        <v>238</v>
      </c>
      <c r="BM983" s="17" t="s">
        <v>1243</v>
      </c>
    </row>
    <row r="984" spans="2:47" s="1" customFormat="1" ht="12">
      <c r="B984" s="38"/>
      <c r="C984" s="39"/>
      <c r="D984" s="216" t="s">
        <v>149</v>
      </c>
      <c r="E984" s="39"/>
      <c r="F984" s="217" t="s">
        <v>1244</v>
      </c>
      <c r="G984" s="39"/>
      <c r="H984" s="39"/>
      <c r="I984" s="130"/>
      <c r="J984" s="39"/>
      <c r="K984" s="39"/>
      <c r="L984" s="43"/>
      <c r="M984" s="218"/>
      <c r="N984" s="79"/>
      <c r="O984" s="79"/>
      <c r="P984" s="79"/>
      <c r="Q984" s="79"/>
      <c r="R984" s="79"/>
      <c r="S984" s="79"/>
      <c r="T984" s="80"/>
      <c r="AT984" s="17" t="s">
        <v>149</v>
      </c>
      <c r="AU984" s="17" t="s">
        <v>84</v>
      </c>
    </row>
    <row r="985" spans="2:51" s="11" customFormat="1" ht="12">
      <c r="B985" s="219"/>
      <c r="C985" s="220"/>
      <c r="D985" s="216" t="s">
        <v>151</v>
      </c>
      <c r="E985" s="221" t="s">
        <v>20</v>
      </c>
      <c r="F985" s="222" t="s">
        <v>22</v>
      </c>
      <c r="G985" s="220"/>
      <c r="H985" s="223">
        <v>1</v>
      </c>
      <c r="I985" s="224"/>
      <c r="J985" s="220"/>
      <c r="K985" s="220"/>
      <c r="L985" s="225"/>
      <c r="M985" s="226"/>
      <c r="N985" s="227"/>
      <c r="O985" s="227"/>
      <c r="P985" s="227"/>
      <c r="Q985" s="227"/>
      <c r="R985" s="227"/>
      <c r="S985" s="227"/>
      <c r="T985" s="228"/>
      <c r="AT985" s="229" t="s">
        <v>151</v>
      </c>
      <c r="AU985" s="229" t="s">
        <v>84</v>
      </c>
      <c r="AV985" s="11" t="s">
        <v>84</v>
      </c>
      <c r="AW985" s="11" t="s">
        <v>37</v>
      </c>
      <c r="AX985" s="11" t="s">
        <v>22</v>
      </c>
      <c r="AY985" s="229" t="s">
        <v>140</v>
      </c>
    </row>
    <row r="986" spans="2:65" s="1" customFormat="1" ht="16.5" customHeight="1">
      <c r="B986" s="38"/>
      <c r="C986" s="204" t="s">
        <v>1245</v>
      </c>
      <c r="D986" s="204" t="s">
        <v>142</v>
      </c>
      <c r="E986" s="205" t="s">
        <v>1246</v>
      </c>
      <c r="F986" s="206" t="s">
        <v>1247</v>
      </c>
      <c r="G986" s="207" t="s">
        <v>439</v>
      </c>
      <c r="H986" s="208">
        <v>1</v>
      </c>
      <c r="I986" s="209"/>
      <c r="J986" s="210">
        <f>ROUND(I986*H986,2)</f>
        <v>0</v>
      </c>
      <c r="K986" s="206" t="s">
        <v>319</v>
      </c>
      <c r="L986" s="43"/>
      <c r="M986" s="211" t="s">
        <v>20</v>
      </c>
      <c r="N986" s="212" t="s">
        <v>46</v>
      </c>
      <c r="O986" s="79"/>
      <c r="P986" s="213">
        <f>O986*H986</f>
        <v>0</v>
      </c>
      <c r="Q986" s="213">
        <v>9E-05</v>
      </c>
      <c r="R986" s="213">
        <f>Q986*H986</f>
        <v>9E-05</v>
      </c>
      <c r="S986" s="213">
        <v>0</v>
      </c>
      <c r="T986" s="214">
        <f>S986*H986</f>
        <v>0</v>
      </c>
      <c r="AR986" s="17" t="s">
        <v>238</v>
      </c>
      <c r="AT986" s="17" t="s">
        <v>142</v>
      </c>
      <c r="AU986" s="17" t="s">
        <v>84</v>
      </c>
      <c r="AY986" s="17" t="s">
        <v>140</v>
      </c>
      <c r="BE986" s="215">
        <f>IF(N986="základní",J986,0)</f>
        <v>0</v>
      </c>
      <c r="BF986" s="215">
        <f>IF(N986="snížená",J986,0)</f>
        <v>0</v>
      </c>
      <c r="BG986" s="215">
        <f>IF(N986="zákl. přenesená",J986,0)</f>
        <v>0</v>
      </c>
      <c r="BH986" s="215">
        <f>IF(N986="sníž. přenesená",J986,0)</f>
        <v>0</v>
      </c>
      <c r="BI986" s="215">
        <f>IF(N986="nulová",J986,0)</f>
        <v>0</v>
      </c>
      <c r="BJ986" s="17" t="s">
        <v>22</v>
      </c>
      <c r="BK986" s="215">
        <f>ROUND(I986*H986,2)</f>
        <v>0</v>
      </c>
      <c r="BL986" s="17" t="s">
        <v>238</v>
      </c>
      <c r="BM986" s="17" t="s">
        <v>1248</v>
      </c>
    </row>
    <row r="987" spans="2:47" s="1" customFormat="1" ht="12">
      <c r="B987" s="38"/>
      <c r="C987" s="39"/>
      <c r="D987" s="216" t="s">
        <v>149</v>
      </c>
      <c r="E987" s="39"/>
      <c r="F987" s="217" t="s">
        <v>1249</v>
      </c>
      <c r="G987" s="39"/>
      <c r="H987" s="39"/>
      <c r="I987" s="130"/>
      <c r="J987" s="39"/>
      <c r="K987" s="39"/>
      <c r="L987" s="43"/>
      <c r="M987" s="218"/>
      <c r="N987" s="79"/>
      <c r="O987" s="79"/>
      <c r="P987" s="79"/>
      <c r="Q987" s="79"/>
      <c r="R987" s="79"/>
      <c r="S987" s="79"/>
      <c r="T987" s="80"/>
      <c r="AT987" s="17" t="s">
        <v>149</v>
      </c>
      <c r="AU987" s="17" t="s">
        <v>84</v>
      </c>
    </row>
    <row r="988" spans="2:51" s="11" customFormat="1" ht="12">
      <c r="B988" s="219"/>
      <c r="C988" s="220"/>
      <c r="D988" s="216" t="s">
        <v>151</v>
      </c>
      <c r="E988" s="221" t="s">
        <v>20</v>
      </c>
      <c r="F988" s="222" t="s">
        <v>1250</v>
      </c>
      <c r="G988" s="220"/>
      <c r="H988" s="223">
        <v>1</v>
      </c>
      <c r="I988" s="224"/>
      <c r="J988" s="220"/>
      <c r="K988" s="220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151</v>
      </c>
      <c r="AU988" s="229" t="s">
        <v>84</v>
      </c>
      <c r="AV988" s="11" t="s">
        <v>84</v>
      </c>
      <c r="AW988" s="11" t="s">
        <v>37</v>
      </c>
      <c r="AX988" s="11" t="s">
        <v>22</v>
      </c>
      <c r="AY988" s="229" t="s">
        <v>140</v>
      </c>
    </row>
    <row r="989" spans="2:65" s="1" customFormat="1" ht="16.5" customHeight="1">
      <c r="B989" s="38"/>
      <c r="C989" s="204" t="s">
        <v>1251</v>
      </c>
      <c r="D989" s="204" t="s">
        <v>142</v>
      </c>
      <c r="E989" s="205" t="s">
        <v>1252</v>
      </c>
      <c r="F989" s="206" t="s">
        <v>1253</v>
      </c>
      <c r="G989" s="207" t="s">
        <v>180</v>
      </c>
      <c r="H989" s="208">
        <v>10</v>
      </c>
      <c r="I989" s="209"/>
      <c r="J989" s="210">
        <f>ROUND(I989*H989,2)</f>
        <v>0</v>
      </c>
      <c r="K989" s="206" t="s">
        <v>319</v>
      </c>
      <c r="L989" s="43"/>
      <c r="M989" s="211" t="s">
        <v>20</v>
      </c>
      <c r="N989" s="212" t="s">
        <v>46</v>
      </c>
      <c r="O989" s="79"/>
      <c r="P989" s="213">
        <f>O989*H989</f>
        <v>0</v>
      </c>
      <c r="Q989" s="213">
        <v>0.005</v>
      </c>
      <c r="R989" s="213">
        <f>Q989*H989</f>
        <v>0.05</v>
      </c>
      <c r="S989" s="213">
        <v>0</v>
      </c>
      <c r="T989" s="214">
        <f>S989*H989</f>
        <v>0</v>
      </c>
      <c r="AR989" s="17" t="s">
        <v>238</v>
      </c>
      <c r="AT989" s="17" t="s">
        <v>142</v>
      </c>
      <c r="AU989" s="17" t="s">
        <v>84</v>
      </c>
      <c r="AY989" s="17" t="s">
        <v>140</v>
      </c>
      <c r="BE989" s="215">
        <f>IF(N989="základní",J989,0)</f>
        <v>0</v>
      </c>
      <c r="BF989" s="215">
        <f>IF(N989="snížená",J989,0)</f>
        <v>0</v>
      </c>
      <c r="BG989" s="215">
        <f>IF(N989="zákl. přenesená",J989,0)</f>
        <v>0</v>
      </c>
      <c r="BH989" s="215">
        <f>IF(N989="sníž. přenesená",J989,0)</f>
        <v>0</v>
      </c>
      <c r="BI989" s="215">
        <f>IF(N989="nulová",J989,0)</f>
        <v>0</v>
      </c>
      <c r="BJ989" s="17" t="s">
        <v>22</v>
      </c>
      <c r="BK989" s="215">
        <f>ROUND(I989*H989,2)</f>
        <v>0</v>
      </c>
      <c r="BL989" s="17" t="s">
        <v>238</v>
      </c>
      <c r="BM989" s="17" t="s">
        <v>1254</v>
      </c>
    </row>
    <row r="990" spans="2:47" s="1" customFormat="1" ht="12">
      <c r="B990" s="38"/>
      <c r="C990" s="39"/>
      <c r="D990" s="216" t="s">
        <v>149</v>
      </c>
      <c r="E990" s="39"/>
      <c r="F990" s="217" t="s">
        <v>1255</v>
      </c>
      <c r="G990" s="39"/>
      <c r="H990" s="39"/>
      <c r="I990" s="130"/>
      <c r="J990" s="39"/>
      <c r="K990" s="39"/>
      <c r="L990" s="43"/>
      <c r="M990" s="218"/>
      <c r="N990" s="79"/>
      <c r="O990" s="79"/>
      <c r="P990" s="79"/>
      <c r="Q990" s="79"/>
      <c r="R990" s="79"/>
      <c r="S990" s="79"/>
      <c r="T990" s="80"/>
      <c r="AT990" s="17" t="s">
        <v>149</v>
      </c>
      <c r="AU990" s="17" t="s">
        <v>84</v>
      </c>
    </row>
    <row r="991" spans="2:51" s="11" customFormat="1" ht="12">
      <c r="B991" s="219"/>
      <c r="C991" s="220"/>
      <c r="D991" s="216" t="s">
        <v>151</v>
      </c>
      <c r="E991" s="221" t="s">
        <v>20</v>
      </c>
      <c r="F991" s="222" t="s">
        <v>27</v>
      </c>
      <c r="G991" s="220"/>
      <c r="H991" s="223">
        <v>10</v>
      </c>
      <c r="I991" s="224"/>
      <c r="J991" s="220"/>
      <c r="K991" s="220"/>
      <c r="L991" s="225"/>
      <c r="M991" s="226"/>
      <c r="N991" s="227"/>
      <c r="O991" s="227"/>
      <c r="P991" s="227"/>
      <c r="Q991" s="227"/>
      <c r="R991" s="227"/>
      <c r="S991" s="227"/>
      <c r="T991" s="228"/>
      <c r="AT991" s="229" t="s">
        <v>151</v>
      </c>
      <c r="AU991" s="229" t="s">
        <v>84</v>
      </c>
      <c r="AV991" s="11" t="s">
        <v>84</v>
      </c>
      <c r="AW991" s="11" t="s">
        <v>37</v>
      </c>
      <c r="AX991" s="11" t="s">
        <v>22</v>
      </c>
      <c r="AY991" s="229" t="s">
        <v>140</v>
      </c>
    </row>
    <row r="992" spans="2:65" s="1" customFormat="1" ht="16.5" customHeight="1">
      <c r="B992" s="38"/>
      <c r="C992" s="204" t="s">
        <v>1256</v>
      </c>
      <c r="D992" s="204" t="s">
        <v>142</v>
      </c>
      <c r="E992" s="205" t="s">
        <v>1257</v>
      </c>
      <c r="F992" s="206" t="s">
        <v>1258</v>
      </c>
      <c r="G992" s="207" t="s">
        <v>594</v>
      </c>
      <c r="H992" s="208">
        <v>224.872</v>
      </c>
      <c r="I992" s="209"/>
      <c r="J992" s="210">
        <f>ROUND(I992*H992,2)</f>
        <v>0</v>
      </c>
      <c r="K992" s="206" t="s">
        <v>146</v>
      </c>
      <c r="L992" s="43"/>
      <c r="M992" s="211" t="s">
        <v>20</v>
      </c>
      <c r="N992" s="212" t="s">
        <v>46</v>
      </c>
      <c r="O992" s="79"/>
      <c r="P992" s="213">
        <f>O992*H992</f>
        <v>0</v>
      </c>
      <c r="Q992" s="213">
        <v>0</v>
      </c>
      <c r="R992" s="213">
        <f>Q992*H992</f>
        <v>0</v>
      </c>
      <c r="S992" s="213">
        <v>0.001</v>
      </c>
      <c r="T992" s="214">
        <f>S992*H992</f>
        <v>0.22487200000000002</v>
      </c>
      <c r="AR992" s="17" t="s">
        <v>238</v>
      </c>
      <c r="AT992" s="17" t="s">
        <v>142</v>
      </c>
      <c r="AU992" s="17" t="s">
        <v>84</v>
      </c>
      <c r="AY992" s="17" t="s">
        <v>140</v>
      </c>
      <c r="BE992" s="215">
        <f>IF(N992="základní",J992,0)</f>
        <v>0</v>
      </c>
      <c r="BF992" s="215">
        <f>IF(N992="snížená",J992,0)</f>
        <v>0</v>
      </c>
      <c r="BG992" s="215">
        <f>IF(N992="zákl. přenesená",J992,0)</f>
        <v>0</v>
      </c>
      <c r="BH992" s="215">
        <f>IF(N992="sníž. přenesená",J992,0)</f>
        <v>0</v>
      </c>
      <c r="BI992" s="215">
        <f>IF(N992="nulová",J992,0)</f>
        <v>0</v>
      </c>
      <c r="BJ992" s="17" t="s">
        <v>22</v>
      </c>
      <c r="BK992" s="215">
        <f>ROUND(I992*H992,2)</f>
        <v>0</v>
      </c>
      <c r="BL992" s="17" t="s">
        <v>238</v>
      </c>
      <c r="BM992" s="17" t="s">
        <v>1259</v>
      </c>
    </row>
    <row r="993" spans="2:47" s="1" customFormat="1" ht="12">
      <c r="B993" s="38"/>
      <c r="C993" s="39"/>
      <c r="D993" s="216" t="s">
        <v>149</v>
      </c>
      <c r="E993" s="39"/>
      <c r="F993" s="217" t="s">
        <v>1260</v>
      </c>
      <c r="G993" s="39"/>
      <c r="H993" s="39"/>
      <c r="I993" s="130"/>
      <c r="J993" s="39"/>
      <c r="K993" s="39"/>
      <c r="L993" s="43"/>
      <c r="M993" s="218"/>
      <c r="N993" s="79"/>
      <c r="O993" s="79"/>
      <c r="P993" s="79"/>
      <c r="Q993" s="79"/>
      <c r="R993" s="79"/>
      <c r="S993" s="79"/>
      <c r="T993" s="80"/>
      <c r="AT993" s="17" t="s">
        <v>149</v>
      </c>
      <c r="AU993" s="17" t="s">
        <v>84</v>
      </c>
    </row>
    <row r="994" spans="2:51" s="13" customFormat="1" ht="12">
      <c r="B994" s="251"/>
      <c r="C994" s="252"/>
      <c r="D994" s="216" t="s">
        <v>151</v>
      </c>
      <c r="E994" s="253" t="s">
        <v>20</v>
      </c>
      <c r="F994" s="254" t="s">
        <v>1261</v>
      </c>
      <c r="G994" s="252"/>
      <c r="H994" s="253" t="s">
        <v>20</v>
      </c>
      <c r="I994" s="255"/>
      <c r="J994" s="252"/>
      <c r="K994" s="252"/>
      <c r="L994" s="256"/>
      <c r="M994" s="257"/>
      <c r="N994" s="258"/>
      <c r="O994" s="258"/>
      <c r="P994" s="258"/>
      <c r="Q994" s="258"/>
      <c r="R994" s="258"/>
      <c r="S994" s="258"/>
      <c r="T994" s="259"/>
      <c r="AT994" s="260" t="s">
        <v>151</v>
      </c>
      <c r="AU994" s="260" t="s">
        <v>84</v>
      </c>
      <c r="AV994" s="13" t="s">
        <v>22</v>
      </c>
      <c r="AW994" s="13" t="s">
        <v>37</v>
      </c>
      <c r="AX994" s="13" t="s">
        <v>75</v>
      </c>
      <c r="AY994" s="260" t="s">
        <v>140</v>
      </c>
    </row>
    <row r="995" spans="2:51" s="11" customFormat="1" ht="12">
      <c r="B995" s="219"/>
      <c r="C995" s="220"/>
      <c r="D995" s="216" t="s">
        <v>151</v>
      </c>
      <c r="E995" s="221" t="s">
        <v>20</v>
      </c>
      <c r="F995" s="222" t="s">
        <v>1262</v>
      </c>
      <c r="G995" s="220"/>
      <c r="H995" s="223">
        <v>75.315</v>
      </c>
      <c r="I995" s="224"/>
      <c r="J995" s="220"/>
      <c r="K995" s="220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151</v>
      </c>
      <c r="AU995" s="229" t="s">
        <v>84</v>
      </c>
      <c r="AV995" s="11" t="s">
        <v>84</v>
      </c>
      <c r="AW995" s="11" t="s">
        <v>37</v>
      </c>
      <c r="AX995" s="11" t="s">
        <v>75</v>
      </c>
      <c r="AY995" s="229" t="s">
        <v>140</v>
      </c>
    </row>
    <row r="996" spans="2:51" s="11" customFormat="1" ht="12">
      <c r="B996" s="219"/>
      <c r="C996" s="220"/>
      <c r="D996" s="216" t="s">
        <v>151</v>
      </c>
      <c r="E996" s="221" t="s">
        <v>20</v>
      </c>
      <c r="F996" s="222" t="s">
        <v>1263</v>
      </c>
      <c r="G996" s="220"/>
      <c r="H996" s="223">
        <v>63.218</v>
      </c>
      <c r="I996" s="224"/>
      <c r="J996" s="220"/>
      <c r="K996" s="220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151</v>
      </c>
      <c r="AU996" s="229" t="s">
        <v>84</v>
      </c>
      <c r="AV996" s="11" t="s">
        <v>84</v>
      </c>
      <c r="AW996" s="11" t="s">
        <v>37</v>
      </c>
      <c r="AX996" s="11" t="s">
        <v>75</v>
      </c>
      <c r="AY996" s="229" t="s">
        <v>140</v>
      </c>
    </row>
    <row r="997" spans="2:51" s="11" customFormat="1" ht="12">
      <c r="B997" s="219"/>
      <c r="C997" s="220"/>
      <c r="D997" s="216" t="s">
        <v>151</v>
      </c>
      <c r="E997" s="221" t="s">
        <v>20</v>
      </c>
      <c r="F997" s="222" t="s">
        <v>1264</v>
      </c>
      <c r="G997" s="220"/>
      <c r="H997" s="223">
        <v>76.199</v>
      </c>
      <c r="I997" s="224"/>
      <c r="J997" s="220"/>
      <c r="K997" s="220"/>
      <c r="L997" s="225"/>
      <c r="M997" s="226"/>
      <c r="N997" s="227"/>
      <c r="O997" s="227"/>
      <c r="P997" s="227"/>
      <c r="Q997" s="227"/>
      <c r="R997" s="227"/>
      <c r="S997" s="227"/>
      <c r="T997" s="228"/>
      <c r="AT997" s="229" t="s">
        <v>151</v>
      </c>
      <c r="AU997" s="229" t="s">
        <v>84</v>
      </c>
      <c r="AV997" s="11" t="s">
        <v>84</v>
      </c>
      <c r="AW997" s="11" t="s">
        <v>37</v>
      </c>
      <c r="AX997" s="11" t="s">
        <v>75</v>
      </c>
      <c r="AY997" s="229" t="s">
        <v>140</v>
      </c>
    </row>
    <row r="998" spans="2:51" s="11" customFormat="1" ht="12">
      <c r="B998" s="219"/>
      <c r="C998" s="220"/>
      <c r="D998" s="216" t="s">
        <v>151</v>
      </c>
      <c r="E998" s="221" t="s">
        <v>20</v>
      </c>
      <c r="F998" s="222" t="s">
        <v>1265</v>
      </c>
      <c r="G998" s="220"/>
      <c r="H998" s="223">
        <v>10.14</v>
      </c>
      <c r="I998" s="224"/>
      <c r="J998" s="220"/>
      <c r="K998" s="220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151</v>
      </c>
      <c r="AU998" s="229" t="s">
        <v>84</v>
      </c>
      <c r="AV998" s="11" t="s">
        <v>84</v>
      </c>
      <c r="AW998" s="11" t="s">
        <v>37</v>
      </c>
      <c r="AX998" s="11" t="s">
        <v>75</v>
      </c>
      <c r="AY998" s="229" t="s">
        <v>140</v>
      </c>
    </row>
    <row r="999" spans="2:51" s="12" customFormat="1" ht="12">
      <c r="B999" s="230"/>
      <c r="C999" s="231"/>
      <c r="D999" s="216" t="s">
        <v>151</v>
      </c>
      <c r="E999" s="232" t="s">
        <v>20</v>
      </c>
      <c r="F999" s="233" t="s">
        <v>159</v>
      </c>
      <c r="G999" s="231"/>
      <c r="H999" s="234">
        <v>224.872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151</v>
      </c>
      <c r="AU999" s="240" t="s">
        <v>84</v>
      </c>
      <c r="AV999" s="12" t="s">
        <v>147</v>
      </c>
      <c r="AW999" s="12" t="s">
        <v>37</v>
      </c>
      <c r="AX999" s="12" t="s">
        <v>22</v>
      </c>
      <c r="AY999" s="240" t="s">
        <v>140</v>
      </c>
    </row>
    <row r="1000" spans="2:65" s="1" customFormat="1" ht="16.5" customHeight="1">
      <c r="B1000" s="38"/>
      <c r="C1000" s="204" t="s">
        <v>1266</v>
      </c>
      <c r="D1000" s="204" t="s">
        <v>142</v>
      </c>
      <c r="E1000" s="205" t="s">
        <v>1267</v>
      </c>
      <c r="F1000" s="206" t="s">
        <v>1268</v>
      </c>
      <c r="G1000" s="207" t="s">
        <v>194</v>
      </c>
      <c r="H1000" s="208">
        <v>0.101</v>
      </c>
      <c r="I1000" s="209"/>
      <c r="J1000" s="210">
        <f>ROUND(I1000*H1000,2)</f>
        <v>0</v>
      </c>
      <c r="K1000" s="206" t="s">
        <v>146</v>
      </c>
      <c r="L1000" s="43"/>
      <c r="M1000" s="211" t="s">
        <v>20</v>
      </c>
      <c r="N1000" s="212" t="s">
        <v>46</v>
      </c>
      <c r="O1000" s="79"/>
      <c r="P1000" s="213">
        <f>O1000*H1000</f>
        <v>0</v>
      </c>
      <c r="Q1000" s="213">
        <v>0</v>
      </c>
      <c r="R1000" s="213">
        <f>Q1000*H1000</f>
        <v>0</v>
      </c>
      <c r="S1000" s="213">
        <v>0</v>
      </c>
      <c r="T1000" s="214">
        <f>S1000*H1000</f>
        <v>0</v>
      </c>
      <c r="AR1000" s="17" t="s">
        <v>238</v>
      </c>
      <c r="AT1000" s="17" t="s">
        <v>142</v>
      </c>
      <c r="AU1000" s="17" t="s">
        <v>84</v>
      </c>
      <c r="AY1000" s="17" t="s">
        <v>140</v>
      </c>
      <c r="BE1000" s="215">
        <f>IF(N1000="základní",J1000,0)</f>
        <v>0</v>
      </c>
      <c r="BF1000" s="215">
        <f>IF(N1000="snížená",J1000,0)</f>
        <v>0</v>
      </c>
      <c r="BG1000" s="215">
        <f>IF(N1000="zákl. přenesená",J1000,0)</f>
        <v>0</v>
      </c>
      <c r="BH1000" s="215">
        <f>IF(N1000="sníž. přenesená",J1000,0)</f>
        <v>0</v>
      </c>
      <c r="BI1000" s="215">
        <f>IF(N1000="nulová",J1000,0)</f>
        <v>0</v>
      </c>
      <c r="BJ1000" s="17" t="s">
        <v>22</v>
      </c>
      <c r="BK1000" s="215">
        <f>ROUND(I1000*H1000,2)</f>
        <v>0</v>
      </c>
      <c r="BL1000" s="17" t="s">
        <v>238</v>
      </c>
      <c r="BM1000" s="17" t="s">
        <v>1269</v>
      </c>
    </row>
    <row r="1001" spans="2:47" s="1" customFormat="1" ht="12">
      <c r="B1001" s="38"/>
      <c r="C1001" s="39"/>
      <c r="D1001" s="216" t="s">
        <v>149</v>
      </c>
      <c r="E1001" s="39"/>
      <c r="F1001" s="217" t="s">
        <v>1270</v>
      </c>
      <c r="G1001" s="39"/>
      <c r="H1001" s="39"/>
      <c r="I1001" s="130"/>
      <c r="J1001" s="39"/>
      <c r="K1001" s="39"/>
      <c r="L1001" s="43"/>
      <c r="M1001" s="218"/>
      <c r="N1001" s="79"/>
      <c r="O1001" s="79"/>
      <c r="P1001" s="79"/>
      <c r="Q1001" s="79"/>
      <c r="R1001" s="79"/>
      <c r="S1001" s="79"/>
      <c r="T1001" s="80"/>
      <c r="AT1001" s="17" t="s">
        <v>149</v>
      </c>
      <c r="AU1001" s="17" t="s">
        <v>84</v>
      </c>
    </row>
    <row r="1002" spans="2:63" s="10" customFormat="1" ht="22.8" customHeight="1">
      <c r="B1002" s="188"/>
      <c r="C1002" s="189"/>
      <c r="D1002" s="190" t="s">
        <v>74</v>
      </c>
      <c r="E1002" s="202" t="s">
        <v>1271</v>
      </c>
      <c r="F1002" s="202" t="s">
        <v>1272</v>
      </c>
      <c r="G1002" s="189"/>
      <c r="H1002" s="189"/>
      <c r="I1002" s="192"/>
      <c r="J1002" s="203">
        <f>BK1002</f>
        <v>0</v>
      </c>
      <c r="K1002" s="189"/>
      <c r="L1002" s="194"/>
      <c r="M1002" s="195"/>
      <c r="N1002" s="196"/>
      <c r="O1002" s="196"/>
      <c r="P1002" s="197">
        <f>SUM(P1003:P1010)</f>
        <v>0</v>
      </c>
      <c r="Q1002" s="196"/>
      <c r="R1002" s="197">
        <f>SUM(R1003:R1010)</f>
        <v>0.007635599999999999</v>
      </c>
      <c r="S1002" s="196"/>
      <c r="T1002" s="198">
        <f>SUM(T1003:T1010)</f>
        <v>0</v>
      </c>
      <c r="AR1002" s="199" t="s">
        <v>84</v>
      </c>
      <c r="AT1002" s="200" t="s">
        <v>74</v>
      </c>
      <c r="AU1002" s="200" t="s">
        <v>22</v>
      </c>
      <c r="AY1002" s="199" t="s">
        <v>140</v>
      </c>
      <c r="BK1002" s="201">
        <f>SUM(BK1003:BK1010)</f>
        <v>0</v>
      </c>
    </row>
    <row r="1003" spans="2:65" s="1" customFormat="1" ht="16.5" customHeight="1">
      <c r="B1003" s="38"/>
      <c r="C1003" s="204" t="s">
        <v>1273</v>
      </c>
      <c r="D1003" s="204" t="s">
        <v>142</v>
      </c>
      <c r="E1003" s="205" t="s">
        <v>1274</v>
      </c>
      <c r="F1003" s="206" t="s">
        <v>1275</v>
      </c>
      <c r="G1003" s="207" t="s">
        <v>270</v>
      </c>
      <c r="H1003" s="208">
        <v>2.1</v>
      </c>
      <c r="I1003" s="209"/>
      <c r="J1003" s="210">
        <f>ROUND(I1003*H1003,2)</f>
        <v>0</v>
      </c>
      <c r="K1003" s="206" t="s">
        <v>146</v>
      </c>
      <c r="L1003" s="43"/>
      <c r="M1003" s="211" t="s">
        <v>20</v>
      </c>
      <c r="N1003" s="212" t="s">
        <v>46</v>
      </c>
      <c r="O1003" s="79"/>
      <c r="P1003" s="213">
        <f>O1003*H1003</f>
        <v>0</v>
      </c>
      <c r="Q1003" s="213">
        <v>0.00104</v>
      </c>
      <c r="R1003" s="213">
        <f>Q1003*H1003</f>
        <v>0.0021839999999999997</v>
      </c>
      <c r="S1003" s="213">
        <v>0</v>
      </c>
      <c r="T1003" s="214">
        <f>S1003*H1003</f>
        <v>0</v>
      </c>
      <c r="AR1003" s="17" t="s">
        <v>238</v>
      </c>
      <c r="AT1003" s="17" t="s">
        <v>142</v>
      </c>
      <c r="AU1003" s="17" t="s">
        <v>84</v>
      </c>
      <c r="AY1003" s="17" t="s">
        <v>140</v>
      </c>
      <c r="BE1003" s="215">
        <f>IF(N1003="základní",J1003,0)</f>
        <v>0</v>
      </c>
      <c r="BF1003" s="215">
        <f>IF(N1003="snížená",J1003,0)</f>
        <v>0</v>
      </c>
      <c r="BG1003" s="215">
        <f>IF(N1003="zákl. přenesená",J1003,0)</f>
        <v>0</v>
      </c>
      <c r="BH1003" s="215">
        <f>IF(N1003="sníž. přenesená",J1003,0)</f>
        <v>0</v>
      </c>
      <c r="BI1003" s="215">
        <f>IF(N1003="nulová",J1003,0)</f>
        <v>0</v>
      </c>
      <c r="BJ1003" s="17" t="s">
        <v>22</v>
      </c>
      <c r="BK1003" s="215">
        <f>ROUND(I1003*H1003,2)</f>
        <v>0</v>
      </c>
      <c r="BL1003" s="17" t="s">
        <v>238</v>
      </c>
      <c r="BM1003" s="17" t="s">
        <v>1276</v>
      </c>
    </row>
    <row r="1004" spans="2:47" s="1" customFormat="1" ht="12">
      <c r="B1004" s="38"/>
      <c r="C1004" s="39"/>
      <c r="D1004" s="216" t="s">
        <v>149</v>
      </c>
      <c r="E1004" s="39"/>
      <c r="F1004" s="217" t="s">
        <v>1277</v>
      </c>
      <c r="G1004" s="39"/>
      <c r="H1004" s="39"/>
      <c r="I1004" s="130"/>
      <c r="J1004" s="39"/>
      <c r="K1004" s="39"/>
      <c r="L1004" s="43"/>
      <c r="M1004" s="218"/>
      <c r="N1004" s="79"/>
      <c r="O1004" s="79"/>
      <c r="P1004" s="79"/>
      <c r="Q1004" s="79"/>
      <c r="R1004" s="79"/>
      <c r="S1004" s="79"/>
      <c r="T1004" s="80"/>
      <c r="AT1004" s="17" t="s">
        <v>149</v>
      </c>
      <c r="AU1004" s="17" t="s">
        <v>84</v>
      </c>
    </row>
    <row r="1005" spans="2:65" s="1" customFormat="1" ht="16.5" customHeight="1">
      <c r="B1005" s="38"/>
      <c r="C1005" s="241" t="s">
        <v>1278</v>
      </c>
      <c r="D1005" s="241" t="s">
        <v>228</v>
      </c>
      <c r="E1005" s="242" t="s">
        <v>1279</v>
      </c>
      <c r="F1005" s="243" t="s">
        <v>1280</v>
      </c>
      <c r="G1005" s="244" t="s">
        <v>145</v>
      </c>
      <c r="H1005" s="245">
        <v>0.462</v>
      </c>
      <c r="I1005" s="246"/>
      <c r="J1005" s="247">
        <f>ROUND(I1005*H1005,2)</f>
        <v>0</v>
      </c>
      <c r="K1005" s="243" t="s">
        <v>146</v>
      </c>
      <c r="L1005" s="248"/>
      <c r="M1005" s="249" t="s">
        <v>20</v>
      </c>
      <c r="N1005" s="250" t="s">
        <v>46</v>
      </c>
      <c r="O1005" s="79"/>
      <c r="P1005" s="213">
        <f>O1005*H1005</f>
        <v>0</v>
      </c>
      <c r="Q1005" s="213">
        <v>0.0118</v>
      </c>
      <c r="R1005" s="213">
        <f>Q1005*H1005</f>
        <v>0.0054516</v>
      </c>
      <c r="S1005" s="213">
        <v>0</v>
      </c>
      <c r="T1005" s="214">
        <f>S1005*H1005</f>
        <v>0</v>
      </c>
      <c r="AR1005" s="17" t="s">
        <v>365</v>
      </c>
      <c r="AT1005" s="17" t="s">
        <v>228</v>
      </c>
      <c r="AU1005" s="17" t="s">
        <v>84</v>
      </c>
      <c r="AY1005" s="17" t="s">
        <v>140</v>
      </c>
      <c r="BE1005" s="215">
        <f>IF(N1005="základní",J1005,0)</f>
        <v>0</v>
      </c>
      <c r="BF1005" s="215">
        <f>IF(N1005="snížená",J1005,0)</f>
        <v>0</v>
      </c>
      <c r="BG1005" s="215">
        <f>IF(N1005="zákl. přenesená",J1005,0)</f>
        <v>0</v>
      </c>
      <c r="BH1005" s="215">
        <f>IF(N1005="sníž. přenesená",J1005,0)</f>
        <v>0</v>
      </c>
      <c r="BI1005" s="215">
        <f>IF(N1005="nulová",J1005,0)</f>
        <v>0</v>
      </c>
      <c r="BJ1005" s="17" t="s">
        <v>22</v>
      </c>
      <c r="BK1005" s="215">
        <f>ROUND(I1005*H1005,2)</f>
        <v>0</v>
      </c>
      <c r="BL1005" s="17" t="s">
        <v>238</v>
      </c>
      <c r="BM1005" s="17" t="s">
        <v>1281</v>
      </c>
    </row>
    <row r="1006" spans="2:47" s="1" customFormat="1" ht="12">
      <c r="B1006" s="38"/>
      <c r="C1006" s="39"/>
      <c r="D1006" s="216" t="s">
        <v>149</v>
      </c>
      <c r="E1006" s="39"/>
      <c r="F1006" s="217" t="s">
        <v>1282</v>
      </c>
      <c r="G1006" s="39"/>
      <c r="H1006" s="39"/>
      <c r="I1006" s="130"/>
      <c r="J1006" s="39"/>
      <c r="K1006" s="39"/>
      <c r="L1006" s="43"/>
      <c r="M1006" s="218"/>
      <c r="N1006" s="79"/>
      <c r="O1006" s="79"/>
      <c r="P1006" s="79"/>
      <c r="Q1006" s="79"/>
      <c r="R1006" s="79"/>
      <c r="S1006" s="79"/>
      <c r="T1006" s="80"/>
      <c r="AT1006" s="17" t="s">
        <v>149</v>
      </c>
      <c r="AU1006" s="17" t="s">
        <v>84</v>
      </c>
    </row>
    <row r="1007" spans="2:51" s="11" customFormat="1" ht="12">
      <c r="B1007" s="219"/>
      <c r="C1007" s="220"/>
      <c r="D1007" s="216" t="s">
        <v>151</v>
      </c>
      <c r="E1007" s="221" t="s">
        <v>20</v>
      </c>
      <c r="F1007" s="222" t="s">
        <v>1283</v>
      </c>
      <c r="G1007" s="220"/>
      <c r="H1007" s="223">
        <v>2.1</v>
      </c>
      <c r="I1007" s="224"/>
      <c r="J1007" s="220"/>
      <c r="K1007" s="220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151</v>
      </c>
      <c r="AU1007" s="229" t="s">
        <v>84</v>
      </c>
      <c r="AV1007" s="11" t="s">
        <v>84</v>
      </c>
      <c r="AW1007" s="11" t="s">
        <v>37</v>
      </c>
      <c r="AX1007" s="11" t="s">
        <v>75</v>
      </c>
      <c r="AY1007" s="229" t="s">
        <v>140</v>
      </c>
    </row>
    <row r="1008" spans="2:51" s="11" customFormat="1" ht="12">
      <c r="B1008" s="219"/>
      <c r="C1008" s="220"/>
      <c r="D1008" s="216" t="s">
        <v>151</v>
      </c>
      <c r="E1008" s="221" t="s">
        <v>20</v>
      </c>
      <c r="F1008" s="222" t="s">
        <v>1284</v>
      </c>
      <c r="G1008" s="220"/>
      <c r="H1008" s="223">
        <v>0.462</v>
      </c>
      <c r="I1008" s="224"/>
      <c r="J1008" s="220"/>
      <c r="K1008" s="220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151</v>
      </c>
      <c r="AU1008" s="229" t="s">
        <v>84</v>
      </c>
      <c r="AV1008" s="11" t="s">
        <v>84</v>
      </c>
      <c r="AW1008" s="11" t="s">
        <v>37</v>
      </c>
      <c r="AX1008" s="11" t="s">
        <v>22</v>
      </c>
      <c r="AY1008" s="229" t="s">
        <v>140</v>
      </c>
    </row>
    <row r="1009" spans="2:65" s="1" customFormat="1" ht="16.5" customHeight="1">
      <c r="B1009" s="38"/>
      <c r="C1009" s="204" t="s">
        <v>1285</v>
      </c>
      <c r="D1009" s="204" t="s">
        <v>142</v>
      </c>
      <c r="E1009" s="205" t="s">
        <v>1286</v>
      </c>
      <c r="F1009" s="206" t="s">
        <v>1287</v>
      </c>
      <c r="G1009" s="207" t="s">
        <v>194</v>
      </c>
      <c r="H1009" s="208">
        <v>0.008</v>
      </c>
      <c r="I1009" s="209"/>
      <c r="J1009" s="210">
        <f>ROUND(I1009*H1009,2)</f>
        <v>0</v>
      </c>
      <c r="K1009" s="206" t="s">
        <v>146</v>
      </c>
      <c r="L1009" s="43"/>
      <c r="M1009" s="211" t="s">
        <v>20</v>
      </c>
      <c r="N1009" s="212" t="s">
        <v>46</v>
      </c>
      <c r="O1009" s="79"/>
      <c r="P1009" s="213">
        <f>O1009*H1009</f>
        <v>0</v>
      </c>
      <c r="Q1009" s="213">
        <v>0</v>
      </c>
      <c r="R1009" s="213">
        <f>Q1009*H1009</f>
        <v>0</v>
      </c>
      <c r="S1009" s="213">
        <v>0</v>
      </c>
      <c r="T1009" s="214">
        <f>S1009*H1009</f>
        <v>0</v>
      </c>
      <c r="AR1009" s="17" t="s">
        <v>238</v>
      </c>
      <c r="AT1009" s="17" t="s">
        <v>142</v>
      </c>
      <c r="AU1009" s="17" t="s">
        <v>84</v>
      </c>
      <c r="AY1009" s="17" t="s">
        <v>140</v>
      </c>
      <c r="BE1009" s="215">
        <f>IF(N1009="základní",J1009,0)</f>
        <v>0</v>
      </c>
      <c r="BF1009" s="215">
        <f>IF(N1009="snížená",J1009,0)</f>
        <v>0</v>
      </c>
      <c r="BG1009" s="215">
        <f>IF(N1009="zákl. přenesená",J1009,0)</f>
        <v>0</v>
      </c>
      <c r="BH1009" s="215">
        <f>IF(N1009="sníž. přenesená",J1009,0)</f>
        <v>0</v>
      </c>
      <c r="BI1009" s="215">
        <f>IF(N1009="nulová",J1009,0)</f>
        <v>0</v>
      </c>
      <c r="BJ1009" s="17" t="s">
        <v>22</v>
      </c>
      <c r="BK1009" s="215">
        <f>ROUND(I1009*H1009,2)</f>
        <v>0</v>
      </c>
      <c r="BL1009" s="17" t="s">
        <v>238</v>
      </c>
      <c r="BM1009" s="17" t="s">
        <v>1288</v>
      </c>
    </row>
    <row r="1010" spans="2:47" s="1" customFormat="1" ht="12">
      <c r="B1010" s="38"/>
      <c r="C1010" s="39"/>
      <c r="D1010" s="216" t="s">
        <v>149</v>
      </c>
      <c r="E1010" s="39"/>
      <c r="F1010" s="217" t="s">
        <v>1289</v>
      </c>
      <c r="G1010" s="39"/>
      <c r="H1010" s="39"/>
      <c r="I1010" s="130"/>
      <c r="J1010" s="39"/>
      <c r="K1010" s="39"/>
      <c r="L1010" s="43"/>
      <c r="M1010" s="218"/>
      <c r="N1010" s="79"/>
      <c r="O1010" s="79"/>
      <c r="P1010" s="79"/>
      <c r="Q1010" s="79"/>
      <c r="R1010" s="79"/>
      <c r="S1010" s="79"/>
      <c r="T1010" s="80"/>
      <c r="AT1010" s="17" t="s">
        <v>149</v>
      </c>
      <c r="AU1010" s="17" t="s">
        <v>84</v>
      </c>
    </row>
    <row r="1011" spans="2:63" s="10" customFormat="1" ht="22.8" customHeight="1">
      <c r="B1011" s="188"/>
      <c r="C1011" s="189"/>
      <c r="D1011" s="190" t="s">
        <v>74</v>
      </c>
      <c r="E1011" s="202" t="s">
        <v>1290</v>
      </c>
      <c r="F1011" s="202" t="s">
        <v>1291</v>
      </c>
      <c r="G1011" s="189"/>
      <c r="H1011" s="189"/>
      <c r="I1011" s="192"/>
      <c r="J1011" s="203">
        <f>BK1011</f>
        <v>0</v>
      </c>
      <c r="K1011" s="189"/>
      <c r="L1011" s="194"/>
      <c r="M1011" s="195"/>
      <c r="N1011" s="196"/>
      <c r="O1011" s="196"/>
      <c r="P1011" s="197">
        <f>SUM(P1012:P1026)</f>
        <v>0</v>
      </c>
      <c r="Q1011" s="196"/>
      <c r="R1011" s="197">
        <f>SUM(R1012:R1026)</f>
        <v>0.04565992</v>
      </c>
      <c r="S1011" s="196"/>
      <c r="T1011" s="198">
        <f>SUM(T1012:T1026)</f>
        <v>0</v>
      </c>
      <c r="AR1011" s="199" t="s">
        <v>84</v>
      </c>
      <c r="AT1011" s="200" t="s">
        <v>74</v>
      </c>
      <c r="AU1011" s="200" t="s">
        <v>22</v>
      </c>
      <c r="AY1011" s="199" t="s">
        <v>140</v>
      </c>
      <c r="BK1011" s="201">
        <f>SUM(BK1012:BK1026)</f>
        <v>0</v>
      </c>
    </row>
    <row r="1012" spans="2:65" s="1" customFormat="1" ht="16.5" customHeight="1">
      <c r="B1012" s="38"/>
      <c r="C1012" s="204" t="s">
        <v>1292</v>
      </c>
      <c r="D1012" s="204" t="s">
        <v>142</v>
      </c>
      <c r="E1012" s="205" t="s">
        <v>1293</v>
      </c>
      <c r="F1012" s="206" t="s">
        <v>1294</v>
      </c>
      <c r="G1012" s="207" t="s">
        <v>145</v>
      </c>
      <c r="H1012" s="208">
        <v>157.448</v>
      </c>
      <c r="I1012" s="209"/>
      <c r="J1012" s="210">
        <f>ROUND(I1012*H1012,2)</f>
        <v>0</v>
      </c>
      <c r="K1012" s="206" t="s">
        <v>146</v>
      </c>
      <c r="L1012" s="43"/>
      <c r="M1012" s="211" t="s">
        <v>20</v>
      </c>
      <c r="N1012" s="212" t="s">
        <v>46</v>
      </c>
      <c r="O1012" s="79"/>
      <c r="P1012" s="213">
        <f>O1012*H1012</f>
        <v>0</v>
      </c>
      <c r="Q1012" s="213">
        <v>0.00029</v>
      </c>
      <c r="R1012" s="213">
        <f>Q1012*H1012</f>
        <v>0.04565992</v>
      </c>
      <c r="S1012" s="213">
        <v>0</v>
      </c>
      <c r="T1012" s="214">
        <f>S1012*H1012</f>
        <v>0</v>
      </c>
      <c r="AR1012" s="17" t="s">
        <v>238</v>
      </c>
      <c r="AT1012" s="17" t="s">
        <v>142</v>
      </c>
      <c r="AU1012" s="17" t="s">
        <v>84</v>
      </c>
      <c r="AY1012" s="17" t="s">
        <v>140</v>
      </c>
      <c r="BE1012" s="215">
        <f>IF(N1012="základní",J1012,0)</f>
        <v>0</v>
      </c>
      <c r="BF1012" s="215">
        <f>IF(N1012="snížená",J1012,0)</f>
        <v>0</v>
      </c>
      <c r="BG1012" s="215">
        <f>IF(N1012="zákl. přenesená",J1012,0)</f>
        <v>0</v>
      </c>
      <c r="BH1012" s="215">
        <f>IF(N1012="sníž. přenesená",J1012,0)</f>
        <v>0</v>
      </c>
      <c r="BI1012" s="215">
        <f>IF(N1012="nulová",J1012,0)</f>
        <v>0</v>
      </c>
      <c r="BJ1012" s="17" t="s">
        <v>22</v>
      </c>
      <c r="BK1012" s="215">
        <f>ROUND(I1012*H1012,2)</f>
        <v>0</v>
      </c>
      <c r="BL1012" s="17" t="s">
        <v>238</v>
      </c>
      <c r="BM1012" s="17" t="s">
        <v>1295</v>
      </c>
    </row>
    <row r="1013" spans="2:47" s="1" customFormat="1" ht="12">
      <c r="B1013" s="38"/>
      <c r="C1013" s="39"/>
      <c r="D1013" s="216" t="s">
        <v>149</v>
      </c>
      <c r="E1013" s="39"/>
      <c r="F1013" s="217" t="s">
        <v>1296</v>
      </c>
      <c r="G1013" s="39"/>
      <c r="H1013" s="39"/>
      <c r="I1013" s="130"/>
      <c r="J1013" s="39"/>
      <c r="K1013" s="39"/>
      <c r="L1013" s="43"/>
      <c r="M1013" s="218"/>
      <c r="N1013" s="79"/>
      <c r="O1013" s="79"/>
      <c r="P1013" s="79"/>
      <c r="Q1013" s="79"/>
      <c r="R1013" s="79"/>
      <c r="S1013" s="79"/>
      <c r="T1013" s="80"/>
      <c r="AT1013" s="17" t="s">
        <v>149</v>
      </c>
      <c r="AU1013" s="17" t="s">
        <v>84</v>
      </c>
    </row>
    <row r="1014" spans="2:51" s="11" customFormat="1" ht="12">
      <c r="B1014" s="219"/>
      <c r="C1014" s="220"/>
      <c r="D1014" s="216" t="s">
        <v>151</v>
      </c>
      <c r="E1014" s="221" t="s">
        <v>20</v>
      </c>
      <c r="F1014" s="222" t="s">
        <v>241</v>
      </c>
      <c r="G1014" s="220"/>
      <c r="H1014" s="223">
        <v>1.064</v>
      </c>
      <c r="I1014" s="224"/>
      <c r="J1014" s="220"/>
      <c r="K1014" s="220"/>
      <c r="L1014" s="225"/>
      <c r="M1014" s="226"/>
      <c r="N1014" s="227"/>
      <c r="O1014" s="227"/>
      <c r="P1014" s="227"/>
      <c r="Q1014" s="227"/>
      <c r="R1014" s="227"/>
      <c r="S1014" s="227"/>
      <c r="T1014" s="228"/>
      <c r="AT1014" s="229" t="s">
        <v>151</v>
      </c>
      <c r="AU1014" s="229" t="s">
        <v>84</v>
      </c>
      <c r="AV1014" s="11" t="s">
        <v>84</v>
      </c>
      <c r="AW1014" s="11" t="s">
        <v>37</v>
      </c>
      <c r="AX1014" s="11" t="s">
        <v>75</v>
      </c>
      <c r="AY1014" s="229" t="s">
        <v>140</v>
      </c>
    </row>
    <row r="1015" spans="2:51" s="11" customFormat="1" ht="12">
      <c r="B1015" s="219"/>
      <c r="C1015" s="220"/>
      <c r="D1015" s="216" t="s">
        <v>151</v>
      </c>
      <c r="E1015" s="221" t="s">
        <v>20</v>
      </c>
      <c r="F1015" s="222" t="s">
        <v>242</v>
      </c>
      <c r="G1015" s="220"/>
      <c r="H1015" s="223">
        <v>4.41</v>
      </c>
      <c r="I1015" s="224"/>
      <c r="J1015" s="220"/>
      <c r="K1015" s="220"/>
      <c r="L1015" s="225"/>
      <c r="M1015" s="226"/>
      <c r="N1015" s="227"/>
      <c r="O1015" s="227"/>
      <c r="P1015" s="227"/>
      <c r="Q1015" s="227"/>
      <c r="R1015" s="227"/>
      <c r="S1015" s="227"/>
      <c r="T1015" s="228"/>
      <c r="AT1015" s="229" t="s">
        <v>151</v>
      </c>
      <c r="AU1015" s="229" t="s">
        <v>84</v>
      </c>
      <c r="AV1015" s="11" t="s">
        <v>84</v>
      </c>
      <c r="AW1015" s="11" t="s">
        <v>37</v>
      </c>
      <c r="AX1015" s="11" t="s">
        <v>75</v>
      </c>
      <c r="AY1015" s="229" t="s">
        <v>140</v>
      </c>
    </row>
    <row r="1016" spans="2:51" s="11" customFormat="1" ht="12">
      <c r="B1016" s="219"/>
      <c r="C1016" s="220"/>
      <c r="D1016" s="216" t="s">
        <v>151</v>
      </c>
      <c r="E1016" s="221" t="s">
        <v>20</v>
      </c>
      <c r="F1016" s="222" t="s">
        <v>243</v>
      </c>
      <c r="G1016" s="220"/>
      <c r="H1016" s="223">
        <v>91.455</v>
      </c>
      <c r="I1016" s="224"/>
      <c r="J1016" s="220"/>
      <c r="K1016" s="220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151</v>
      </c>
      <c r="AU1016" s="229" t="s">
        <v>84</v>
      </c>
      <c r="AV1016" s="11" t="s">
        <v>84</v>
      </c>
      <c r="AW1016" s="11" t="s">
        <v>37</v>
      </c>
      <c r="AX1016" s="11" t="s">
        <v>75</v>
      </c>
      <c r="AY1016" s="229" t="s">
        <v>140</v>
      </c>
    </row>
    <row r="1017" spans="2:51" s="11" customFormat="1" ht="12">
      <c r="B1017" s="219"/>
      <c r="C1017" s="220"/>
      <c r="D1017" s="216" t="s">
        <v>151</v>
      </c>
      <c r="E1017" s="221" t="s">
        <v>20</v>
      </c>
      <c r="F1017" s="222" t="s">
        <v>244</v>
      </c>
      <c r="G1017" s="220"/>
      <c r="H1017" s="223">
        <v>34.86</v>
      </c>
      <c r="I1017" s="224"/>
      <c r="J1017" s="220"/>
      <c r="K1017" s="220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151</v>
      </c>
      <c r="AU1017" s="229" t="s">
        <v>84</v>
      </c>
      <c r="AV1017" s="11" t="s">
        <v>84</v>
      </c>
      <c r="AW1017" s="11" t="s">
        <v>37</v>
      </c>
      <c r="AX1017" s="11" t="s">
        <v>75</v>
      </c>
      <c r="AY1017" s="229" t="s">
        <v>140</v>
      </c>
    </row>
    <row r="1018" spans="2:51" s="11" customFormat="1" ht="12">
      <c r="B1018" s="219"/>
      <c r="C1018" s="220"/>
      <c r="D1018" s="216" t="s">
        <v>151</v>
      </c>
      <c r="E1018" s="221" t="s">
        <v>20</v>
      </c>
      <c r="F1018" s="222" t="s">
        <v>245</v>
      </c>
      <c r="G1018" s="220"/>
      <c r="H1018" s="223">
        <v>1.995</v>
      </c>
      <c r="I1018" s="224"/>
      <c r="J1018" s="220"/>
      <c r="K1018" s="220"/>
      <c r="L1018" s="225"/>
      <c r="M1018" s="226"/>
      <c r="N1018" s="227"/>
      <c r="O1018" s="227"/>
      <c r="P1018" s="227"/>
      <c r="Q1018" s="227"/>
      <c r="R1018" s="227"/>
      <c r="S1018" s="227"/>
      <c r="T1018" s="228"/>
      <c r="AT1018" s="229" t="s">
        <v>151</v>
      </c>
      <c r="AU1018" s="229" t="s">
        <v>84</v>
      </c>
      <c r="AV1018" s="11" t="s">
        <v>84</v>
      </c>
      <c r="AW1018" s="11" t="s">
        <v>37</v>
      </c>
      <c r="AX1018" s="11" t="s">
        <v>75</v>
      </c>
      <c r="AY1018" s="229" t="s">
        <v>140</v>
      </c>
    </row>
    <row r="1019" spans="2:51" s="11" customFormat="1" ht="12">
      <c r="B1019" s="219"/>
      <c r="C1019" s="220"/>
      <c r="D1019" s="216" t="s">
        <v>151</v>
      </c>
      <c r="E1019" s="221" t="s">
        <v>20</v>
      </c>
      <c r="F1019" s="222" t="s">
        <v>246</v>
      </c>
      <c r="G1019" s="220"/>
      <c r="H1019" s="223">
        <v>0.945</v>
      </c>
      <c r="I1019" s="224"/>
      <c r="J1019" s="220"/>
      <c r="K1019" s="220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151</v>
      </c>
      <c r="AU1019" s="229" t="s">
        <v>84</v>
      </c>
      <c r="AV1019" s="11" t="s">
        <v>84</v>
      </c>
      <c r="AW1019" s="11" t="s">
        <v>37</v>
      </c>
      <c r="AX1019" s="11" t="s">
        <v>75</v>
      </c>
      <c r="AY1019" s="229" t="s">
        <v>140</v>
      </c>
    </row>
    <row r="1020" spans="2:51" s="11" customFormat="1" ht="12">
      <c r="B1020" s="219"/>
      <c r="C1020" s="220"/>
      <c r="D1020" s="216" t="s">
        <v>151</v>
      </c>
      <c r="E1020" s="221" t="s">
        <v>20</v>
      </c>
      <c r="F1020" s="222" t="s">
        <v>247</v>
      </c>
      <c r="G1020" s="220"/>
      <c r="H1020" s="223">
        <v>5.04</v>
      </c>
      <c r="I1020" s="224"/>
      <c r="J1020" s="220"/>
      <c r="K1020" s="220"/>
      <c r="L1020" s="225"/>
      <c r="M1020" s="226"/>
      <c r="N1020" s="227"/>
      <c r="O1020" s="227"/>
      <c r="P1020" s="227"/>
      <c r="Q1020" s="227"/>
      <c r="R1020" s="227"/>
      <c r="S1020" s="227"/>
      <c r="T1020" s="228"/>
      <c r="AT1020" s="229" t="s">
        <v>151</v>
      </c>
      <c r="AU1020" s="229" t="s">
        <v>84</v>
      </c>
      <c r="AV1020" s="11" t="s">
        <v>84</v>
      </c>
      <c r="AW1020" s="11" t="s">
        <v>37</v>
      </c>
      <c r="AX1020" s="11" t="s">
        <v>75</v>
      </c>
      <c r="AY1020" s="229" t="s">
        <v>140</v>
      </c>
    </row>
    <row r="1021" spans="2:51" s="11" customFormat="1" ht="12">
      <c r="B1021" s="219"/>
      <c r="C1021" s="220"/>
      <c r="D1021" s="216" t="s">
        <v>151</v>
      </c>
      <c r="E1021" s="221" t="s">
        <v>20</v>
      </c>
      <c r="F1021" s="222" t="s">
        <v>248</v>
      </c>
      <c r="G1021" s="220"/>
      <c r="H1021" s="223">
        <v>3.213</v>
      </c>
      <c r="I1021" s="224"/>
      <c r="J1021" s="220"/>
      <c r="K1021" s="220"/>
      <c r="L1021" s="225"/>
      <c r="M1021" s="226"/>
      <c r="N1021" s="227"/>
      <c r="O1021" s="227"/>
      <c r="P1021" s="227"/>
      <c r="Q1021" s="227"/>
      <c r="R1021" s="227"/>
      <c r="S1021" s="227"/>
      <c r="T1021" s="228"/>
      <c r="AT1021" s="229" t="s">
        <v>151</v>
      </c>
      <c r="AU1021" s="229" t="s">
        <v>84</v>
      </c>
      <c r="AV1021" s="11" t="s">
        <v>84</v>
      </c>
      <c r="AW1021" s="11" t="s">
        <v>37</v>
      </c>
      <c r="AX1021" s="11" t="s">
        <v>75</v>
      </c>
      <c r="AY1021" s="229" t="s">
        <v>140</v>
      </c>
    </row>
    <row r="1022" spans="2:51" s="11" customFormat="1" ht="12">
      <c r="B1022" s="219"/>
      <c r="C1022" s="220"/>
      <c r="D1022" s="216" t="s">
        <v>151</v>
      </c>
      <c r="E1022" s="221" t="s">
        <v>20</v>
      </c>
      <c r="F1022" s="222" t="s">
        <v>249</v>
      </c>
      <c r="G1022" s="220"/>
      <c r="H1022" s="223">
        <v>4.97</v>
      </c>
      <c r="I1022" s="224"/>
      <c r="J1022" s="220"/>
      <c r="K1022" s="220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151</v>
      </c>
      <c r="AU1022" s="229" t="s">
        <v>84</v>
      </c>
      <c r="AV1022" s="11" t="s">
        <v>84</v>
      </c>
      <c r="AW1022" s="11" t="s">
        <v>37</v>
      </c>
      <c r="AX1022" s="11" t="s">
        <v>75</v>
      </c>
      <c r="AY1022" s="229" t="s">
        <v>140</v>
      </c>
    </row>
    <row r="1023" spans="2:51" s="11" customFormat="1" ht="12">
      <c r="B1023" s="219"/>
      <c r="C1023" s="220"/>
      <c r="D1023" s="216" t="s">
        <v>151</v>
      </c>
      <c r="E1023" s="221" t="s">
        <v>20</v>
      </c>
      <c r="F1023" s="222" t="s">
        <v>250</v>
      </c>
      <c r="G1023" s="220"/>
      <c r="H1023" s="223">
        <v>1.936</v>
      </c>
      <c r="I1023" s="224"/>
      <c r="J1023" s="220"/>
      <c r="K1023" s="220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151</v>
      </c>
      <c r="AU1023" s="229" t="s">
        <v>84</v>
      </c>
      <c r="AV1023" s="11" t="s">
        <v>84</v>
      </c>
      <c r="AW1023" s="11" t="s">
        <v>37</v>
      </c>
      <c r="AX1023" s="11" t="s">
        <v>75</v>
      </c>
      <c r="AY1023" s="229" t="s">
        <v>140</v>
      </c>
    </row>
    <row r="1024" spans="2:51" s="11" customFormat="1" ht="12">
      <c r="B1024" s="219"/>
      <c r="C1024" s="220"/>
      <c r="D1024" s="216" t="s">
        <v>151</v>
      </c>
      <c r="E1024" s="221" t="s">
        <v>20</v>
      </c>
      <c r="F1024" s="222" t="s">
        <v>251</v>
      </c>
      <c r="G1024" s="220"/>
      <c r="H1024" s="223">
        <v>5.565</v>
      </c>
      <c r="I1024" s="224"/>
      <c r="J1024" s="220"/>
      <c r="K1024" s="220"/>
      <c r="L1024" s="225"/>
      <c r="M1024" s="226"/>
      <c r="N1024" s="227"/>
      <c r="O1024" s="227"/>
      <c r="P1024" s="227"/>
      <c r="Q1024" s="227"/>
      <c r="R1024" s="227"/>
      <c r="S1024" s="227"/>
      <c r="T1024" s="228"/>
      <c r="AT1024" s="229" t="s">
        <v>151</v>
      </c>
      <c r="AU1024" s="229" t="s">
        <v>84</v>
      </c>
      <c r="AV1024" s="11" t="s">
        <v>84</v>
      </c>
      <c r="AW1024" s="11" t="s">
        <v>37</v>
      </c>
      <c r="AX1024" s="11" t="s">
        <v>75</v>
      </c>
      <c r="AY1024" s="229" t="s">
        <v>140</v>
      </c>
    </row>
    <row r="1025" spans="2:51" s="11" customFormat="1" ht="12">
      <c r="B1025" s="219"/>
      <c r="C1025" s="220"/>
      <c r="D1025" s="216" t="s">
        <v>151</v>
      </c>
      <c r="E1025" s="221" t="s">
        <v>20</v>
      </c>
      <c r="F1025" s="222" t="s">
        <v>252</v>
      </c>
      <c r="G1025" s="220"/>
      <c r="H1025" s="223">
        <v>1.995</v>
      </c>
      <c r="I1025" s="224"/>
      <c r="J1025" s="220"/>
      <c r="K1025" s="220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151</v>
      </c>
      <c r="AU1025" s="229" t="s">
        <v>84</v>
      </c>
      <c r="AV1025" s="11" t="s">
        <v>84</v>
      </c>
      <c r="AW1025" s="11" t="s">
        <v>37</v>
      </c>
      <c r="AX1025" s="11" t="s">
        <v>75</v>
      </c>
      <c r="AY1025" s="229" t="s">
        <v>140</v>
      </c>
    </row>
    <row r="1026" spans="2:51" s="12" customFormat="1" ht="12">
      <c r="B1026" s="230"/>
      <c r="C1026" s="231"/>
      <c r="D1026" s="216" t="s">
        <v>151</v>
      </c>
      <c r="E1026" s="232" t="s">
        <v>20</v>
      </c>
      <c r="F1026" s="233" t="s">
        <v>159</v>
      </c>
      <c r="G1026" s="231"/>
      <c r="H1026" s="234">
        <v>157.44799999999998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151</v>
      </c>
      <c r="AU1026" s="240" t="s">
        <v>84</v>
      </c>
      <c r="AV1026" s="12" t="s">
        <v>147</v>
      </c>
      <c r="AW1026" s="12" t="s">
        <v>37</v>
      </c>
      <c r="AX1026" s="12" t="s">
        <v>22</v>
      </c>
      <c r="AY1026" s="240" t="s">
        <v>140</v>
      </c>
    </row>
    <row r="1027" spans="2:63" s="10" customFormat="1" ht="25.9" customHeight="1">
      <c r="B1027" s="188"/>
      <c r="C1027" s="189"/>
      <c r="D1027" s="190" t="s">
        <v>74</v>
      </c>
      <c r="E1027" s="191" t="s">
        <v>1297</v>
      </c>
      <c r="F1027" s="191" t="s">
        <v>1298</v>
      </c>
      <c r="G1027" s="189"/>
      <c r="H1027" s="189"/>
      <c r="I1027" s="192"/>
      <c r="J1027" s="193">
        <f>BK1027</f>
        <v>0</v>
      </c>
      <c r="K1027" s="189"/>
      <c r="L1027" s="194"/>
      <c r="M1027" s="195"/>
      <c r="N1027" s="196"/>
      <c r="O1027" s="196"/>
      <c r="P1027" s="197">
        <f>P1028</f>
        <v>0</v>
      </c>
      <c r="Q1027" s="196"/>
      <c r="R1027" s="197">
        <f>R1028</f>
        <v>0</v>
      </c>
      <c r="S1027" s="196"/>
      <c r="T1027" s="198">
        <f>T1028</f>
        <v>0</v>
      </c>
      <c r="AR1027" s="199" t="s">
        <v>170</v>
      </c>
      <c r="AT1027" s="200" t="s">
        <v>74</v>
      </c>
      <c r="AU1027" s="200" t="s">
        <v>75</v>
      </c>
      <c r="AY1027" s="199" t="s">
        <v>140</v>
      </c>
      <c r="BK1027" s="201">
        <f>BK1028</f>
        <v>0</v>
      </c>
    </row>
    <row r="1028" spans="2:63" s="10" customFormat="1" ht="22.8" customHeight="1">
      <c r="B1028" s="188"/>
      <c r="C1028" s="189"/>
      <c r="D1028" s="190" t="s">
        <v>74</v>
      </c>
      <c r="E1028" s="202" t="s">
        <v>1299</v>
      </c>
      <c r="F1028" s="202" t="s">
        <v>1300</v>
      </c>
      <c r="G1028" s="189"/>
      <c r="H1028" s="189"/>
      <c r="I1028" s="192"/>
      <c r="J1028" s="203">
        <f>BK1028</f>
        <v>0</v>
      </c>
      <c r="K1028" s="189"/>
      <c r="L1028" s="194"/>
      <c r="M1028" s="195"/>
      <c r="N1028" s="196"/>
      <c r="O1028" s="196"/>
      <c r="P1028" s="197">
        <f>SUM(P1029:P1031)</f>
        <v>0</v>
      </c>
      <c r="Q1028" s="196"/>
      <c r="R1028" s="197">
        <f>SUM(R1029:R1031)</f>
        <v>0</v>
      </c>
      <c r="S1028" s="196"/>
      <c r="T1028" s="198">
        <f>SUM(T1029:T1031)</f>
        <v>0</v>
      </c>
      <c r="AR1028" s="199" t="s">
        <v>170</v>
      </c>
      <c r="AT1028" s="200" t="s">
        <v>74</v>
      </c>
      <c r="AU1028" s="200" t="s">
        <v>22</v>
      </c>
      <c r="AY1028" s="199" t="s">
        <v>140</v>
      </c>
      <c r="BK1028" s="201">
        <f>SUM(BK1029:BK1031)</f>
        <v>0</v>
      </c>
    </row>
    <row r="1029" spans="2:65" s="1" customFormat="1" ht="16.5" customHeight="1">
      <c r="B1029" s="38"/>
      <c r="C1029" s="204" t="s">
        <v>1301</v>
      </c>
      <c r="D1029" s="204" t="s">
        <v>142</v>
      </c>
      <c r="E1029" s="205" t="s">
        <v>1302</v>
      </c>
      <c r="F1029" s="206" t="s">
        <v>1303</v>
      </c>
      <c r="G1029" s="207" t="s">
        <v>439</v>
      </c>
      <c r="H1029" s="208">
        <v>1</v>
      </c>
      <c r="I1029" s="209"/>
      <c r="J1029" s="210">
        <f>ROUND(I1029*H1029,2)</f>
        <v>0</v>
      </c>
      <c r="K1029" s="206" t="s">
        <v>146</v>
      </c>
      <c r="L1029" s="43"/>
      <c r="M1029" s="211" t="s">
        <v>20</v>
      </c>
      <c r="N1029" s="212" t="s">
        <v>46</v>
      </c>
      <c r="O1029" s="79"/>
      <c r="P1029" s="213">
        <f>O1029*H1029</f>
        <v>0</v>
      </c>
      <c r="Q1029" s="213">
        <v>0</v>
      </c>
      <c r="R1029" s="213">
        <f>Q1029*H1029</f>
        <v>0</v>
      </c>
      <c r="S1029" s="213">
        <v>0</v>
      </c>
      <c r="T1029" s="214">
        <f>S1029*H1029</f>
        <v>0</v>
      </c>
      <c r="AR1029" s="17" t="s">
        <v>1304</v>
      </c>
      <c r="AT1029" s="17" t="s">
        <v>142</v>
      </c>
      <c r="AU1029" s="17" t="s">
        <v>84</v>
      </c>
      <c r="AY1029" s="17" t="s">
        <v>140</v>
      </c>
      <c r="BE1029" s="215">
        <f>IF(N1029="základní",J1029,0)</f>
        <v>0</v>
      </c>
      <c r="BF1029" s="215">
        <f>IF(N1029="snížená",J1029,0)</f>
        <v>0</v>
      </c>
      <c r="BG1029" s="215">
        <f>IF(N1029="zákl. přenesená",J1029,0)</f>
        <v>0</v>
      </c>
      <c r="BH1029" s="215">
        <f>IF(N1029="sníž. přenesená",J1029,0)</f>
        <v>0</v>
      </c>
      <c r="BI1029" s="215">
        <f>IF(N1029="nulová",J1029,0)</f>
        <v>0</v>
      </c>
      <c r="BJ1029" s="17" t="s">
        <v>22</v>
      </c>
      <c r="BK1029" s="215">
        <f>ROUND(I1029*H1029,2)</f>
        <v>0</v>
      </c>
      <c r="BL1029" s="17" t="s">
        <v>1304</v>
      </c>
      <c r="BM1029" s="17" t="s">
        <v>1305</v>
      </c>
    </row>
    <row r="1030" spans="2:47" s="1" customFormat="1" ht="12">
      <c r="B1030" s="38"/>
      <c r="C1030" s="39"/>
      <c r="D1030" s="216" t="s">
        <v>149</v>
      </c>
      <c r="E1030" s="39"/>
      <c r="F1030" s="217" t="s">
        <v>1306</v>
      </c>
      <c r="G1030" s="39"/>
      <c r="H1030" s="39"/>
      <c r="I1030" s="130"/>
      <c r="J1030" s="39"/>
      <c r="K1030" s="39"/>
      <c r="L1030" s="43"/>
      <c r="M1030" s="218"/>
      <c r="N1030" s="79"/>
      <c r="O1030" s="79"/>
      <c r="P1030" s="79"/>
      <c r="Q1030" s="79"/>
      <c r="R1030" s="79"/>
      <c r="S1030" s="79"/>
      <c r="T1030" s="80"/>
      <c r="AT1030" s="17" t="s">
        <v>149</v>
      </c>
      <c r="AU1030" s="17" t="s">
        <v>84</v>
      </c>
    </row>
    <row r="1031" spans="2:51" s="11" customFormat="1" ht="12">
      <c r="B1031" s="219"/>
      <c r="C1031" s="220"/>
      <c r="D1031" s="216" t="s">
        <v>151</v>
      </c>
      <c r="E1031" s="221" t="s">
        <v>20</v>
      </c>
      <c r="F1031" s="222" t="s">
        <v>22</v>
      </c>
      <c r="G1031" s="220"/>
      <c r="H1031" s="223">
        <v>1</v>
      </c>
      <c r="I1031" s="224"/>
      <c r="J1031" s="220"/>
      <c r="K1031" s="220"/>
      <c r="L1031" s="225"/>
      <c r="M1031" s="273"/>
      <c r="N1031" s="274"/>
      <c r="O1031" s="274"/>
      <c r="P1031" s="274"/>
      <c r="Q1031" s="274"/>
      <c r="R1031" s="274"/>
      <c r="S1031" s="274"/>
      <c r="T1031" s="275"/>
      <c r="AT1031" s="229" t="s">
        <v>151</v>
      </c>
      <c r="AU1031" s="229" t="s">
        <v>84</v>
      </c>
      <c r="AV1031" s="11" t="s">
        <v>84</v>
      </c>
      <c r="AW1031" s="11" t="s">
        <v>37</v>
      </c>
      <c r="AX1031" s="11" t="s">
        <v>22</v>
      </c>
      <c r="AY1031" s="229" t="s">
        <v>140</v>
      </c>
    </row>
    <row r="1032" spans="2:12" s="1" customFormat="1" ht="6.95" customHeight="1">
      <c r="B1032" s="57"/>
      <c r="C1032" s="58"/>
      <c r="D1032" s="58"/>
      <c r="E1032" s="58"/>
      <c r="F1032" s="58"/>
      <c r="G1032" s="58"/>
      <c r="H1032" s="58"/>
      <c r="I1032" s="154"/>
      <c r="J1032" s="58"/>
      <c r="K1032" s="58"/>
      <c r="L1032" s="43"/>
    </row>
  </sheetData>
  <sheetProtection password="CC35" sheet="1" objects="1" scenarios="1" formatColumns="0" formatRows="0" autoFilter="0"/>
  <autoFilter ref="C102:K1031"/>
  <mergeCells count="9">
    <mergeCell ref="E7:H7"/>
    <mergeCell ref="E9:H9"/>
    <mergeCell ref="E18:H18"/>
    <mergeCell ref="E27:H27"/>
    <mergeCell ref="E48:H48"/>
    <mergeCell ref="E50:H50"/>
    <mergeCell ref="E93:H93"/>
    <mergeCell ref="E95:H9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87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84</v>
      </c>
    </row>
    <row r="4" spans="2:46" ht="24.95" customHeight="1">
      <c r="B4" s="20"/>
      <c r="D4" s="127" t="s">
        <v>94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Realizace úspor energie - SŠ Obchodu, řemesel a služeb Žamberk</v>
      </c>
      <c r="F7" s="128"/>
      <c r="G7" s="128"/>
      <c r="H7" s="128"/>
      <c r="L7" s="20"/>
    </row>
    <row r="8" spans="2:12" s="1" customFormat="1" ht="12" customHeight="1">
      <c r="B8" s="43"/>
      <c r="D8" s="128" t="s">
        <v>95</v>
      </c>
      <c r="I8" s="130"/>
      <c r="L8" s="43"/>
    </row>
    <row r="9" spans="2:12" s="1" customFormat="1" ht="36.95" customHeight="1">
      <c r="B9" s="43"/>
      <c r="E9" s="131" t="s">
        <v>1307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23</v>
      </c>
      <c r="F12" s="17" t="s">
        <v>39</v>
      </c>
      <c r="I12" s="132" t="s">
        <v>25</v>
      </c>
      <c r="J12" s="133" t="str">
        <f>'Rekapitulace stavby'!AN8</f>
        <v>10. 10. 2018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29</v>
      </c>
      <c r="I14" s="132" t="s">
        <v>30</v>
      </c>
      <c r="J14" s="17" t="s">
        <v>20</v>
      </c>
      <c r="L14" s="43"/>
    </row>
    <row r="15" spans="2:12" s="1" customFormat="1" ht="18" customHeight="1">
      <c r="B15" s="43"/>
      <c r="E15" s="17" t="s">
        <v>39</v>
      </c>
      <c r="I15" s="132" t="s">
        <v>32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33</v>
      </c>
      <c r="I17" s="132" t="s">
        <v>30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32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30</v>
      </c>
      <c r="J20" s="17" t="s">
        <v>20</v>
      </c>
      <c r="L20" s="43"/>
    </row>
    <row r="21" spans="2:12" s="1" customFormat="1" ht="18" customHeight="1">
      <c r="B21" s="43"/>
      <c r="E21" s="17" t="s">
        <v>39</v>
      </c>
      <c r="I21" s="132" t="s">
        <v>32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38</v>
      </c>
      <c r="I23" s="132" t="s">
        <v>30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32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40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41</v>
      </c>
      <c r="I30" s="130"/>
      <c r="J30" s="139">
        <f>ROUND(J89,2)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43</v>
      </c>
      <c r="I32" s="141" t="s">
        <v>42</v>
      </c>
      <c r="J32" s="140" t="s">
        <v>44</v>
      </c>
      <c r="L32" s="43"/>
    </row>
    <row r="33" spans="2:12" s="1" customFormat="1" ht="14.4" customHeight="1">
      <c r="B33" s="43"/>
      <c r="D33" s="128" t="s">
        <v>45</v>
      </c>
      <c r="E33" s="128" t="s">
        <v>46</v>
      </c>
      <c r="F33" s="142">
        <f>ROUND((SUM(BE89:BE155)),2)</f>
        <v>0</v>
      </c>
      <c r="I33" s="143">
        <v>0.21</v>
      </c>
      <c r="J33" s="142">
        <f>ROUND(((SUM(BE89:BE155))*I33),2)</f>
        <v>0</v>
      </c>
      <c r="L33" s="43"/>
    </row>
    <row r="34" spans="2:12" s="1" customFormat="1" ht="14.4" customHeight="1">
      <c r="B34" s="43"/>
      <c r="E34" s="128" t="s">
        <v>47</v>
      </c>
      <c r="F34" s="142">
        <f>ROUND((SUM(BF89:BF155)),2)</f>
        <v>0</v>
      </c>
      <c r="I34" s="143">
        <v>0.15</v>
      </c>
      <c r="J34" s="142">
        <f>ROUND(((SUM(BF89:BF155))*I34),2)</f>
        <v>0</v>
      </c>
      <c r="L34" s="43"/>
    </row>
    <row r="35" spans="2:12" s="1" customFormat="1" ht="14.4" customHeight="1" hidden="1">
      <c r="B35" s="43"/>
      <c r="E35" s="128" t="s">
        <v>48</v>
      </c>
      <c r="F35" s="142">
        <f>ROUND((SUM(BG89:BG155)),2)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49</v>
      </c>
      <c r="F36" s="142">
        <f>ROUND((SUM(BH89:BH155)),2)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50</v>
      </c>
      <c r="F37" s="142">
        <f>ROUND((SUM(BI89:BI155)),2)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51</v>
      </c>
      <c r="E39" s="146"/>
      <c r="F39" s="146"/>
      <c r="G39" s="147" t="s">
        <v>52</v>
      </c>
      <c r="H39" s="148" t="s">
        <v>53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97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Realizace úspor energie - SŠ Obchodu, řemesel a služeb Žamberk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95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S02 - Elektroinstalace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23</v>
      </c>
      <c r="D52" s="39"/>
      <c r="E52" s="39"/>
      <c r="F52" s="27" t="str">
        <f>F12</f>
        <v xml:space="preserve"> </v>
      </c>
      <c r="G52" s="39"/>
      <c r="H52" s="39"/>
      <c r="I52" s="132" t="s">
        <v>25</v>
      </c>
      <c r="J52" s="67" t="str">
        <f>IF(J12="","",J12)</f>
        <v>10. 10. 2018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29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33</v>
      </c>
      <c r="D55" s="39"/>
      <c r="E55" s="39"/>
      <c r="F55" s="27" t="str">
        <f>IF(E18="","",E18)</f>
        <v>Vyplň údaj</v>
      </c>
      <c r="G55" s="39"/>
      <c r="H55" s="39"/>
      <c r="I55" s="132" t="s">
        <v>38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98</v>
      </c>
      <c r="D57" s="160"/>
      <c r="E57" s="160"/>
      <c r="F57" s="160"/>
      <c r="G57" s="160"/>
      <c r="H57" s="160"/>
      <c r="I57" s="161"/>
      <c r="J57" s="162" t="s">
        <v>99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73</v>
      </c>
      <c r="D59" s="39"/>
      <c r="E59" s="39"/>
      <c r="F59" s="39"/>
      <c r="G59" s="39"/>
      <c r="H59" s="39"/>
      <c r="I59" s="130"/>
      <c r="J59" s="97">
        <f>J89</f>
        <v>0</v>
      </c>
      <c r="K59" s="39"/>
      <c r="L59" s="43"/>
      <c r="AU59" s="17" t="s">
        <v>100</v>
      </c>
    </row>
    <row r="60" spans="2:12" s="7" customFormat="1" ht="24.95" customHeight="1">
      <c r="B60" s="164"/>
      <c r="C60" s="165"/>
      <c r="D60" s="166" t="s">
        <v>101</v>
      </c>
      <c r="E60" s="167"/>
      <c r="F60" s="167"/>
      <c r="G60" s="167"/>
      <c r="H60" s="167"/>
      <c r="I60" s="168"/>
      <c r="J60" s="169">
        <f>J90</f>
        <v>0</v>
      </c>
      <c r="K60" s="165"/>
      <c r="L60" s="170"/>
    </row>
    <row r="61" spans="2:12" s="7" customFormat="1" ht="24.95" customHeight="1">
      <c r="B61" s="164"/>
      <c r="C61" s="165"/>
      <c r="D61" s="166" t="s">
        <v>110</v>
      </c>
      <c r="E61" s="167"/>
      <c r="F61" s="167"/>
      <c r="G61" s="167"/>
      <c r="H61" s="167"/>
      <c r="I61" s="168"/>
      <c r="J61" s="169">
        <f>J91</f>
        <v>0</v>
      </c>
      <c r="K61" s="165"/>
      <c r="L61" s="170"/>
    </row>
    <row r="62" spans="2:12" s="8" customFormat="1" ht="19.9" customHeight="1">
      <c r="B62" s="171"/>
      <c r="C62" s="172"/>
      <c r="D62" s="173" t="s">
        <v>1308</v>
      </c>
      <c r="E62" s="174"/>
      <c r="F62" s="174"/>
      <c r="G62" s="174"/>
      <c r="H62" s="174"/>
      <c r="I62" s="175"/>
      <c r="J62" s="176">
        <f>J92</f>
        <v>0</v>
      </c>
      <c r="K62" s="172"/>
      <c r="L62" s="177"/>
    </row>
    <row r="63" spans="2:12" s="8" customFormat="1" ht="19.9" customHeight="1">
      <c r="B63" s="171"/>
      <c r="C63" s="172"/>
      <c r="D63" s="173" t="s">
        <v>1309</v>
      </c>
      <c r="E63" s="174"/>
      <c r="F63" s="174"/>
      <c r="G63" s="174"/>
      <c r="H63" s="174"/>
      <c r="I63" s="175"/>
      <c r="J63" s="176">
        <f>J109</f>
        <v>0</v>
      </c>
      <c r="K63" s="172"/>
      <c r="L63" s="177"/>
    </row>
    <row r="64" spans="2:12" s="8" customFormat="1" ht="19.9" customHeight="1">
      <c r="B64" s="171"/>
      <c r="C64" s="172"/>
      <c r="D64" s="173" t="s">
        <v>1310</v>
      </c>
      <c r="E64" s="174"/>
      <c r="F64" s="174"/>
      <c r="G64" s="174"/>
      <c r="H64" s="174"/>
      <c r="I64" s="175"/>
      <c r="J64" s="176">
        <f>J122</f>
        <v>0</v>
      </c>
      <c r="K64" s="172"/>
      <c r="L64" s="177"/>
    </row>
    <row r="65" spans="2:12" s="8" customFormat="1" ht="19.9" customHeight="1">
      <c r="B65" s="171"/>
      <c r="C65" s="172"/>
      <c r="D65" s="173" t="s">
        <v>1311</v>
      </c>
      <c r="E65" s="174"/>
      <c r="F65" s="174"/>
      <c r="G65" s="174"/>
      <c r="H65" s="174"/>
      <c r="I65" s="175"/>
      <c r="J65" s="176">
        <f>J135</f>
        <v>0</v>
      </c>
      <c r="K65" s="172"/>
      <c r="L65" s="177"/>
    </row>
    <row r="66" spans="2:12" s="8" customFormat="1" ht="19.9" customHeight="1">
      <c r="B66" s="171"/>
      <c r="C66" s="172"/>
      <c r="D66" s="173" t="s">
        <v>1312</v>
      </c>
      <c r="E66" s="174"/>
      <c r="F66" s="174"/>
      <c r="G66" s="174"/>
      <c r="H66" s="174"/>
      <c r="I66" s="175"/>
      <c r="J66" s="176">
        <f>J140</f>
        <v>0</v>
      </c>
      <c r="K66" s="172"/>
      <c r="L66" s="177"/>
    </row>
    <row r="67" spans="2:12" s="7" customFormat="1" ht="24.95" customHeight="1">
      <c r="B67" s="164"/>
      <c r="C67" s="165"/>
      <c r="D67" s="166" t="s">
        <v>1313</v>
      </c>
      <c r="E67" s="167"/>
      <c r="F67" s="167"/>
      <c r="G67" s="167"/>
      <c r="H67" s="167"/>
      <c r="I67" s="168"/>
      <c r="J67" s="169">
        <f>J145</f>
        <v>0</v>
      </c>
      <c r="K67" s="165"/>
      <c r="L67" s="170"/>
    </row>
    <row r="68" spans="2:12" s="7" customFormat="1" ht="24.95" customHeight="1">
      <c r="B68" s="164"/>
      <c r="C68" s="165"/>
      <c r="D68" s="166" t="s">
        <v>123</v>
      </c>
      <c r="E68" s="167"/>
      <c r="F68" s="167"/>
      <c r="G68" s="167"/>
      <c r="H68" s="167"/>
      <c r="I68" s="168"/>
      <c r="J68" s="169">
        <f>J152</f>
        <v>0</v>
      </c>
      <c r="K68" s="165"/>
      <c r="L68" s="170"/>
    </row>
    <row r="69" spans="2:12" s="8" customFormat="1" ht="19.9" customHeight="1">
      <c r="B69" s="171"/>
      <c r="C69" s="172"/>
      <c r="D69" s="173" t="s">
        <v>124</v>
      </c>
      <c r="E69" s="174"/>
      <c r="F69" s="174"/>
      <c r="G69" s="174"/>
      <c r="H69" s="174"/>
      <c r="I69" s="175"/>
      <c r="J69" s="176">
        <f>J153</f>
        <v>0</v>
      </c>
      <c r="K69" s="172"/>
      <c r="L69" s="177"/>
    </row>
    <row r="70" spans="2:12" s="1" customFormat="1" ht="21.8" customHeight="1">
      <c r="B70" s="38"/>
      <c r="C70" s="39"/>
      <c r="D70" s="39"/>
      <c r="E70" s="39"/>
      <c r="F70" s="39"/>
      <c r="G70" s="39"/>
      <c r="H70" s="39"/>
      <c r="I70" s="130"/>
      <c r="J70" s="39"/>
      <c r="K70" s="39"/>
      <c r="L70" s="43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54"/>
      <c r="J71" s="58"/>
      <c r="K71" s="58"/>
      <c r="L71" s="43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57"/>
      <c r="J75" s="60"/>
      <c r="K75" s="60"/>
      <c r="L75" s="43"/>
    </row>
    <row r="76" spans="2:12" s="1" customFormat="1" ht="24.95" customHeight="1">
      <c r="B76" s="38"/>
      <c r="C76" s="23" t="s">
        <v>125</v>
      </c>
      <c r="D76" s="39"/>
      <c r="E76" s="39"/>
      <c r="F76" s="39"/>
      <c r="G76" s="39"/>
      <c r="H76" s="39"/>
      <c r="I76" s="130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30"/>
      <c r="J77" s="39"/>
      <c r="K77" s="39"/>
      <c r="L77" s="43"/>
    </row>
    <row r="78" spans="2:12" s="1" customFormat="1" ht="12" customHeight="1">
      <c r="B78" s="38"/>
      <c r="C78" s="32" t="s">
        <v>16</v>
      </c>
      <c r="D78" s="39"/>
      <c r="E78" s="39"/>
      <c r="F78" s="39"/>
      <c r="G78" s="39"/>
      <c r="H78" s="39"/>
      <c r="I78" s="130"/>
      <c r="J78" s="39"/>
      <c r="K78" s="39"/>
      <c r="L78" s="43"/>
    </row>
    <row r="79" spans="2:12" s="1" customFormat="1" ht="16.5" customHeight="1">
      <c r="B79" s="38"/>
      <c r="C79" s="39"/>
      <c r="D79" s="39"/>
      <c r="E79" s="158" t="str">
        <f>E7</f>
        <v>Realizace úspor energie - SŠ Obchodu, řemesel a služeb Žamberk</v>
      </c>
      <c r="F79" s="32"/>
      <c r="G79" s="32"/>
      <c r="H79" s="32"/>
      <c r="I79" s="130"/>
      <c r="J79" s="39"/>
      <c r="K79" s="39"/>
      <c r="L79" s="43"/>
    </row>
    <row r="80" spans="2:12" s="1" customFormat="1" ht="12" customHeight="1">
      <c r="B80" s="38"/>
      <c r="C80" s="32" t="s">
        <v>95</v>
      </c>
      <c r="D80" s="39"/>
      <c r="E80" s="39"/>
      <c r="F80" s="39"/>
      <c r="G80" s="39"/>
      <c r="H80" s="39"/>
      <c r="I80" s="130"/>
      <c r="J80" s="39"/>
      <c r="K80" s="39"/>
      <c r="L80" s="43"/>
    </row>
    <row r="81" spans="2:12" s="1" customFormat="1" ht="16.5" customHeight="1">
      <c r="B81" s="38"/>
      <c r="C81" s="39"/>
      <c r="D81" s="39"/>
      <c r="E81" s="64" t="str">
        <f>E9</f>
        <v>S02 - Elektroinstalace</v>
      </c>
      <c r="F81" s="39"/>
      <c r="G81" s="39"/>
      <c r="H81" s="39"/>
      <c r="I81" s="130"/>
      <c r="J81" s="39"/>
      <c r="K81" s="39"/>
      <c r="L81" s="43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130"/>
      <c r="J82" s="39"/>
      <c r="K82" s="39"/>
      <c r="L82" s="43"/>
    </row>
    <row r="83" spans="2:12" s="1" customFormat="1" ht="12" customHeight="1">
      <c r="B83" s="38"/>
      <c r="C83" s="32" t="s">
        <v>23</v>
      </c>
      <c r="D83" s="39"/>
      <c r="E83" s="39"/>
      <c r="F83" s="27" t="str">
        <f>F12</f>
        <v xml:space="preserve"> </v>
      </c>
      <c r="G83" s="39"/>
      <c r="H83" s="39"/>
      <c r="I83" s="132" t="s">
        <v>25</v>
      </c>
      <c r="J83" s="67" t="str">
        <f>IF(J12="","",J12)</f>
        <v>10. 10. 2018</v>
      </c>
      <c r="K83" s="39"/>
      <c r="L83" s="43"/>
    </row>
    <row r="84" spans="2:12" s="1" customFormat="1" ht="6.95" customHeight="1">
      <c r="B84" s="38"/>
      <c r="C84" s="39"/>
      <c r="D84" s="39"/>
      <c r="E84" s="39"/>
      <c r="F84" s="39"/>
      <c r="G84" s="39"/>
      <c r="H84" s="39"/>
      <c r="I84" s="130"/>
      <c r="J84" s="39"/>
      <c r="K84" s="39"/>
      <c r="L84" s="43"/>
    </row>
    <row r="85" spans="2:12" s="1" customFormat="1" ht="13.65" customHeight="1">
      <c r="B85" s="38"/>
      <c r="C85" s="32" t="s">
        <v>29</v>
      </c>
      <c r="D85" s="39"/>
      <c r="E85" s="39"/>
      <c r="F85" s="27" t="str">
        <f>E15</f>
        <v xml:space="preserve"> </v>
      </c>
      <c r="G85" s="39"/>
      <c r="H85" s="39"/>
      <c r="I85" s="132" t="s">
        <v>35</v>
      </c>
      <c r="J85" s="36" t="str">
        <f>E21</f>
        <v xml:space="preserve"> </v>
      </c>
      <c r="K85" s="39"/>
      <c r="L85" s="43"/>
    </row>
    <row r="86" spans="2:12" s="1" customFormat="1" ht="13.65" customHeight="1">
      <c r="B86" s="38"/>
      <c r="C86" s="32" t="s">
        <v>33</v>
      </c>
      <c r="D86" s="39"/>
      <c r="E86" s="39"/>
      <c r="F86" s="27" t="str">
        <f>IF(E18="","",E18)</f>
        <v>Vyplň údaj</v>
      </c>
      <c r="G86" s="39"/>
      <c r="H86" s="39"/>
      <c r="I86" s="132" t="s">
        <v>38</v>
      </c>
      <c r="J86" s="36" t="str">
        <f>E24</f>
        <v xml:space="preserve"> </v>
      </c>
      <c r="K86" s="39"/>
      <c r="L86" s="43"/>
    </row>
    <row r="87" spans="2:12" s="1" customFormat="1" ht="10.3" customHeight="1">
      <c r="B87" s="38"/>
      <c r="C87" s="39"/>
      <c r="D87" s="39"/>
      <c r="E87" s="39"/>
      <c r="F87" s="39"/>
      <c r="G87" s="39"/>
      <c r="H87" s="39"/>
      <c r="I87" s="130"/>
      <c r="J87" s="39"/>
      <c r="K87" s="39"/>
      <c r="L87" s="43"/>
    </row>
    <row r="88" spans="2:20" s="9" customFormat="1" ht="29.25" customHeight="1">
      <c r="B88" s="178"/>
      <c r="C88" s="179" t="s">
        <v>126</v>
      </c>
      <c r="D88" s="180" t="s">
        <v>60</v>
      </c>
      <c r="E88" s="180" t="s">
        <v>56</v>
      </c>
      <c r="F88" s="180" t="s">
        <v>57</v>
      </c>
      <c r="G88" s="180" t="s">
        <v>127</v>
      </c>
      <c r="H88" s="180" t="s">
        <v>128</v>
      </c>
      <c r="I88" s="181" t="s">
        <v>129</v>
      </c>
      <c r="J88" s="180" t="s">
        <v>99</v>
      </c>
      <c r="K88" s="182" t="s">
        <v>130</v>
      </c>
      <c r="L88" s="183"/>
      <c r="M88" s="87" t="s">
        <v>20</v>
      </c>
      <c r="N88" s="88" t="s">
        <v>45</v>
      </c>
      <c r="O88" s="88" t="s">
        <v>131</v>
      </c>
      <c r="P88" s="88" t="s">
        <v>132</v>
      </c>
      <c r="Q88" s="88" t="s">
        <v>133</v>
      </c>
      <c r="R88" s="88" t="s">
        <v>134</v>
      </c>
      <c r="S88" s="88" t="s">
        <v>135</v>
      </c>
      <c r="T88" s="89" t="s">
        <v>136</v>
      </c>
    </row>
    <row r="89" spans="2:63" s="1" customFormat="1" ht="22.8" customHeight="1">
      <c r="B89" s="38"/>
      <c r="C89" s="94" t="s">
        <v>137</v>
      </c>
      <c r="D89" s="39"/>
      <c r="E89" s="39"/>
      <c r="F89" s="39"/>
      <c r="G89" s="39"/>
      <c r="H89" s="39"/>
      <c r="I89" s="130"/>
      <c r="J89" s="184">
        <f>BK89</f>
        <v>0</v>
      </c>
      <c r="K89" s="39"/>
      <c r="L89" s="43"/>
      <c r="M89" s="90"/>
      <c r="N89" s="91"/>
      <c r="O89" s="91"/>
      <c r="P89" s="185">
        <f>P90+P91+P145+P152</f>
        <v>0</v>
      </c>
      <c r="Q89" s="91"/>
      <c r="R89" s="185">
        <f>R90+R91+R145+R152</f>
        <v>10500.023574</v>
      </c>
      <c r="S89" s="91"/>
      <c r="T89" s="186">
        <f>T90+T91+T145+T152</f>
        <v>0</v>
      </c>
      <c r="AT89" s="17" t="s">
        <v>74</v>
      </c>
      <c r="AU89" s="17" t="s">
        <v>100</v>
      </c>
      <c r="BK89" s="187">
        <f>BK90+BK91+BK145+BK152</f>
        <v>0</v>
      </c>
    </row>
    <row r="90" spans="2:63" s="10" customFormat="1" ht="25.9" customHeight="1">
      <c r="B90" s="188"/>
      <c r="C90" s="189"/>
      <c r="D90" s="190" t="s">
        <v>74</v>
      </c>
      <c r="E90" s="191" t="s">
        <v>138</v>
      </c>
      <c r="F90" s="191" t="s">
        <v>139</v>
      </c>
      <c r="G90" s="189"/>
      <c r="H90" s="189"/>
      <c r="I90" s="192"/>
      <c r="J90" s="193">
        <f>BK90</f>
        <v>0</v>
      </c>
      <c r="K90" s="189"/>
      <c r="L90" s="194"/>
      <c r="M90" s="195"/>
      <c r="N90" s="196"/>
      <c r="O90" s="196"/>
      <c r="P90" s="197">
        <v>0</v>
      </c>
      <c r="Q90" s="196"/>
      <c r="R90" s="197">
        <v>0</v>
      </c>
      <c r="S90" s="196"/>
      <c r="T90" s="198">
        <v>0</v>
      </c>
      <c r="AR90" s="199" t="s">
        <v>22</v>
      </c>
      <c r="AT90" s="200" t="s">
        <v>74</v>
      </c>
      <c r="AU90" s="200" t="s">
        <v>75</v>
      </c>
      <c r="AY90" s="199" t="s">
        <v>140</v>
      </c>
      <c r="BK90" s="201">
        <v>0</v>
      </c>
    </row>
    <row r="91" spans="2:63" s="10" customFormat="1" ht="25.9" customHeight="1">
      <c r="B91" s="188"/>
      <c r="C91" s="189"/>
      <c r="D91" s="190" t="s">
        <v>74</v>
      </c>
      <c r="E91" s="191" t="s">
        <v>568</v>
      </c>
      <c r="F91" s="191" t="s">
        <v>569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P92+P109+P122+P135+P140</f>
        <v>0</v>
      </c>
      <c r="Q91" s="196"/>
      <c r="R91" s="197">
        <f>R92+R109+R122+R135+R140</f>
        <v>0.023573999999999998</v>
      </c>
      <c r="S91" s="196"/>
      <c r="T91" s="198">
        <f>T92+T109+T122+T135+T140</f>
        <v>0</v>
      </c>
      <c r="AR91" s="199" t="s">
        <v>84</v>
      </c>
      <c r="AT91" s="200" t="s">
        <v>74</v>
      </c>
      <c r="AU91" s="200" t="s">
        <v>75</v>
      </c>
      <c r="AY91" s="199" t="s">
        <v>140</v>
      </c>
      <c r="BK91" s="201">
        <f>BK92+BK109+BK122+BK135+BK140</f>
        <v>0</v>
      </c>
    </row>
    <row r="92" spans="2:63" s="10" customFormat="1" ht="22.8" customHeight="1">
      <c r="B92" s="188"/>
      <c r="C92" s="189"/>
      <c r="D92" s="190" t="s">
        <v>74</v>
      </c>
      <c r="E92" s="202" t="s">
        <v>1314</v>
      </c>
      <c r="F92" s="202" t="s">
        <v>1315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SUM(P93:P108)</f>
        <v>0</v>
      </c>
      <c r="Q92" s="196"/>
      <c r="R92" s="197">
        <f>SUM(R93:R108)</f>
        <v>0.0010400000000000001</v>
      </c>
      <c r="S92" s="196"/>
      <c r="T92" s="198">
        <f>SUM(T93:T108)</f>
        <v>0</v>
      </c>
      <c r="AR92" s="199" t="s">
        <v>84</v>
      </c>
      <c r="AT92" s="200" t="s">
        <v>74</v>
      </c>
      <c r="AU92" s="200" t="s">
        <v>22</v>
      </c>
      <c r="AY92" s="199" t="s">
        <v>140</v>
      </c>
      <c r="BK92" s="201">
        <f>SUM(BK93:BK108)</f>
        <v>0</v>
      </c>
    </row>
    <row r="93" spans="2:65" s="1" customFormat="1" ht="16.5" customHeight="1">
      <c r="B93" s="38"/>
      <c r="C93" s="204" t="s">
        <v>22</v>
      </c>
      <c r="D93" s="204" t="s">
        <v>142</v>
      </c>
      <c r="E93" s="205" t="s">
        <v>1316</v>
      </c>
      <c r="F93" s="206" t="s">
        <v>1317</v>
      </c>
      <c r="G93" s="207" t="s">
        <v>180</v>
      </c>
      <c r="H93" s="208">
        <v>1</v>
      </c>
      <c r="I93" s="209"/>
      <c r="J93" s="210">
        <f>ROUND(I93*H93,2)</f>
        <v>0</v>
      </c>
      <c r="K93" s="206" t="s">
        <v>1318</v>
      </c>
      <c r="L93" s="43"/>
      <c r="M93" s="211" t="s">
        <v>20</v>
      </c>
      <c r="N93" s="212" t="s">
        <v>46</v>
      </c>
      <c r="O93" s="79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17" t="s">
        <v>238</v>
      </c>
      <c r="AT93" s="17" t="s">
        <v>142</v>
      </c>
      <c r="AU93" s="17" t="s">
        <v>84</v>
      </c>
      <c r="AY93" s="17" t="s">
        <v>140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22</v>
      </c>
      <c r="BK93" s="215">
        <f>ROUND(I93*H93,2)</f>
        <v>0</v>
      </c>
      <c r="BL93" s="17" t="s">
        <v>238</v>
      </c>
      <c r="BM93" s="17" t="s">
        <v>1319</v>
      </c>
    </row>
    <row r="94" spans="2:47" s="1" customFormat="1" ht="12">
      <c r="B94" s="38"/>
      <c r="C94" s="39"/>
      <c r="D94" s="216" t="s">
        <v>149</v>
      </c>
      <c r="E94" s="39"/>
      <c r="F94" s="217" t="s">
        <v>1317</v>
      </c>
      <c r="G94" s="39"/>
      <c r="H94" s="39"/>
      <c r="I94" s="130"/>
      <c r="J94" s="39"/>
      <c r="K94" s="39"/>
      <c r="L94" s="43"/>
      <c r="M94" s="218"/>
      <c r="N94" s="79"/>
      <c r="O94" s="79"/>
      <c r="P94" s="79"/>
      <c r="Q94" s="79"/>
      <c r="R94" s="79"/>
      <c r="S94" s="79"/>
      <c r="T94" s="80"/>
      <c r="AT94" s="17" t="s">
        <v>149</v>
      </c>
      <c r="AU94" s="17" t="s">
        <v>84</v>
      </c>
    </row>
    <row r="95" spans="2:65" s="1" customFormat="1" ht="22.5" customHeight="1">
      <c r="B95" s="38"/>
      <c r="C95" s="241" t="s">
        <v>84</v>
      </c>
      <c r="D95" s="241" t="s">
        <v>228</v>
      </c>
      <c r="E95" s="242" t="s">
        <v>1320</v>
      </c>
      <c r="F95" s="243" t="s">
        <v>1321</v>
      </c>
      <c r="G95" s="244" t="s">
        <v>1322</v>
      </c>
      <c r="H95" s="245">
        <v>1</v>
      </c>
      <c r="I95" s="246"/>
      <c r="J95" s="247">
        <f>ROUND(I95*H95,2)</f>
        <v>0</v>
      </c>
      <c r="K95" s="243" t="s">
        <v>1323</v>
      </c>
      <c r="L95" s="248"/>
      <c r="M95" s="249" t="s">
        <v>20</v>
      </c>
      <c r="N95" s="250" t="s">
        <v>46</v>
      </c>
      <c r="O95" s="79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17" t="s">
        <v>365</v>
      </c>
      <c r="AT95" s="17" t="s">
        <v>228</v>
      </c>
      <c r="AU95" s="17" t="s">
        <v>84</v>
      </c>
      <c r="AY95" s="17" t="s">
        <v>140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7" t="s">
        <v>22</v>
      </c>
      <c r="BK95" s="215">
        <f>ROUND(I95*H95,2)</f>
        <v>0</v>
      </c>
      <c r="BL95" s="17" t="s">
        <v>238</v>
      </c>
      <c r="BM95" s="17" t="s">
        <v>1324</v>
      </c>
    </row>
    <row r="96" spans="2:47" s="1" customFormat="1" ht="12">
      <c r="B96" s="38"/>
      <c r="C96" s="39"/>
      <c r="D96" s="216" t="s">
        <v>149</v>
      </c>
      <c r="E96" s="39"/>
      <c r="F96" s="217" t="s">
        <v>1321</v>
      </c>
      <c r="G96" s="39"/>
      <c r="H96" s="39"/>
      <c r="I96" s="130"/>
      <c r="J96" s="39"/>
      <c r="K96" s="39"/>
      <c r="L96" s="43"/>
      <c r="M96" s="218"/>
      <c r="N96" s="79"/>
      <c r="O96" s="79"/>
      <c r="P96" s="79"/>
      <c r="Q96" s="79"/>
      <c r="R96" s="79"/>
      <c r="S96" s="79"/>
      <c r="T96" s="80"/>
      <c r="AT96" s="17" t="s">
        <v>149</v>
      </c>
      <c r="AU96" s="17" t="s">
        <v>84</v>
      </c>
    </row>
    <row r="97" spans="2:65" s="1" customFormat="1" ht="16.5" customHeight="1">
      <c r="B97" s="38"/>
      <c r="C97" s="204" t="s">
        <v>160</v>
      </c>
      <c r="D97" s="204" t="s">
        <v>142</v>
      </c>
      <c r="E97" s="205" t="s">
        <v>1325</v>
      </c>
      <c r="F97" s="206" t="s">
        <v>1326</v>
      </c>
      <c r="G97" s="207" t="s">
        <v>180</v>
      </c>
      <c r="H97" s="208">
        <v>2</v>
      </c>
      <c r="I97" s="209"/>
      <c r="J97" s="210">
        <f>ROUND(I97*H97,2)</f>
        <v>0</v>
      </c>
      <c r="K97" s="206" t="s">
        <v>1318</v>
      </c>
      <c r="L97" s="43"/>
      <c r="M97" s="211" t="s">
        <v>20</v>
      </c>
      <c r="N97" s="212" t="s">
        <v>46</v>
      </c>
      <c r="O97" s="79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17" t="s">
        <v>238</v>
      </c>
      <c r="AT97" s="17" t="s">
        <v>142</v>
      </c>
      <c r="AU97" s="17" t="s">
        <v>84</v>
      </c>
      <c r="AY97" s="17" t="s">
        <v>140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7" t="s">
        <v>22</v>
      </c>
      <c r="BK97" s="215">
        <f>ROUND(I97*H97,2)</f>
        <v>0</v>
      </c>
      <c r="BL97" s="17" t="s">
        <v>238</v>
      </c>
      <c r="BM97" s="17" t="s">
        <v>1327</v>
      </c>
    </row>
    <row r="98" spans="2:47" s="1" customFormat="1" ht="12">
      <c r="B98" s="38"/>
      <c r="C98" s="39"/>
      <c r="D98" s="216" t="s">
        <v>149</v>
      </c>
      <c r="E98" s="39"/>
      <c r="F98" s="217" t="s">
        <v>1326</v>
      </c>
      <c r="G98" s="39"/>
      <c r="H98" s="39"/>
      <c r="I98" s="130"/>
      <c r="J98" s="39"/>
      <c r="K98" s="39"/>
      <c r="L98" s="43"/>
      <c r="M98" s="218"/>
      <c r="N98" s="79"/>
      <c r="O98" s="79"/>
      <c r="P98" s="79"/>
      <c r="Q98" s="79"/>
      <c r="R98" s="79"/>
      <c r="S98" s="79"/>
      <c r="T98" s="80"/>
      <c r="AT98" s="17" t="s">
        <v>149</v>
      </c>
      <c r="AU98" s="17" t="s">
        <v>84</v>
      </c>
    </row>
    <row r="99" spans="2:65" s="1" customFormat="1" ht="16.5" customHeight="1">
      <c r="B99" s="38"/>
      <c r="C99" s="241" t="s">
        <v>147</v>
      </c>
      <c r="D99" s="241" t="s">
        <v>228</v>
      </c>
      <c r="E99" s="242" t="s">
        <v>1328</v>
      </c>
      <c r="F99" s="243" t="s">
        <v>1329</v>
      </c>
      <c r="G99" s="244" t="s">
        <v>180</v>
      </c>
      <c r="H99" s="245">
        <v>2</v>
      </c>
      <c r="I99" s="246"/>
      <c r="J99" s="247">
        <f>ROUND(I99*H99,2)</f>
        <v>0</v>
      </c>
      <c r="K99" s="243" t="s">
        <v>1318</v>
      </c>
      <c r="L99" s="248"/>
      <c r="M99" s="249" t="s">
        <v>20</v>
      </c>
      <c r="N99" s="250" t="s">
        <v>46</v>
      </c>
      <c r="O99" s="79"/>
      <c r="P99" s="213">
        <f>O99*H99</f>
        <v>0</v>
      </c>
      <c r="Q99" s="213">
        <v>0.0004</v>
      </c>
      <c r="R99" s="213">
        <f>Q99*H99</f>
        <v>0.0008</v>
      </c>
      <c r="S99" s="213">
        <v>0</v>
      </c>
      <c r="T99" s="214">
        <f>S99*H99</f>
        <v>0</v>
      </c>
      <c r="AR99" s="17" t="s">
        <v>1002</v>
      </c>
      <c r="AT99" s="17" t="s">
        <v>228</v>
      </c>
      <c r="AU99" s="17" t="s">
        <v>84</v>
      </c>
      <c r="AY99" s="17" t="s">
        <v>140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7" t="s">
        <v>22</v>
      </c>
      <c r="BK99" s="215">
        <f>ROUND(I99*H99,2)</f>
        <v>0</v>
      </c>
      <c r="BL99" s="17" t="s">
        <v>1002</v>
      </c>
      <c r="BM99" s="17" t="s">
        <v>1330</v>
      </c>
    </row>
    <row r="100" spans="2:47" s="1" customFormat="1" ht="12">
      <c r="B100" s="38"/>
      <c r="C100" s="39"/>
      <c r="D100" s="216" t="s">
        <v>149</v>
      </c>
      <c r="E100" s="39"/>
      <c r="F100" s="217" t="s">
        <v>1329</v>
      </c>
      <c r="G100" s="39"/>
      <c r="H100" s="39"/>
      <c r="I100" s="130"/>
      <c r="J100" s="39"/>
      <c r="K100" s="39"/>
      <c r="L100" s="43"/>
      <c r="M100" s="218"/>
      <c r="N100" s="79"/>
      <c r="O100" s="79"/>
      <c r="P100" s="79"/>
      <c r="Q100" s="79"/>
      <c r="R100" s="79"/>
      <c r="S100" s="79"/>
      <c r="T100" s="80"/>
      <c r="AT100" s="17" t="s">
        <v>149</v>
      </c>
      <c r="AU100" s="17" t="s">
        <v>84</v>
      </c>
    </row>
    <row r="101" spans="2:65" s="1" customFormat="1" ht="16.5" customHeight="1">
      <c r="B101" s="38"/>
      <c r="C101" s="204" t="s">
        <v>170</v>
      </c>
      <c r="D101" s="204" t="s">
        <v>142</v>
      </c>
      <c r="E101" s="205" t="s">
        <v>1331</v>
      </c>
      <c r="F101" s="206" t="s">
        <v>1332</v>
      </c>
      <c r="G101" s="207" t="s">
        <v>180</v>
      </c>
      <c r="H101" s="208">
        <v>1</v>
      </c>
      <c r="I101" s="209"/>
      <c r="J101" s="210">
        <f>ROUND(I101*H101,2)</f>
        <v>0</v>
      </c>
      <c r="K101" s="206" t="s">
        <v>1318</v>
      </c>
      <c r="L101" s="43"/>
      <c r="M101" s="211" t="s">
        <v>20</v>
      </c>
      <c r="N101" s="212" t="s">
        <v>46</v>
      </c>
      <c r="O101" s="79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7" t="s">
        <v>238</v>
      </c>
      <c r="AT101" s="17" t="s">
        <v>142</v>
      </c>
      <c r="AU101" s="17" t="s">
        <v>84</v>
      </c>
      <c r="AY101" s="17" t="s">
        <v>140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7" t="s">
        <v>22</v>
      </c>
      <c r="BK101" s="215">
        <f>ROUND(I101*H101,2)</f>
        <v>0</v>
      </c>
      <c r="BL101" s="17" t="s">
        <v>238</v>
      </c>
      <c r="BM101" s="17" t="s">
        <v>1333</v>
      </c>
    </row>
    <row r="102" spans="2:47" s="1" customFormat="1" ht="12">
      <c r="B102" s="38"/>
      <c r="C102" s="39"/>
      <c r="D102" s="216" t="s">
        <v>149</v>
      </c>
      <c r="E102" s="39"/>
      <c r="F102" s="217" t="s">
        <v>1332</v>
      </c>
      <c r="G102" s="39"/>
      <c r="H102" s="39"/>
      <c r="I102" s="130"/>
      <c r="J102" s="39"/>
      <c r="K102" s="39"/>
      <c r="L102" s="43"/>
      <c r="M102" s="218"/>
      <c r="N102" s="79"/>
      <c r="O102" s="79"/>
      <c r="P102" s="79"/>
      <c r="Q102" s="79"/>
      <c r="R102" s="79"/>
      <c r="S102" s="79"/>
      <c r="T102" s="80"/>
      <c r="AT102" s="17" t="s">
        <v>149</v>
      </c>
      <c r="AU102" s="17" t="s">
        <v>84</v>
      </c>
    </row>
    <row r="103" spans="2:65" s="1" customFormat="1" ht="16.5" customHeight="1">
      <c r="B103" s="38"/>
      <c r="C103" s="241" t="s">
        <v>177</v>
      </c>
      <c r="D103" s="241" t="s">
        <v>228</v>
      </c>
      <c r="E103" s="242" t="s">
        <v>1334</v>
      </c>
      <c r="F103" s="243" t="s">
        <v>1335</v>
      </c>
      <c r="G103" s="244" t="s">
        <v>180</v>
      </c>
      <c r="H103" s="245">
        <v>1</v>
      </c>
      <c r="I103" s="246"/>
      <c r="J103" s="247">
        <f>ROUND(I103*H103,2)</f>
        <v>0</v>
      </c>
      <c r="K103" s="243" t="s">
        <v>1323</v>
      </c>
      <c r="L103" s="248"/>
      <c r="M103" s="249" t="s">
        <v>20</v>
      </c>
      <c r="N103" s="250" t="s">
        <v>46</v>
      </c>
      <c r="O103" s="79"/>
      <c r="P103" s="213">
        <f>O103*H103</f>
        <v>0</v>
      </c>
      <c r="Q103" s="213">
        <v>0.00024</v>
      </c>
      <c r="R103" s="213">
        <f>Q103*H103</f>
        <v>0.00024</v>
      </c>
      <c r="S103" s="213">
        <v>0</v>
      </c>
      <c r="T103" s="214">
        <f>S103*H103</f>
        <v>0</v>
      </c>
      <c r="AR103" s="17" t="s">
        <v>365</v>
      </c>
      <c r="AT103" s="17" t="s">
        <v>228</v>
      </c>
      <c r="AU103" s="17" t="s">
        <v>84</v>
      </c>
      <c r="AY103" s="17" t="s">
        <v>140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7" t="s">
        <v>22</v>
      </c>
      <c r="BK103" s="215">
        <f>ROUND(I103*H103,2)</f>
        <v>0</v>
      </c>
      <c r="BL103" s="17" t="s">
        <v>238</v>
      </c>
      <c r="BM103" s="17" t="s">
        <v>1336</v>
      </c>
    </row>
    <row r="104" spans="2:47" s="1" customFormat="1" ht="12">
      <c r="B104" s="38"/>
      <c r="C104" s="39"/>
      <c r="D104" s="216" t="s">
        <v>149</v>
      </c>
      <c r="E104" s="39"/>
      <c r="F104" s="217" t="s">
        <v>1335</v>
      </c>
      <c r="G104" s="39"/>
      <c r="H104" s="39"/>
      <c r="I104" s="130"/>
      <c r="J104" s="39"/>
      <c r="K104" s="39"/>
      <c r="L104" s="43"/>
      <c r="M104" s="218"/>
      <c r="N104" s="79"/>
      <c r="O104" s="79"/>
      <c r="P104" s="79"/>
      <c r="Q104" s="79"/>
      <c r="R104" s="79"/>
      <c r="S104" s="79"/>
      <c r="T104" s="80"/>
      <c r="AT104" s="17" t="s">
        <v>149</v>
      </c>
      <c r="AU104" s="17" t="s">
        <v>84</v>
      </c>
    </row>
    <row r="105" spans="2:65" s="1" customFormat="1" ht="22.5" customHeight="1">
      <c r="B105" s="38"/>
      <c r="C105" s="204" t="s">
        <v>184</v>
      </c>
      <c r="D105" s="204" t="s">
        <v>142</v>
      </c>
      <c r="E105" s="205" t="s">
        <v>1337</v>
      </c>
      <c r="F105" s="206" t="s">
        <v>1338</v>
      </c>
      <c r="G105" s="207" t="s">
        <v>180</v>
      </c>
      <c r="H105" s="208">
        <v>1</v>
      </c>
      <c r="I105" s="209"/>
      <c r="J105" s="210">
        <f>ROUND(I105*H105,2)</f>
        <v>0</v>
      </c>
      <c r="K105" s="206" t="s">
        <v>1318</v>
      </c>
      <c r="L105" s="43"/>
      <c r="M105" s="211" t="s">
        <v>20</v>
      </c>
      <c r="N105" s="212" t="s">
        <v>46</v>
      </c>
      <c r="O105" s="79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7" t="s">
        <v>238</v>
      </c>
      <c r="AT105" s="17" t="s">
        <v>142</v>
      </c>
      <c r="AU105" s="17" t="s">
        <v>84</v>
      </c>
      <c r="AY105" s="17" t="s">
        <v>140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7" t="s">
        <v>22</v>
      </c>
      <c r="BK105" s="215">
        <f>ROUND(I105*H105,2)</f>
        <v>0</v>
      </c>
      <c r="BL105" s="17" t="s">
        <v>238</v>
      </c>
      <c r="BM105" s="17" t="s">
        <v>1339</v>
      </c>
    </row>
    <row r="106" spans="2:47" s="1" customFormat="1" ht="12">
      <c r="B106" s="38"/>
      <c r="C106" s="39"/>
      <c r="D106" s="216" t="s">
        <v>149</v>
      </c>
      <c r="E106" s="39"/>
      <c r="F106" s="217" t="s">
        <v>1338</v>
      </c>
      <c r="G106" s="39"/>
      <c r="H106" s="39"/>
      <c r="I106" s="130"/>
      <c r="J106" s="39"/>
      <c r="K106" s="39"/>
      <c r="L106" s="43"/>
      <c r="M106" s="218"/>
      <c r="N106" s="79"/>
      <c r="O106" s="79"/>
      <c r="P106" s="79"/>
      <c r="Q106" s="79"/>
      <c r="R106" s="79"/>
      <c r="S106" s="79"/>
      <c r="T106" s="80"/>
      <c r="AT106" s="17" t="s">
        <v>149</v>
      </c>
      <c r="AU106" s="17" t="s">
        <v>84</v>
      </c>
    </row>
    <row r="107" spans="2:65" s="1" customFormat="1" ht="16.5" customHeight="1">
      <c r="B107" s="38"/>
      <c r="C107" s="241" t="s">
        <v>191</v>
      </c>
      <c r="D107" s="241" t="s">
        <v>228</v>
      </c>
      <c r="E107" s="242" t="s">
        <v>1340</v>
      </c>
      <c r="F107" s="243" t="s">
        <v>1341</v>
      </c>
      <c r="G107" s="244" t="s">
        <v>1322</v>
      </c>
      <c r="H107" s="245">
        <v>1</v>
      </c>
      <c r="I107" s="246"/>
      <c r="J107" s="247">
        <f>ROUND(I107*H107,2)</f>
        <v>0</v>
      </c>
      <c r="K107" s="243" t="s">
        <v>1323</v>
      </c>
      <c r="L107" s="248"/>
      <c r="M107" s="249" t="s">
        <v>20</v>
      </c>
      <c r="N107" s="250" t="s">
        <v>46</v>
      </c>
      <c r="O107" s="79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17" t="s">
        <v>365</v>
      </c>
      <c r="AT107" s="17" t="s">
        <v>228</v>
      </c>
      <c r="AU107" s="17" t="s">
        <v>84</v>
      </c>
      <c r="AY107" s="17" t="s">
        <v>140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7" t="s">
        <v>22</v>
      </c>
      <c r="BK107" s="215">
        <f>ROUND(I107*H107,2)</f>
        <v>0</v>
      </c>
      <c r="BL107" s="17" t="s">
        <v>238</v>
      </c>
      <c r="BM107" s="17" t="s">
        <v>1342</v>
      </c>
    </row>
    <row r="108" spans="2:47" s="1" customFormat="1" ht="12">
      <c r="B108" s="38"/>
      <c r="C108" s="39"/>
      <c r="D108" s="216" t="s">
        <v>149</v>
      </c>
      <c r="E108" s="39"/>
      <c r="F108" s="217" t="s">
        <v>1341</v>
      </c>
      <c r="G108" s="39"/>
      <c r="H108" s="39"/>
      <c r="I108" s="130"/>
      <c r="J108" s="39"/>
      <c r="K108" s="39"/>
      <c r="L108" s="43"/>
      <c r="M108" s="218"/>
      <c r="N108" s="79"/>
      <c r="O108" s="79"/>
      <c r="P108" s="79"/>
      <c r="Q108" s="79"/>
      <c r="R108" s="79"/>
      <c r="S108" s="79"/>
      <c r="T108" s="80"/>
      <c r="AT108" s="17" t="s">
        <v>149</v>
      </c>
      <c r="AU108" s="17" t="s">
        <v>84</v>
      </c>
    </row>
    <row r="109" spans="2:63" s="10" customFormat="1" ht="22.8" customHeight="1">
      <c r="B109" s="188"/>
      <c r="C109" s="189"/>
      <c r="D109" s="190" t="s">
        <v>74</v>
      </c>
      <c r="E109" s="202" t="s">
        <v>1343</v>
      </c>
      <c r="F109" s="202" t="s">
        <v>1344</v>
      </c>
      <c r="G109" s="189"/>
      <c r="H109" s="189"/>
      <c r="I109" s="192"/>
      <c r="J109" s="203">
        <f>BK109</f>
        <v>0</v>
      </c>
      <c r="K109" s="189"/>
      <c r="L109" s="194"/>
      <c r="M109" s="195"/>
      <c r="N109" s="196"/>
      <c r="O109" s="196"/>
      <c r="P109" s="197">
        <f>SUM(P110:P121)</f>
        <v>0</v>
      </c>
      <c r="Q109" s="196"/>
      <c r="R109" s="197">
        <f>SUM(R110:R121)</f>
        <v>0.007183999999999999</v>
      </c>
      <c r="S109" s="196"/>
      <c r="T109" s="198">
        <f>SUM(T110:T121)</f>
        <v>0</v>
      </c>
      <c r="AR109" s="199" t="s">
        <v>84</v>
      </c>
      <c r="AT109" s="200" t="s">
        <v>74</v>
      </c>
      <c r="AU109" s="200" t="s">
        <v>22</v>
      </c>
      <c r="AY109" s="199" t="s">
        <v>140</v>
      </c>
      <c r="BK109" s="201">
        <f>SUM(BK110:BK121)</f>
        <v>0</v>
      </c>
    </row>
    <row r="110" spans="2:65" s="1" customFormat="1" ht="22.5" customHeight="1">
      <c r="B110" s="38"/>
      <c r="C110" s="204" t="s">
        <v>199</v>
      </c>
      <c r="D110" s="204" t="s">
        <v>142</v>
      </c>
      <c r="E110" s="205" t="s">
        <v>1345</v>
      </c>
      <c r="F110" s="206" t="s">
        <v>1346</v>
      </c>
      <c r="G110" s="207" t="s">
        <v>270</v>
      </c>
      <c r="H110" s="208">
        <v>40</v>
      </c>
      <c r="I110" s="209"/>
      <c r="J110" s="210">
        <f>ROUND(I110*H110,2)</f>
        <v>0</v>
      </c>
      <c r="K110" s="206" t="s">
        <v>1318</v>
      </c>
      <c r="L110" s="43"/>
      <c r="M110" s="211" t="s">
        <v>20</v>
      </c>
      <c r="N110" s="212" t="s">
        <v>46</v>
      </c>
      <c r="O110" s="7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7" t="s">
        <v>238</v>
      </c>
      <c r="AT110" s="17" t="s">
        <v>142</v>
      </c>
      <c r="AU110" s="17" t="s">
        <v>84</v>
      </c>
      <c r="AY110" s="17" t="s">
        <v>140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7" t="s">
        <v>22</v>
      </c>
      <c r="BK110" s="215">
        <f>ROUND(I110*H110,2)</f>
        <v>0</v>
      </c>
      <c r="BL110" s="17" t="s">
        <v>238</v>
      </c>
      <c r="BM110" s="17" t="s">
        <v>1347</v>
      </c>
    </row>
    <row r="111" spans="2:47" s="1" customFormat="1" ht="12">
      <c r="B111" s="38"/>
      <c r="C111" s="39"/>
      <c r="D111" s="216" t="s">
        <v>149</v>
      </c>
      <c r="E111" s="39"/>
      <c r="F111" s="217" t="s">
        <v>1346</v>
      </c>
      <c r="G111" s="39"/>
      <c r="H111" s="39"/>
      <c r="I111" s="130"/>
      <c r="J111" s="39"/>
      <c r="K111" s="39"/>
      <c r="L111" s="43"/>
      <c r="M111" s="218"/>
      <c r="N111" s="79"/>
      <c r="O111" s="79"/>
      <c r="P111" s="79"/>
      <c r="Q111" s="79"/>
      <c r="R111" s="79"/>
      <c r="S111" s="79"/>
      <c r="T111" s="80"/>
      <c r="AT111" s="17" t="s">
        <v>149</v>
      </c>
      <c r="AU111" s="17" t="s">
        <v>84</v>
      </c>
    </row>
    <row r="112" spans="2:65" s="1" customFormat="1" ht="16.5" customHeight="1">
      <c r="B112" s="38"/>
      <c r="C112" s="241" t="s">
        <v>27</v>
      </c>
      <c r="D112" s="241" t="s">
        <v>228</v>
      </c>
      <c r="E112" s="242" t="s">
        <v>1348</v>
      </c>
      <c r="F112" s="243" t="s">
        <v>1349</v>
      </c>
      <c r="G112" s="244" t="s">
        <v>270</v>
      </c>
      <c r="H112" s="245">
        <v>40</v>
      </c>
      <c r="I112" s="246"/>
      <c r="J112" s="247">
        <f>ROUND(I112*H112,2)</f>
        <v>0</v>
      </c>
      <c r="K112" s="243" t="s">
        <v>1318</v>
      </c>
      <c r="L112" s="248"/>
      <c r="M112" s="249" t="s">
        <v>20</v>
      </c>
      <c r="N112" s="250" t="s">
        <v>46</v>
      </c>
      <c r="O112" s="79"/>
      <c r="P112" s="213">
        <f>O112*H112</f>
        <v>0</v>
      </c>
      <c r="Q112" s="213">
        <v>0.000104</v>
      </c>
      <c r="R112" s="213">
        <f>Q112*H112</f>
        <v>0.00416</v>
      </c>
      <c r="S112" s="213">
        <v>0</v>
      </c>
      <c r="T112" s="214">
        <f>S112*H112</f>
        <v>0</v>
      </c>
      <c r="AR112" s="17" t="s">
        <v>365</v>
      </c>
      <c r="AT112" s="17" t="s">
        <v>228</v>
      </c>
      <c r="AU112" s="17" t="s">
        <v>84</v>
      </c>
      <c r="AY112" s="17" t="s">
        <v>140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7" t="s">
        <v>22</v>
      </c>
      <c r="BK112" s="215">
        <f>ROUND(I112*H112,2)</f>
        <v>0</v>
      </c>
      <c r="BL112" s="17" t="s">
        <v>238</v>
      </c>
      <c r="BM112" s="17" t="s">
        <v>1350</v>
      </c>
    </row>
    <row r="113" spans="2:47" s="1" customFormat="1" ht="12">
      <c r="B113" s="38"/>
      <c r="C113" s="39"/>
      <c r="D113" s="216" t="s">
        <v>149</v>
      </c>
      <c r="E113" s="39"/>
      <c r="F113" s="217" t="s">
        <v>1349</v>
      </c>
      <c r="G113" s="39"/>
      <c r="H113" s="39"/>
      <c r="I113" s="130"/>
      <c r="J113" s="39"/>
      <c r="K113" s="39"/>
      <c r="L113" s="43"/>
      <c r="M113" s="218"/>
      <c r="N113" s="79"/>
      <c r="O113" s="79"/>
      <c r="P113" s="79"/>
      <c r="Q113" s="79"/>
      <c r="R113" s="79"/>
      <c r="S113" s="79"/>
      <c r="T113" s="80"/>
      <c r="AT113" s="17" t="s">
        <v>149</v>
      </c>
      <c r="AU113" s="17" t="s">
        <v>84</v>
      </c>
    </row>
    <row r="114" spans="2:65" s="1" customFormat="1" ht="22.5" customHeight="1">
      <c r="B114" s="38"/>
      <c r="C114" s="204" t="s">
        <v>211</v>
      </c>
      <c r="D114" s="204" t="s">
        <v>142</v>
      </c>
      <c r="E114" s="205" t="s">
        <v>1351</v>
      </c>
      <c r="F114" s="206" t="s">
        <v>1352</v>
      </c>
      <c r="G114" s="207" t="s">
        <v>270</v>
      </c>
      <c r="H114" s="208">
        <v>40</v>
      </c>
      <c r="I114" s="209"/>
      <c r="J114" s="210">
        <f>ROUND(I114*H114,2)</f>
        <v>0</v>
      </c>
      <c r="K114" s="206" t="s">
        <v>1318</v>
      </c>
      <c r="L114" s="43"/>
      <c r="M114" s="211" t="s">
        <v>20</v>
      </c>
      <c r="N114" s="212" t="s">
        <v>46</v>
      </c>
      <c r="O114" s="79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17" t="s">
        <v>238</v>
      </c>
      <c r="AT114" s="17" t="s">
        <v>142</v>
      </c>
      <c r="AU114" s="17" t="s">
        <v>84</v>
      </c>
      <c r="AY114" s="17" t="s">
        <v>140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7" t="s">
        <v>22</v>
      </c>
      <c r="BK114" s="215">
        <f>ROUND(I114*H114,2)</f>
        <v>0</v>
      </c>
      <c r="BL114" s="17" t="s">
        <v>238</v>
      </c>
      <c r="BM114" s="17" t="s">
        <v>1353</v>
      </c>
    </row>
    <row r="115" spans="2:47" s="1" customFormat="1" ht="12">
      <c r="B115" s="38"/>
      <c r="C115" s="39"/>
      <c r="D115" s="216" t="s">
        <v>149</v>
      </c>
      <c r="E115" s="39"/>
      <c r="F115" s="217" t="s">
        <v>1352</v>
      </c>
      <c r="G115" s="39"/>
      <c r="H115" s="39"/>
      <c r="I115" s="130"/>
      <c r="J115" s="39"/>
      <c r="K115" s="39"/>
      <c r="L115" s="43"/>
      <c r="M115" s="218"/>
      <c r="N115" s="79"/>
      <c r="O115" s="79"/>
      <c r="P115" s="79"/>
      <c r="Q115" s="79"/>
      <c r="R115" s="79"/>
      <c r="S115" s="79"/>
      <c r="T115" s="80"/>
      <c r="AT115" s="17" t="s">
        <v>149</v>
      </c>
      <c r="AU115" s="17" t="s">
        <v>84</v>
      </c>
    </row>
    <row r="116" spans="2:65" s="1" customFormat="1" ht="16.5" customHeight="1">
      <c r="B116" s="38"/>
      <c r="C116" s="241" t="s">
        <v>216</v>
      </c>
      <c r="D116" s="241" t="s">
        <v>228</v>
      </c>
      <c r="E116" s="242" t="s">
        <v>1354</v>
      </c>
      <c r="F116" s="243" t="s">
        <v>1355</v>
      </c>
      <c r="G116" s="244" t="s">
        <v>270</v>
      </c>
      <c r="H116" s="245">
        <v>40</v>
      </c>
      <c r="I116" s="246"/>
      <c r="J116" s="247">
        <f>ROUND(I116*H116,2)</f>
        <v>0</v>
      </c>
      <c r="K116" s="243" t="s">
        <v>1323</v>
      </c>
      <c r="L116" s="248"/>
      <c r="M116" s="249" t="s">
        <v>20</v>
      </c>
      <c r="N116" s="250" t="s">
        <v>46</v>
      </c>
      <c r="O116" s="79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17" t="s">
        <v>365</v>
      </c>
      <c r="AT116" s="17" t="s">
        <v>228</v>
      </c>
      <c r="AU116" s="17" t="s">
        <v>84</v>
      </c>
      <c r="AY116" s="17" t="s">
        <v>140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7" t="s">
        <v>22</v>
      </c>
      <c r="BK116" s="215">
        <f>ROUND(I116*H116,2)</f>
        <v>0</v>
      </c>
      <c r="BL116" s="17" t="s">
        <v>238</v>
      </c>
      <c r="BM116" s="17" t="s">
        <v>1356</v>
      </c>
    </row>
    <row r="117" spans="2:47" s="1" customFormat="1" ht="12">
      <c r="B117" s="38"/>
      <c r="C117" s="39"/>
      <c r="D117" s="216" t="s">
        <v>149</v>
      </c>
      <c r="E117" s="39"/>
      <c r="F117" s="217" t="s">
        <v>1355</v>
      </c>
      <c r="G117" s="39"/>
      <c r="H117" s="39"/>
      <c r="I117" s="130"/>
      <c r="J117" s="39"/>
      <c r="K117" s="39"/>
      <c r="L117" s="43"/>
      <c r="M117" s="218"/>
      <c r="N117" s="79"/>
      <c r="O117" s="79"/>
      <c r="P117" s="79"/>
      <c r="Q117" s="79"/>
      <c r="R117" s="79"/>
      <c r="S117" s="79"/>
      <c r="T117" s="80"/>
      <c r="AT117" s="17" t="s">
        <v>149</v>
      </c>
      <c r="AU117" s="17" t="s">
        <v>84</v>
      </c>
    </row>
    <row r="118" spans="2:65" s="1" customFormat="1" ht="22.5" customHeight="1">
      <c r="B118" s="38"/>
      <c r="C118" s="204" t="s">
        <v>221</v>
      </c>
      <c r="D118" s="204" t="s">
        <v>142</v>
      </c>
      <c r="E118" s="205" t="s">
        <v>1357</v>
      </c>
      <c r="F118" s="206" t="s">
        <v>1358</v>
      </c>
      <c r="G118" s="207" t="s">
        <v>180</v>
      </c>
      <c r="H118" s="208">
        <v>7</v>
      </c>
      <c r="I118" s="209"/>
      <c r="J118" s="210">
        <f>ROUND(I118*H118,2)</f>
        <v>0</v>
      </c>
      <c r="K118" s="206" t="s">
        <v>1318</v>
      </c>
      <c r="L118" s="43"/>
      <c r="M118" s="211" t="s">
        <v>20</v>
      </c>
      <c r="N118" s="212" t="s">
        <v>46</v>
      </c>
      <c r="O118" s="79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17" t="s">
        <v>238</v>
      </c>
      <c r="AT118" s="17" t="s">
        <v>142</v>
      </c>
      <c r="AU118" s="17" t="s">
        <v>84</v>
      </c>
      <c r="AY118" s="17" t="s">
        <v>140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7" t="s">
        <v>22</v>
      </c>
      <c r="BK118" s="215">
        <f>ROUND(I118*H118,2)</f>
        <v>0</v>
      </c>
      <c r="BL118" s="17" t="s">
        <v>238</v>
      </c>
      <c r="BM118" s="17" t="s">
        <v>1359</v>
      </c>
    </row>
    <row r="119" spans="2:47" s="1" customFormat="1" ht="12">
      <c r="B119" s="38"/>
      <c r="C119" s="39"/>
      <c r="D119" s="216" t="s">
        <v>149</v>
      </c>
      <c r="E119" s="39"/>
      <c r="F119" s="217" t="s">
        <v>1360</v>
      </c>
      <c r="G119" s="39"/>
      <c r="H119" s="39"/>
      <c r="I119" s="130"/>
      <c r="J119" s="39"/>
      <c r="K119" s="39"/>
      <c r="L119" s="43"/>
      <c r="M119" s="218"/>
      <c r="N119" s="79"/>
      <c r="O119" s="79"/>
      <c r="P119" s="79"/>
      <c r="Q119" s="79"/>
      <c r="R119" s="79"/>
      <c r="S119" s="79"/>
      <c r="T119" s="80"/>
      <c r="AT119" s="17" t="s">
        <v>149</v>
      </c>
      <c r="AU119" s="17" t="s">
        <v>84</v>
      </c>
    </row>
    <row r="120" spans="2:65" s="1" customFormat="1" ht="16.5" customHeight="1">
      <c r="B120" s="38"/>
      <c r="C120" s="241" t="s">
        <v>227</v>
      </c>
      <c r="D120" s="241" t="s">
        <v>228</v>
      </c>
      <c r="E120" s="242" t="s">
        <v>1361</v>
      </c>
      <c r="F120" s="243" t="s">
        <v>1362</v>
      </c>
      <c r="G120" s="244" t="s">
        <v>180</v>
      </c>
      <c r="H120" s="245">
        <v>7</v>
      </c>
      <c r="I120" s="246"/>
      <c r="J120" s="247">
        <f>ROUND(I120*H120,2)</f>
        <v>0</v>
      </c>
      <c r="K120" s="243" t="s">
        <v>1318</v>
      </c>
      <c r="L120" s="248"/>
      <c r="M120" s="249" t="s">
        <v>20</v>
      </c>
      <c r="N120" s="250" t="s">
        <v>46</v>
      </c>
      <c r="O120" s="79"/>
      <c r="P120" s="213">
        <f>O120*H120</f>
        <v>0</v>
      </c>
      <c r="Q120" s="213">
        <v>0.000432</v>
      </c>
      <c r="R120" s="213">
        <f>Q120*H120</f>
        <v>0.0030239999999999998</v>
      </c>
      <c r="S120" s="213">
        <v>0</v>
      </c>
      <c r="T120" s="214">
        <f>S120*H120</f>
        <v>0</v>
      </c>
      <c r="AR120" s="17" t="s">
        <v>365</v>
      </c>
      <c r="AT120" s="17" t="s">
        <v>228</v>
      </c>
      <c r="AU120" s="17" t="s">
        <v>84</v>
      </c>
      <c r="AY120" s="17" t="s">
        <v>140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7" t="s">
        <v>22</v>
      </c>
      <c r="BK120" s="215">
        <f>ROUND(I120*H120,2)</f>
        <v>0</v>
      </c>
      <c r="BL120" s="17" t="s">
        <v>238</v>
      </c>
      <c r="BM120" s="17" t="s">
        <v>1363</v>
      </c>
    </row>
    <row r="121" spans="2:47" s="1" customFormat="1" ht="12">
      <c r="B121" s="38"/>
      <c r="C121" s="39"/>
      <c r="D121" s="216" t="s">
        <v>149</v>
      </c>
      <c r="E121" s="39"/>
      <c r="F121" s="217" t="s">
        <v>1362</v>
      </c>
      <c r="G121" s="39"/>
      <c r="H121" s="39"/>
      <c r="I121" s="130"/>
      <c r="J121" s="39"/>
      <c r="K121" s="39"/>
      <c r="L121" s="43"/>
      <c r="M121" s="218"/>
      <c r="N121" s="79"/>
      <c r="O121" s="79"/>
      <c r="P121" s="79"/>
      <c r="Q121" s="79"/>
      <c r="R121" s="79"/>
      <c r="S121" s="79"/>
      <c r="T121" s="80"/>
      <c r="AT121" s="17" t="s">
        <v>149</v>
      </c>
      <c r="AU121" s="17" t="s">
        <v>84</v>
      </c>
    </row>
    <row r="122" spans="2:63" s="10" customFormat="1" ht="22.8" customHeight="1">
      <c r="B122" s="188"/>
      <c r="C122" s="189"/>
      <c r="D122" s="190" t="s">
        <v>74</v>
      </c>
      <c r="E122" s="202" t="s">
        <v>1364</v>
      </c>
      <c r="F122" s="202" t="s">
        <v>1365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SUM(P123:P134)</f>
        <v>0</v>
      </c>
      <c r="Q122" s="196"/>
      <c r="R122" s="197">
        <f>SUM(R123:R134)</f>
        <v>0.0146</v>
      </c>
      <c r="S122" s="196"/>
      <c r="T122" s="198">
        <f>SUM(T123:T134)</f>
        <v>0</v>
      </c>
      <c r="AR122" s="199" t="s">
        <v>84</v>
      </c>
      <c r="AT122" s="200" t="s">
        <v>74</v>
      </c>
      <c r="AU122" s="200" t="s">
        <v>22</v>
      </c>
      <c r="AY122" s="199" t="s">
        <v>140</v>
      </c>
      <c r="BK122" s="201">
        <f>SUM(BK123:BK134)</f>
        <v>0</v>
      </c>
    </row>
    <row r="123" spans="2:65" s="1" customFormat="1" ht="22.5" customHeight="1">
      <c r="B123" s="38"/>
      <c r="C123" s="204" t="s">
        <v>8</v>
      </c>
      <c r="D123" s="204" t="s">
        <v>142</v>
      </c>
      <c r="E123" s="205" t="s">
        <v>1366</v>
      </c>
      <c r="F123" s="206" t="s">
        <v>1367</v>
      </c>
      <c r="G123" s="207" t="s">
        <v>270</v>
      </c>
      <c r="H123" s="208">
        <v>20</v>
      </c>
      <c r="I123" s="209"/>
      <c r="J123" s="210">
        <f>ROUND(I123*H123,2)</f>
        <v>0</v>
      </c>
      <c r="K123" s="206" t="s">
        <v>1318</v>
      </c>
      <c r="L123" s="43"/>
      <c r="M123" s="211" t="s">
        <v>20</v>
      </c>
      <c r="N123" s="212" t="s">
        <v>46</v>
      </c>
      <c r="O123" s="79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7" t="s">
        <v>238</v>
      </c>
      <c r="AT123" s="17" t="s">
        <v>142</v>
      </c>
      <c r="AU123" s="17" t="s">
        <v>84</v>
      </c>
      <c r="AY123" s="17" t="s">
        <v>140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7" t="s">
        <v>22</v>
      </c>
      <c r="BK123" s="215">
        <f>ROUND(I123*H123,2)</f>
        <v>0</v>
      </c>
      <c r="BL123" s="17" t="s">
        <v>238</v>
      </c>
      <c r="BM123" s="17" t="s">
        <v>1368</v>
      </c>
    </row>
    <row r="124" spans="2:47" s="1" customFormat="1" ht="12">
      <c r="B124" s="38"/>
      <c r="C124" s="39"/>
      <c r="D124" s="216" t="s">
        <v>149</v>
      </c>
      <c r="E124" s="39"/>
      <c r="F124" s="217" t="s">
        <v>1367</v>
      </c>
      <c r="G124" s="39"/>
      <c r="H124" s="39"/>
      <c r="I124" s="130"/>
      <c r="J124" s="39"/>
      <c r="K124" s="39"/>
      <c r="L124" s="43"/>
      <c r="M124" s="218"/>
      <c r="N124" s="79"/>
      <c r="O124" s="79"/>
      <c r="P124" s="79"/>
      <c r="Q124" s="79"/>
      <c r="R124" s="79"/>
      <c r="S124" s="79"/>
      <c r="T124" s="80"/>
      <c r="AT124" s="17" t="s">
        <v>149</v>
      </c>
      <c r="AU124" s="17" t="s">
        <v>84</v>
      </c>
    </row>
    <row r="125" spans="2:65" s="1" customFormat="1" ht="16.5" customHeight="1">
      <c r="B125" s="38"/>
      <c r="C125" s="241" t="s">
        <v>238</v>
      </c>
      <c r="D125" s="241" t="s">
        <v>228</v>
      </c>
      <c r="E125" s="242" t="s">
        <v>1369</v>
      </c>
      <c r="F125" s="243" t="s">
        <v>1370</v>
      </c>
      <c r="G125" s="244" t="s">
        <v>270</v>
      </c>
      <c r="H125" s="245">
        <v>20</v>
      </c>
      <c r="I125" s="246"/>
      <c r="J125" s="247">
        <f>ROUND(I125*H125,2)</f>
        <v>0</v>
      </c>
      <c r="K125" s="243" t="s">
        <v>1318</v>
      </c>
      <c r="L125" s="248"/>
      <c r="M125" s="249" t="s">
        <v>20</v>
      </c>
      <c r="N125" s="250" t="s">
        <v>46</v>
      </c>
      <c r="O125" s="79"/>
      <c r="P125" s="213">
        <f>O125*H125</f>
        <v>0</v>
      </c>
      <c r="Q125" s="213">
        <v>7E-05</v>
      </c>
      <c r="R125" s="213">
        <f>Q125*H125</f>
        <v>0.0013999999999999998</v>
      </c>
      <c r="S125" s="213">
        <v>0</v>
      </c>
      <c r="T125" s="214">
        <f>S125*H125</f>
        <v>0</v>
      </c>
      <c r="AR125" s="17" t="s">
        <v>365</v>
      </c>
      <c r="AT125" s="17" t="s">
        <v>228</v>
      </c>
      <c r="AU125" s="17" t="s">
        <v>84</v>
      </c>
      <c r="AY125" s="17" t="s">
        <v>140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7" t="s">
        <v>22</v>
      </c>
      <c r="BK125" s="215">
        <f>ROUND(I125*H125,2)</f>
        <v>0</v>
      </c>
      <c r="BL125" s="17" t="s">
        <v>238</v>
      </c>
      <c r="BM125" s="17" t="s">
        <v>1371</v>
      </c>
    </row>
    <row r="126" spans="2:47" s="1" customFormat="1" ht="12">
      <c r="B126" s="38"/>
      <c r="C126" s="39"/>
      <c r="D126" s="216" t="s">
        <v>149</v>
      </c>
      <c r="E126" s="39"/>
      <c r="F126" s="217" t="s">
        <v>1370</v>
      </c>
      <c r="G126" s="39"/>
      <c r="H126" s="39"/>
      <c r="I126" s="130"/>
      <c r="J126" s="39"/>
      <c r="K126" s="39"/>
      <c r="L126" s="43"/>
      <c r="M126" s="218"/>
      <c r="N126" s="79"/>
      <c r="O126" s="79"/>
      <c r="P126" s="79"/>
      <c r="Q126" s="79"/>
      <c r="R126" s="79"/>
      <c r="S126" s="79"/>
      <c r="T126" s="80"/>
      <c r="AT126" s="17" t="s">
        <v>149</v>
      </c>
      <c r="AU126" s="17" t="s">
        <v>84</v>
      </c>
    </row>
    <row r="127" spans="2:65" s="1" customFormat="1" ht="22.5" customHeight="1">
      <c r="B127" s="38"/>
      <c r="C127" s="204" t="s">
        <v>258</v>
      </c>
      <c r="D127" s="204" t="s">
        <v>142</v>
      </c>
      <c r="E127" s="205" t="s">
        <v>1372</v>
      </c>
      <c r="F127" s="206" t="s">
        <v>1373</v>
      </c>
      <c r="G127" s="207" t="s">
        <v>270</v>
      </c>
      <c r="H127" s="208">
        <v>110</v>
      </c>
      <c r="I127" s="209"/>
      <c r="J127" s="210">
        <f>ROUND(I127*H127,2)</f>
        <v>0</v>
      </c>
      <c r="K127" s="206" t="s">
        <v>1318</v>
      </c>
      <c r="L127" s="43"/>
      <c r="M127" s="211" t="s">
        <v>20</v>
      </c>
      <c r="N127" s="212" t="s">
        <v>46</v>
      </c>
      <c r="O127" s="79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7" t="s">
        <v>238</v>
      </c>
      <c r="AT127" s="17" t="s">
        <v>142</v>
      </c>
      <c r="AU127" s="17" t="s">
        <v>84</v>
      </c>
      <c r="AY127" s="17" t="s">
        <v>140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7" t="s">
        <v>22</v>
      </c>
      <c r="BK127" s="215">
        <f>ROUND(I127*H127,2)</f>
        <v>0</v>
      </c>
      <c r="BL127" s="17" t="s">
        <v>238</v>
      </c>
      <c r="BM127" s="17" t="s">
        <v>1374</v>
      </c>
    </row>
    <row r="128" spans="2:47" s="1" customFormat="1" ht="12">
      <c r="B128" s="38"/>
      <c r="C128" s="39"/>
      <c r="D128" s="216" t="s">
        <v>149</v>
      </c>
      <c r="E128" s="39"/>
      <c r="F128" s="217" t="s">
        <v>1373</v>
      </c>
      <c r="G128" s="39"/>
      <c r="H128" s="39"/>
      <c r="I128" s="130"/>
      <c r="J128" s="39"/>
      <c r="K128" s="39"/>
      <c r="L128" s="43"/>
      <c r="M128" s="218"/>
      <c r="N128" s="79"/>
      <c r="O128" s="79"/>
      <c r="P128" s="79"/>
      <c r="Q128" s="79"/>
      <c r="R128" s="79"/>
      <c r="S128" s="79"/>
      <c r="T128" s="80"/>
      <c r="AT128" s="17" t="s">
        <v>149</v>
      </c>
      <c r="AU128" s="17" t="s">
        <v>84</v>
      </c>
    </row>
    <row r="129" spans="2:65" s="1" customFormat="1" ht="16.5" customHeight="1">
      <c r="B129" s="38"/>
      <c r="C129" s="241" t="s">
        <v>267</v>
      </c>
      <c r="D129" s="241" t="s">
        <v>228</v>
      </c>
      <c r="E129" s="242" t="s">
        <v>1375</v>
      </c>
      <c r="F129" s="243" t="s">
        <v>1376</v>
      </c>
      <c r="G129" s="244" t="s">
        <v>270</v>
      </c>
      <c r="H129" s="245">
        <v>110</v>
      </c>
      <c r="I129" s="246"/>
      <c r="J129" s="247">
        <f>ROUND(I129*H129,2)</f>
        <v>0</v>
      </c>
      <c r="K129" s="243" t="s">
        <v>1318</v>
      </c>
      <c r="L129" s="248"/>
      <c r="M129" s="249" t="s">
        <v>20</v>
      </c>
      <c r="N129" s="250" t="s">
        <v>46</v>
      </c>
      <c r="O129" s="79"/>
      <c r="P129" s="213">
        <f>O129*H129</f>
        <v>0</v>
      </c>
      <c r="Q129" s="213">
        <v>0.00012</v>
      </c>
      <c r="R129" s="213">
        <f>Q129*H129</f>
        <v>0.0132</v>
      </c>
      <c r="S129" s="213">
        <v>0</v>
      </c>
      <c r="T129" s="214">
        <f>S129*H129</f>
        <v>0</v>
      </c>
      <c r="AR129" s="17" t="s">
        <v>365</v>
      </c>
      <c r="AT129" s="17" t="s">
        <v>228</v>
      </c>
      <c r="AU129" s="17" t="s">
        <v>84</v>
      </c>
      <c r="AY129" s="17" t="s">
        <v>140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7" t="s">
        <v>22</v>
      </c>
      <c r="BK129" s="215">
        <f>ROUND(I129*H129,2)</f>
        <v>0</v>
      </c>
      <c r="BL129" s="17" t="s">
        <v>238</v>
      </c>
      <c r="BM129" s="17" t="s">
        <v>1377</v>
      </c>
    </row>
    <row r="130" spans="2:47" s="1" customFormat="1" ht="12">
      <c r="B130" s="38"/>
      <c r="C130" s="39"/>
      <c r="D130" s="216" t="s">
        <v>149</v>
      </c>
      <c r="E130" s="39"/>
      <c r="F130" s="217" t="s">
        <v>1376</v>
      </c>
      <c r="G130" s="39"/>
      <c r="H130" s="39"/>
      <c r="I130" s="130"/>
      <c r="J130" s="39"/>
      <c r="K130" s="39"/>
      <c r="L130" s="43"/>
      <c r="M130" s="218"/>
      <c r="N130" s="79"/>
      <c r="O130" s="79"/>
      <c r="P130" s="79"/>
      <c r="Q130" s="79"/>
      <c r="R130" s="79"/>
      <c r="S130" s="79"/>
      <c r="T130" s="80"/>
      <c r="AT130" s="17" t="s">
        <v>149</v>
      </c>
      <c r="AU130" s="17" t="s">
        <v>84</v>
      </c>
    </row>
    <row r="131" spans="2:65" s="1" customFormat="1" ht="22.5" customHeight="1">
      <c r="B131" s="38"/>
      <c r="C131" s="204" t="s">
        <v>277</v>
      </c>
      <c r="D131" s="204" t="s">
        <v>142</v>
      </c>
      <c r="E131" s="205" t="s">
        <v>1378</v>
      </c>
      <c r="F131" s="206" t="s">
        <v>1379</v>
      </c>
      <c r="G131" s="207" t="s">
        <v>270</v>
      </c>
      <c r="H131" s="208">
        <v>20</v>
      </c>
      <c r="I131" s="209"/>
      <c r="J131" s="210">
        <f>ROUND(I131*H131,2)</f>
        <v>0</v>
      </c>
      <c r="K131" s="206" t="s">
        <v>1318</v>
      </c>
      <c r="L131" s="43"/>
      <c r="M131" s="211" t="s">
        <v>20</v>
      </c>
      <c r="N131" s="212" t="s">
        <v>46</v>
      </c>
      <c r="O131" s="79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AR131" s="17" t="s">
        <v>238</v>
      </c>
      <c r="AT131" s="17" t="s">
        <v>142</v>
      </c>
      <c r="AU131" s="17" t="s">
        <v>84</v>
      </c>
      <c r="AY131" s="17" t="s">
        <v>140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7" t="s">
        <v>22</v>
      </c>
      <c r="BK131" s="215">
        <f>ROUND(I131*H131,2)</f>
        <v>0</v>
      </c>
      <c r="BL131" s="17" t="s">
        <v>238</v>
      </c>
      <c r="BM131" s="17" t="s">
        <v>1380</v>
      </c>
    </row>
    <row r="132" spans="2:47" s="1" customFormat="1" ht="12">
      <c r="B132" s="38"/>
      <c r="C132" s="39"/>
      <c r="D132" s="216" t="s">
        <v>149</v>
      </c>
      <c r="E132" s="39"/>
      <c r="F132" s="217" t="s">
        <v>1379</v>
      </c>
      <c r="G132" s="39"/>
      <c r="H132" s="39"/>
      <c r="I132" s="130"/>
      <c r="J132" s="39"/>
      <c r="K132" s="39"/>
      <c r="L132" s="43"/>
      <c r="M132" s="218"/>
      <c r="N132" s="79"/>
      <c r="O132" s="79"/>
      <c r="P132" s="79"/>
      <c r="Q132" s="79"/>
      <c r="R132" s="79"/>
      <c r="S132" s="79"/>
      <c r="T132" s="80"/>
      <c r="AT132" s="17" t="s">
        <v>149</v>
      </c>
      <c r="AU132" s="17" t="s">
        <v>84</v>
      </c>
    </row>
    <row r="133" spans="2:65" s="1" customFormat="1" ht="16.5" customHeight="1">
      <c r="B133" s="38"/>
      <c r="C133" s="241" t="s">
        <v>283</v>
      </c>
      <c r="D133" s="241" t="s">
        <v>228</v>
      </c>
      <c r="E133" s="242" t="s">
        <v>1381</v>
      </c>
      <c r="F133" s="243" t="s">
        <v>1382</v>
      </c>
      <c r="G133" s="244" t="s">
        <v>270</v>
      </c>
      <c r="H133" s="245">
        <v>20</v>
      </c>
      <c r="I133" s="246"/>
      <c r="J133" s="247">
        <f>ROUND(I133*H133,2)</f>
        <v>0</v>
      </c>
      <c r="K133" s="243" t="s">
        <v>1323</v>
      </c>
      <c r="L133" s="248"/>
      <c r="M133" s="249" t="s">
        <v>20</v>
      </c>
      <c r="N133" s="250" t="s">
        <v>46</v>
      </c>
      <c r="O133" s="79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AR133" s="17" t="s">
        <v>1002</v>
      </c>
      <c r="AT133" s="17" t="s">
        <v>228</v>
      </c>
      <c r="AU133" s="17" t="s">
        <v>84</v>
      </c>
      <c r="AY133" s="17" t="s">
        <v>140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7" t="s">
        <v>22</v>
      </c>
      <c r="BK133" s="215">
        <f>ROUND(I133*H133,2)</f>
        <v>0</v>
      </c>
      <c r="BL133" s="17" t="s">
        <v>1002</v>
      </c>
      <c r="BM133" s="17" t="s">
        <v>1383</v>
      </c>
    </row>
    <row r="134" spans="2:47" s="1" customFormat="1" ht="12">
      <c r="B134" s="38"/>
      <c r="C134" s="39"/>
      <c r="D134" s="216" t="s">
        <v>149</v>
      </c>
      <c r="E134" s="39"/>
      <c r="F134" s="217" t="s">
        <v>1382</v>
      </c>
      <c r="G134" s="39"/>
      <c r="H134" s="39"/>
      <c r="I134" s="130"/>
      <c r="J134" s="39"/>
      <c r="K134" s="39"/>
      <c r="L134" s="43"/>
      <c r="M134" s="218"/>
      <c r="N134" s="79"/>
      <c r="O134" s="79"/>
      <c r="P134" s="79"/>
      <c r="Q134" s="79"/>
      <c r="R134" s="79"/>
      <c r="S134" s="79"/>
      <c r="T134" s="80"/>
      <c r="AT134" s="17" t="s">
        <v>149</v>
      </c>
      <c r="AU134" s="17" t="s">
        <v>84</v>
      </c>
    </row>
    <row r="135" spans="2:63" s="10" customFormat="1" ht="22.8" customHeight="1">
      <c r="B135" s="188"/>
      <c r="C135" s="189"/>
      <c r="D135" s="190" t="s">
        <v>74</v>
      </c>
      <c r="E135" s="202" t="s">
        <v>1384</v>
      </c>
      <c r="F135" s="202" t="s">
        <v>1385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SUM(P136:P139)</f>
        <v>0</v>
      </c>
      <c r="Q135" s="196"/>
      <c r="R135" s="197">
        <f>SUM(R136:R139)</f>
        <v>0</v>
      </c>
      <c r="S135" s="196"/>
      <c r="T135" s="198">
        <f>SUM(T136:T139)</f>
        <v>0</v>
      </c>
      <c r="AR135" s="199" t="s">
        <v>84</v>
      </c>
      <c r="AT135" s="200" t="s">
        <v>74</v>
      </c>
      <c r="AU135" s="200" t="s">
        <v>22</v>
      </c>
      <c r="AY135" s="199" t="s">
        <v>140</v>
      </c>
      <c r="BK135" s="201">
        <f>SUM(BK136:BK139)</f>
        <v>0</v>
      </c>
    </row>
    <row r="136" spans="2:65" s="1" customFormat="1" ht="16.5" customHeight="1">
      <c r="B136" s="38"/>
      <c r="C136" s="204" t="s">
        <v>7</v>
      </c>
      <c r="D136" s="204" t="s">
        <v>142</v>
      </c>
      <c r="E136" s="205" t="s">
        <v>1386</v>
      </c>
      <c r="F136" s="206" t="s">
        <v>1387</v>
      </c>
      <c r="G136" s="207" t="s">
        <v>180</v>
      </c>
      <c r="H136" s="208">
        <v>12</v>
      </c>
      <c r="I136" s="209"/>
      <c r="J136" s="210">
        <f>ROUND(I136*H136,2)</f>
        <v>0</v>
      </c>
      <c r="K136" s="206" t="s">
        <v>1318</v>
      </c>
      <c r="L136" s="43"/>
      <c r="M136" s="211" t="s">
        <v>20</v>
      </c>
      <c r="N136" s="212" t="s">
        <v>46</v>
      </c>
      <c r="O136" s="79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17" t="s">
        <v>238</v>
      </c>
      <c r="AT136" s="17" t="s">
        <v>142</v>
      </c>
      <c r="AU136" s="17" t="s">
        <v>84</v>
      </c>
      <c r="AY136" s="17" t="s">
        <v>140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7" t="s">
        <v>22</v>
      </c>
      <c r="BK136" s="215">
        <f>ROUND(I136*H136,2)</f>
        <v>0</v>
      </c>
      <c r="BL136" s="17" t="s">
        <v>238</v>
      </c>
      <c r="BM136" s="17" t="s">
        <v>1388</v>
      </c>
    </row>
    <row r="137" spans="2:47" s="1" customFormat="1" ht="12">
      <c r="B137" s="38"/>
      <c r="C137" s="39"/>
      <c r="D137" s="216" t="s">
        <v>149</v>
      </c>
      <c r="E137" s="39"/>
      <c r="F137" s="217" t="s">
        <v>1387</v>
      </c>
      <c r="G137" s="39"/>
      <c r="H137" s="39"/>
      <c r="I137" s="130"/>
      <c r="J137" s="39"/>
      <c r="K137" s="39"/>
      <c r="L137" s="43"/>
      <c r="M137" s="218"/>
      <c r="N137" s="79"/>
      <c r="O137" s="79"/>
      <c r="P137" s="79"/>
      <c r="Q137" s="79"/>
      <c r="R137" s="79"/>
      <c r="S137" s="79"/>
      <c r="T137" s="80"/>
      <c r="AT137" s="17" t="s">
        <v>149</v>
      </c>
      <c r="AU137" s="17" t="s">
        <v>84</v>
      </c>
    </row>
    <row r="138" spans="2:65" s="1" customFormat="1" ht="16.5" customHeight="1">
      <c r="B138" s="38"/>
      <c r="C138" s="204" t="s">
        <v>297</v>
      </c>
      <c r="D138" s="204" t="s">
        <v>142</v>
      </c>
      <c r="E138" s="205" t="s">
        <v>1389</v>
      </c>
      <c r="F138" s="206" t="s">
        <v>1390</v>
      </c>
      <c r="G138" s="207" t="s">
        <v>180</v>
      </c>
      <c r="H138" s="208">
        <v>2</v>
      </c>
      <c r="I138" s="209"/>
      <c r="J138" s="210">
        <f>ROUND(I138*H138,2)</f>
        <v>0</v>
      </c>
      <c r="K138" s="206" t="s">
        <v>1318</v>
      </c>
      <c r="L138" s="43"/>
      <c r="M138" s="211" t="s">
        <v>20</v>
      </c>
      <c r="N138" s="212" t="s">
        <v>46</v>
      </c>
      <c r="O138" s="79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17" t="s">
        <v>238</v>
      </c>
      <c r="AT138" s="17" t="s">
        <v>142</v>
      </c>
      <c r="AU138" s="17" t="s">
        <v>84</v>
      </c>
      <c r="AY138" s="17" t="s">
        <v>140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7" t="s">
        <v>22</v>
      </c>
      <c r="BK138" s="215">
        <f>ROUND(I138*H138,2)</f>
        <v>0</v>
      </c>
      <c r="BL138" s="17" t="s">
        <v>238</v>
      </c>
      <c r="BM138" s="17" t="s">
        <v>1391</v>
      </c>
    </row>
    <row r="139" spans="2:47" s="1" customFormat="1" ht="12">
      <c r="B139" s="38"/>
      <c r="C139" s="39"/>
      <c r="D139" s="216" t="s">
        <v>149</v>
      </c>
      <c r="E139" s="39"/>
      <c r="F139" s="217" t="s">
        <v>1390</v>
      </c>
      <c r="G139" s="39"/>
      <c r="H139" s="39"/>
      <c r="I139" s="130"/>
      <c r="J139" s="39"/>
      <c r="K139" s="39"/>
      <c r="L139" s="43"/>
      <c r="M139" s="218"/>
      <c r="N139" s="79"/>
      <c r="O139" s="79"/>
      <c r="P139" s="79"/>
      <c r="Q139" s="79"/>
      <c r="R139" s="79"/>
      <c r="S139" s="79"/>
      <c r="T139" s="80"/>
      <c r="AT139" s="17" t="s">
        <v>149</v>
      </c>
      <c r="AU139" s="17" t="s">
        <v>84</v>
      </c>
    </row>
    <row r="140" spans="2:63" s="10" customFormat="1" ht="22.8" customHeight="1">
      <c r="B140" s="188"/>
      <c r="C140" s="189"/>
      <c r="D140" s="190" t="s">
        <v>74</v>
      </c>
      <c r="E140" s="202" t="s">
        <v>1392</v>
      </c>
      <c r="F140" s="202" t="s">
        <v>1393</v>
      </c>
      <c r="G140" s="189"/>
      <c r="H140" s="189"/>
      <c r="I140" s="192"/>
      <c r="J140" s="203">
        <f>BK140</f>
        <v>0</v>
      </c>
      <c r="K140" s="189"/>
      <c r="L140" s="194"/>
      <c r="M140" s="195"/>
      <c r="N140" s="196"/>
      <c r="O140" s="196"/>
      <c r="P140" s="197">
        <f>SUM(P141:P144)</f>
        <v>0</v>
      </c>
      <c r="Q140" s="196"/>
      <c r="R140" s="197">
        <f>SUM(R141:R144)</f>
        <v>0.00075</v>
      </c>
      <c r="S140" s="196"/>
      <c r="T140" s="198">
        <f>SUM(T141:T144)</f>
        <v>0</v>
      </c>
      <c r="AR140" s="199" t="s">
        <v>84</v>
      </c>
      <c r="AT140" s="200" t="s">
        <v>74</v>
      </c>
      <c r="AU140" s="200" t="s">
        <v>22</v>
      </c>
      <c r="AY140" s="199" t="s">
        <v>140</v>
      </c>
      <c r="BK140" s="201">
        <f>SUM(BK141:BK144)</f>
        <v>0</v>
      </c>
    </row>
    <row r="141" spans="2:65" s="1" customFormat="1" ht="22.5" customHeight="1">
      <c r="B141" s="38"/>
      <c r="C141" s="204" t="s">
        <v>305</v>
      </c>
      <c r="D141" s="204" t="s">
        <v>142</v>
      </c>
      <c r="E141" s="205" t="s">
        <v>1394</v>
      </c>
      <c r="F141" s="206" t="s">
        <v>1395</v>
      </c>
      <c r="G141" s="207" t="s">
        <v>180</v>
      </c>
      <c r="H141" s="208">
        <v>1</v>
      </c>
      <c r="I141" s="209"/>
      <c r="J141" s="210">
        <f>ROUND(I141*H141,2)</f>
        <v>0</v>
      </c>
      <c r="K141" s="206" t="s">
        <v>1318</v>
      </c>
      <c r="L141" s="43"/>
      <c r="M141" s="211" t="s">
        <v>20</v>
      </c>
      <c r="N141" s="212" t="s">
        <v>46</v>
      </c>
      <c r="O141" s="79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17" t="s">
        <v>238</v>
      </c>
      <c r="AT141" s="17" t="s">
        <v>142</v>
      </c>
      <c r="AU141" s="17" t="s">
        <v>84</v>
      </c>
      <c r="AY141" s="17" t="s">
        <v>140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7" t="s">
        <v>22</v>
      </c>
      <c r="BK141" s="215">
        <f>ROUND(I141*H141,2)</f>
        <v>0</v>
      </c>
      <c r="BL141" s="17" t="s">
        <v>238</v>
      </c>
      <c r="BM141" s="17" t="s">
        <v>1396</v>
      </c>
    </row>
    <row r="142" spans="2:47" s="1" customFormat="1" ht="12">
      <c r="B142" s="38"/>
      <c r="C142" s="39"/>
      <c r="D142" s="216" t="s">
        <v>149</v>
      </c>
      <c r="E142" s="39"/>
      <c r="F142" s="217" t="s">
        <v>1395</v>
      </c>
      <c r="G142" s="39"/>
      <c r="H142" s="39"/>
      <c r="I142" s="130"/>
      <c r="J142" s="39"/>
      <c r="K142" s="39"/>
      <c r="L142" s="43"/>
      <c r="M142" s="218"/>
      <c r="N142" s="79"/>
      <c r="O142" s="79"/>
      <c r="P142" s="79"/>
      <c r="Q142" s="79"/>
      <c r="R142" s="79"/>
      <c r="S142" s="79"/>
      <c r="T142" s="80"/>
      <c r="AT142" s="17" t="s">
        <v>149</v>
      </c>
      <c r="AU142" s="17" t="s">
        <v>84</v>
      </c>
    </row>
    <row r="143" spans="2:65" s="1" customFormat="1" ht="16.5" customHeight="1">
      <c r="B143" s="38"/>
      <c r="C143" s="241" t="s">
        <v>311</v>
      </c>
      <c r="D143" s="241" t="s">
        <v>228</v>
      </c>
      <c r="E143" s="242" t="s">
        <v>1397</v>
      </c>
      <c r="F143" s="243" t="s">
        <v>1398</v>
      </c>
      <c r="G143" s="244" t="s">
        <v>180</v>
      </c>
      <c r="H143" s="245">
        <v>1</v>
      </c>
      <c r="I143" s="246"/>
      <c r="J143" s="247">
        <f>ROUND(I143*H143,2)</f>
        <v>0</v>
      </c>
      <c r="K143" s="243" t="s">
        <v>1318</v>
      </c>
      <c r="L143" s="248"/>
      <c r="M143" s="249" t="s">
        <v>20</v>
      </c>
      <c r="N143" s="250" t="s">
        <v>46</v>
      </c>
      <c r="O143" s="79"/>
      <c r="P143" s="213">
        <f>O143*H143</f>
        <v>0</v>
      </c>
      <c r="Q143" s="213">
        <v>0.00075</v>
      </c>
      <c r="R143" s="213">
        <f>Q143*H143</f>
        <v>0.00075</v>
      </c>
      <c r="S143" s="213">
        <v>0</v>
      </c>
      <c r="T143" s="214">
        <f>S143*H143</f>
        <v>0</v>
      </c>
      <c r="AR143" s="17" t="s">
        <v>365</v>
      </c>
      <c r="AT143" s="17" t="s">
        <v>228</v>
      </c>
      <c r="AU143" s="17" t="s">
        <v>84</v>
      </c>
      <c r="AY143" s="17" t="s">
        <v>140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7" t="s">
        <v>22</v>
      </c>
      <c r="BK143" s="215">
        <f>ROUND(I143*H143,2)</f>
        <v>0</v>
      </c>
      <c r="BL143" s="17" t="s">
        <v>238</v>
      </c>
      <c r="BM143" s="17" t="s">
        <v>1399</v>
      </c>
    </row>
    <row r="144" spans="2:47" s="1" customFormat="1" ht="12">
      <c r="B144" s="38"/>
      <c r="C144" s="39"/>
      <c r="D144" s="216" t="s">
        <v>149</v>
      </c>
      <c r="E144" s="39"/>
      <c r="F144" s="217" t="s">
        <v>1398</v>
      </c>
      <c r="G144" s="39"/>
      <c r="H144" s="39"/>
      <c r="I144" s="130"/>
      <c r="J144" s="39"/>
      <c r="K144" s="39"/>
      <c r="L144" s="43"/>
      <c r="M144" s="218"/>
      <c r="N144" s="79"/>
      <c r="O144" s="79"/>
      <c r="P144" s="79"/>
      <c r="Q144" s="79"/>
      <c r="R144" s="79"/>
      <c r="S144" s="79"/>
      <c r="T144" s="80"/>
      <c r="AT144" s="17" t="s">
        <v>149</v>
      </c>
      <c r="AU144" s="17" t="s">
        <v>84</v>
      </c>
    </row>
    <row r="145" spans="2:63" s="10" customFormat="1" ht="25.9" customHeight="1">
      <c r="B145" s="188"/>
      <c r="C145" s="189"/>
      <c r="D145" s="190" t="s">
        <v>74</v>
      </c>
      <c r="E145" s="191" t="s">
        <v>1400</v>
      </c>
      <c r="F145" s="191" t="s">
        <v>1401</v>
      </c>
      <c r="G145" s="189"/>
      <c r="H145" s="189"/>
      <c r="I145" s="192"/>
      <c r="J145" s="193">
        <f>BK145</f>
        <v>0</v>
      </c>
      <c r="K145" s="189"/>
      <c r="L145" s="194"/>
      <c r="M145" s="195"/>
      <c r="N145" s="196"/>
      <c r="O145" s="196"/>
      <c r="P145" s="197">
        <f>SUM(P146:P151)</f>
        <v>0</v>
      </c>
      <c r="Q145" s="196"/>
      <c r="R145" s="197">
        <f>SUM(R146:R151)</f>
        <v>0</v>
      </c>
      <c r="S145" s="196"/>
      <c r="T145" s="198">
        <f>SUM(T146:T151)</f>
        <v>0</v>
      </c>
      <c r="AR145" s="199" t="s">
        <v>147</v>
      </c>
      <c r="AT145" s="200" t="s">
        <v>74</v>
      </c>
      <c r="AU145" s="200" t="s">
        <v>75</v>
      </c>
      <c r="AY145" s="199" t="s">
        <v>140</v>
      </c>
      <c r="BK145" s="201">
        <f>SUM(BK146:BK151)</f>
        <v>0</v>
      </c>
    </row>
    <row r="146" spans="2:65" s="1" customFormat="1" ht="16.5" customHeight="1">
      <c r="B146" s="38"/>
      <c r="C146" s="204" t="s">
        <v>316</v>
      </c>
      <c r="D146" s="204" t="s">
        <v>142</v>
      </c>
      <c r="E146" s="205" t="s">
        <v>1402</v>
      </c>
      <c r="F146" s="206" t="s">
        <v>1403</v>
      </c>
      <c r="G146" s="207" t="s">
        <v>1404</v>
      </c>
      <c r="H146" s="208">
        <v>10</v>
      </c>
      <c r="I146" s="209"/>
      <c r="J146" s="210">
        <f>ROUND(I146*H146,2)</f>
        <v>0</v>
      </c>
      <c r="K146" s="206" t="s">
        <v>1323</v>
      </c>
      <c r="L146" s="43"/>
      <c r="M146" s="211" t="s">
        <v>20</v>
      </c>
      <c r="N146" s="212" t="s">
        <v>46</v>
      </c>
      <c r="O146" s="79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17" t="s">
        <v>1405</v>
      </c>
      <c r="AT146" s="17" t="s">
        <v>142</v>
      </c>
      <c r="AU146" s="17" t="s">
        <v>22</v>
      </c>
      <c r="AY146" s="17" t="s">
        <v>140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7" t="s">
        <v>22</v>
      </c>
      <c r="BK146" s="215">
        <f>ROUND(I146*H146,2)</f>
        <v>0</v>
      </c>
      <c r="BL146" s="17" t="s">
        <v>1405</v>
      </c>
      <c r="BM146" s="17" t="s">
        <v>1406</v>
      </c>
    </row>
    <row r="147" spans="2:47" s="1" customFormat="1" ht="12">
      <c r="B147" s="38"/>
      <c r="C147" s="39"/>
      <c r="D147" s="216" t="s">
        <v>149</v>
      </c>
      <c r="E147" s="39"/>
      <c r="F147" s="217" t="s">
        <v>1403</v>
      </c>
      <c r="G147" s="39"/>
      <c r="H147" s="39"/>
      <c r="I147" s="130"/>
      <c r="J147" s="39"/>
      <c r="K147" s="39"/>
      <c r="L147" s="43"/>
      <c r="M147" s="218"/>
      <c r="N147" s="79"/>
      <c r="O147" s="79"/>
      <c r="P147" s="79"/>
      <c r="Q147" s="79"/>
      <c r="R147" s="79"/>
      <c r="S147" s="79"/>
      <c r="T147" s="80"/>
      <c r="AT147" s="17" t="s">
        <v>149</v>
      </c>
      <c r="AU147" s="17" t="s">
        <v>22</v>
      </c>
    </row>
    <row r="148" spans="2:65" s="1" customFormat="1" ht="16.5" customHeight="1">
      <c r="B148" s="38"/>
      <c r="C148" s="204" t="s">
        <v>326</v>
      </c>
      <c r="D148" s="204" t="s">
        <v>142</v>
      </c>
      <c r="E148" s="205" t="s">
        <v>1407</v>
      </c>
      <c r="F148" s="206" t="s">
        <v>1403</v>
      </c>
      <c r="G148" s="207" t="s">
        <v>1404</v>
      </c>
      <c r="H148" s="208">
        <v>20</v>
      </c>
      <c r="I148" s="209"/>
      <c r="J148" s="210">
        <f>ROUND(I148*H148,2)</f>
        <v>0</v>
      </c>
      <c r="K148" s="206" t="s">
        <v>1323</v>
      </c>
      <c r="L148" s="43"/>
      <c r="M148" s="211" t="s">
        <v>20</v>
      </c>
      <c r="N148" s="212" t="s">
        <v>46</v>
      </c>
      <c r="O148" s="79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17" t="s">
        <v>1405</v>
      </c>
      <c r="AT148" s="17" t="s">
        <v>142</v>
      </c>
      <c r="AU148" s="17" t="s">
        <v>22</v>
      </c>
      <c r="AY148" s="17" t="s">
        <v>140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7" t="s">
        <v>22</v>
      </c>
      <c r="BK148" s="215">
        <f>ROUND(I148*H148,2)</f>
        <v>0</v>
      </c>
      <c r="BL148" s="17" t="s">
        <v>1405</v>
      </c>
      <c r="BM148" s="17" t="s">
        <v>1408</v>
      </c>
    </row>
    <row r="149" spans="2:47" s="1" customFormat="1" ht="12">
      <c r="B149" s="38"/>
      <c r="C149" s="39"/>
      <c r="D149" s="216" t="s">
        <v>149</v>
      </c>
      <c r="E149" s="39"/>
      <c r="F149" s="217" t="s">
        <v>1403</v>
      </c>
      <c r="G149" s="39"/>
      <c r="H149" s="39"/>
      <c r="I149" s="130"/>
      <c r="J149" s="39"/>
      <c r="K149" s="39"/>
      <c r="L149" s="43"/>
      <c r="M149" s="218"/>
      <c r="N149" s="79"/>
      <c r="O149" s="79"/>
      <c r="P149" s="79"/>
      <c r="Q149" s="79"/>
      <c r="R149" s="79"/>
      <c r="S149" s="79"/>
      <c r="T149" s="80"/>
      <c r="AT149" s="17" t="s">
        <v>149</v>
      </c>
      <c r="AU149" s="17" t="s">
        <v>22</v>
      </c>
    </row>
    <row r="150" spans="2:65" s="1" customFormat="1" ht="16.5" customHeight="1">
      <c r="B150" s="38"/>
      <c r="C150" s="204" t="s">
        <v>332</v>
      </c>
      <c r="D150" s="204" t="s">
        <v>142</v>
      </c>
      <c r="E150" s="205" t="s">
        <v>1409</v>
      </c>
      <c r="F150" s="206" t="s">
        <v>1410</v>
      </c>
      <c r="G150" s="207" t="s">
        <v>1404</v>
      </c>
      <c r="H150" s="208">
        <v>10</v>
      </c>
      <c r="I150" s="209"/>
      <c r="J150" s="210">
        <f>ROUND(I150*H150,2)</f>
        <v>0</v>
      </c>
      <c r="K150" s="206" t="s">
        <v>1318</v>
      </c>
      <c r="L150" s="43"/>
      <c r="M150" s="211" t="s">
        <v>20</v>
      </c>
      <c r="N150" s="212" t="s">
        <v>46</v>
      </c>
      <c r="O150" s="79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17" t="s">
        <v>1405</v>
      </c>
      <c r="AT150" s="17" t="s">
        <v>142</v>
      </c>
      <c r="AU150" s="17" t="s">
        <v>22</v>
      </c>
      <c r="AY150" s="17" t="s">
        <v>140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17" t="s">
        <v>22</v>
      </c>
      <c r="BK150" s="215">
        <f>ROUND(I150*H150,2)</f>
        <v>0</v>
      </c>
      <c r="BL150" s="17" t="s">
        <v>1405</v>
      </c>
      <c r="BM150" s="17" t="s">
        <v>1411</v>
      </c>
    </row>
    <row r="151" spans="2:47" s="1" customFormat="1" ht="12">
      <c r="B151" s="38"/>
      <c r="C151" s="39"/>
      <c r="D151" s="216" t="s">
        <v>149</v>
      </c>
      <c r="E151" s="39"/>
      <c r="F151" s="217" t="s">
        <v>1410</v>
      </c>
      <c r="G151" s="39"/>
      <c r="H151" s="39"/>
      <c r="I151" s="130"/>
      <c r="J151" s="39"/>
      <c r="K151" s="39"/>
      <c r="L151" s="43"/>
      <c r="M151" s="218"/>
      <c r="N151" s="79"/>
      <c r="O151" s="79"/>
      <c r="P151" s="79"/>
      <c r="Q151" s="79"/>
      <c r="R151" s="79"/>
      <c r="S151" s="79"/>
      <c r="T151" s="80"/>
      <c r="AT151" s="17" t="s">
        <v>149</v>
      </c>
      <c r="AU151" s="17" t="s">
        <v>22</v>
      </c>
    </row>
    <row r="152" spans="2:63" s="10" customFormat="1" ht="25.9" customHeight="1">
      <c r="B152" s="188"/>
      <c r="C152" s="189"/>
      <c r="D152" s="190" t="s">
        <v>74</v>
      </c>
      <c r="E152" s="191" t="s">
        <v>1297</v>
      </c>
      <c r="F152" s="191" t="s">
        <v>1298</v>
      </c>
      <c r="G152" s="189"/>
      <c r="H152" s="189"/>
      <c r="I152" s="192"/>
      <c r="J152" s="193">
        <f>BK152</f>
        <v>0</v>
      </c>
      <c r="K152" s="189"/>
      <c r="L152" s="194"/>
      <c r="M152" s="195"/>
      <c r="N152" s="196"/>
      <c r="O152" s="196"/>
      <c r="P152" s="197">
        <f>P153</f>
        <v>0</v>
      </c>
      <c r="Q152" s="196"/>
      <c r="R152" s="197">
        <f>R153</f>
        <v>10500</v>
      </c>
      <c r="S152" s="196"/>
      <c r="T152" s="198">
        <f>T153</f>
        <v>0</v>
      </c>
      <c r="AR152" s="199" t="s">
        <v>170</v>
      </c>
      <c r="AT152" s="200" t="s">
        <v>74</v>
      </c>
      <c r="AU152" s="200" t="s">
        <v>75</v>
      </c>
      <c r="AY152" s="199" t="s">
        <v>140</v>
      </c>
      <c r="BK152" s="201">
        <f>BK153</f>
        <v>0</v>
      </c>
    </row>
    <row r="153" spans="2:63" s="10" customFormat="1" ht="22.8" customHeight="1">
      <c r="B153" s="188"/>
      <c r="C153" s="189"/>
      <c r="D153" s="190" t="s">
        <v>74</v>
      </c>
      <c r="E153" s="202" t="s">
        <v>1299</v>
      </c>
      <c r="F153" s="202" t="s">
        <v>1300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SUM(P154:P155)</f>
        <v>0</v>
      </c>
      <c r="Q153" s="196"/>
      <c r="R153" s="197">
        <f>SUM(R154:R155)</f>
        <v>10500</v>
      </c>
      <c r="S153" s="196"/>
      <c r="T153" s="198">
        <f>SUM(T154:T155)</f>
        <v>0</v>
      </c>
      <c r="AR153" s="199" t="s">
        <v>170</v>
      </c>
      <c r="AT153" s="200" t="s">
        <v>74</v>
      </c>
      <c r="AU153" s="200" t="s">
        <v>22</v>
      </c>
      <c r="AY153" s="199" t="s">
        <v>140</v>
      </c>
      <c r="BK153" s="201">
        <f>SUM(BK154:BK155)</f>
        <v>0</v>
      </c>
    </row>
    <row r="154" spans="2:65" s="1" customFormat="1" ht="22.5" customHeight="1">
      <c r="B154" s="38"/>
      <c r="C154" s="204" t="s">
        <v>338</v>
      </c>
      <c r="D154" s="204" t="s">
        <v>142</v>
      </c>
      <c r="E154" s="205" t="s">
        <v>1412</v>
      </c>
      <c r="F154" s="206" t="s">
        <v>1413</v>
      </c>
      <c r="G154" s="207" t="s">
        <v>1414</v>
      </c>
      <c r="H154" s="208">
        <v>1</v>
      </c>
      <c r="I154" s="209"/>
      <c r="J154" s="210">
        <f>ROUND(I154*H154,2)</f>
        <v>0</v>
      </c>
      <c r="K154" s="206" t="s">
        <v>1318</v>
      </c>
      <c r="L154" s="43"/>
      <c r="M154" s="211" t="s">
        <v>20</v>
      </c>
      <c r="N154" s="212" t="s">
        <v>46</v>
      </c>
      <c r="O154" s="79"/>
      <c r="P154" s="213">
        <f>O154*H154</f>
        <v>0</v>
      </c>
      <c r="Q154" s="213">
        <v>10500</v>
      </c>
      <c r="R154" s="213">
        <f>Q154*H154</f>
        <v>10500</v>
      </c>
      <c r="S154" s="213">
        <v>0</v>
      </c>
      <c r="T154" s="214">
        <f>S154*H154</f>
        <v>0</v>
      </c>
      <c r="AR154" s="17" t="s">
        <v>1304</v>
      </c>
      <c r="AT154" s="17" t="s">
        <v>142</v>
      </c>
      <c r="AU154" s="17" t="s">
        <v>84</v>
      </c>
      <c r="AY154" s="17" t="s">
        <v>140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7" t="s">
        <v>22</v>
      </c>
      <c r="BK154" s="215">
        <f>ROUND(I154*H154,2)</f>
        <v>0</v>
      </c>
      <c r="BL154" s="17" t="s">
        <v>1304</v>
      </c>
      <c r="BM154" s="17" t="s">
        <v>1415</v>
      </c>
    </row>
    <row r="155" spans="2:47" s="1" customFormat="1" ht="12">
      <c r="B155" s="38"/>
      <c r="C155" s="39"/>
      <c r="D155" s="216" t="s">
        <v>149</v>
      </c>
      <c r="E155" s="39"/>
      <c r="F155" s="217" t="s">
        <v>1413</v>
      </c>
      <c r="G155" s="39"/>
      <c r="H155" s="39"/>
      <c r="I155" s="130"/>
      <c r="J155" s="39"/>
      <c r="K155" s="39"/>
      <c r="L155" s="43"/>
      <c r="M155" s="276"/>
      <c r="N155" s="277"/>
      <c r="O155" s="277"/>
      <c r="P155" s="277"/>
      <c r="Q155" s="277"/>
      <c r="R155" s="277"/>
      <c r="S155" s="277"/>
      <c r="T155" s="278"/>
      <c r="AT155" s="17" t="s">
        <v>149</v>
      </c>
      <c r="AU155" s="17" t="s">
        <v>84</v>
      </c>
    </row>
    <row r="156" spans="2:12" s="1" customFormat="1" ht="6.95" customHeight="1">
      <c r="B156" s="57"/>
      <c r="C156" s="58"/>
      <c r="D156" s="58"/>
      <c r="E156" s="58"/>
      <c r="F156" s="58"/>
      <c r="G156" s="58"/>
      <c r="H156" s="58"/>
      <c r="I156" s="154"/>
      <c r="J156" s="58"/>
      <c r="K156" s="58"/>
      <c r="L156" s="43"/>
    </row>
  </sheetData>
  <sheetProtection password="CC35" sheet="1" objects="1" scenarios="1" formatColumns="0" formatRows="0" autoFilter="0"/>
  <autoFilter ref="C88:K15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90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84</v>
      </c>
    </row>
    <row r="4" spans="2:46" ht="24.95" customHeight="1">
      <c r="B4" s="20"/>
      <c r="D4" s="127" t="s">
        <v>94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Realizace úspor energie - SŠ Obchodu, řemesel a služeb Žamberk</v>
      </c>
      <c r="F7" s="128"/>
      <c r="G7" s="128"/>
      <c r="H7" s="128"/>
      <c r="L7" s="20"/>
    </row>
    <row r="8" spans="2:12" s="1" customFormat="1" ht="12" customHeight="1">
      <c r="B8" s="43"/>
      <c r="D8" s="128" t="s">
        <v>95</v>
      </c>
      <c r="I8" s="130"/>
      <c r="L8" s="43"/>
    </row>
    <row r="9" spans="2:12" s="1" customFormat="1" ht="36.95" customHeight="1">
      <c r="B9" s="43"/>
      <c r="E9" s="131" t="s">
        <v>1416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23</v>
      </c>
      <c r="F12" s="17" t="s">
        <v>39</v>
      </c>
      <c r="I12" s="132" t="s">
        <v>25</v>
      </c>
      <c r="J12" s="133" t="str">
        <f>'Rekapitulace stavby'!AN8</f>
        <v>10. 10. 2018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29</v>
      </c>
      <c r="I14" s="132" t="s">
        <v>30</v>
      </c>
      <c r="J14" s="17" t="s">
        <v>20</v>
      </c>
      <c r="L14" s="43"/>
    </row>
    <row r="15" spans="2:12" s="1" customFormat="1" ht="18" customHeight="1">
      <c r="B15" s="43"/>
      <c r="E15" s="17" t="s">
        <v>31</v>
      </c>
      <c r="I15" s="132" t="s">
        <v>32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33</v>
      </c>
      <c r="I17" s="132" t="s">
        <v>30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32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30</v>
      </c>
      <c r="J20" s="17" t="s">
        <v>20</v>
      </c>
      <c r="L20" s="43"/>
    </row>
    <row r="21" spans="2:12" s="1" customFormat="1" ht="18" customHeight="1">
      <c r="B21" s="43"/>
      <c r="E21" s="17" t="s">
        <v>36</v>
      </c>
      <c r="I21" s="132" t="s">
        <v>32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38</v>
      </c>
      <c r="I23" s="132" t="s">
        <v>30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32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40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41</v>
      </c>
      <c r="I30" s="130"/>
      <c r="J30" s="139">
        <f>ROUND(J82,2)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43</v>
      </c>
      <c r="I32" s="141" t="s">
        <v>42</v>
      </c>
      <c r="J32" s="140" t="s">
        <v>44</v>
      </c>
      <c r="L32" s="43"/>
    </row>
    <row r="33" spans="2:12" s="1" customFormat="1" ht="14.4" customHeight="1">
      <c r="B33" s="43"/>
      <c r="D33" s="128" t="s">
        <v>45</v>
      </c>
      <c r="E33" s="128" t="s">
        <v>46</v>
      </c>
      <c r="F33" s="142">
        <f>ROUND((SUM(BE82:BE124)),2)</f>
        <v>0</v>
      </c>
      <c r="I33" s="143">
        <v>0.21</v>
      </c>
      <c r="J33" s="142">
        <f>ROUND(((SUM(BE82:BE124))*I33),2)</f>
        <v>0</v>
      </c>
      <c r="L33" s="43"/>
    </row>
    <row r="34" spans="2:12" s="1" customFormat="1" ht="14.4" customHeight="1">
      <c r="B34" s="43"/>
      <c r="E34" s="128" t="s">
        <v>47</v>
      </c>
      <c r="F34" s="142">
        <f>ROUND((SUM(BF82:BF124)),2)</f>
        <v>0</v>
      </c>
      <c r="I34" s="143">
        <v>0.15</v>
      </c>
      <c r="J34" s="142">
        <f>ROUND(((SUM(BF82:BF124))*I34),2)</f>
        <v>0</v>
      </c>
      <c r="L34" s="43"/>
    </row>
    <row r="35" spans="2:12" s="1" customFormat="1" ht="14.4" customHeight="1" hidden="1">
      <c r="B35" s="43"/>
      <c r="E35" s="128" t="s">
        <v>48</v>
      </c>
      <c r="F35" s="142">
        <f>ROUND((SUM(BG82:BG124)),2)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49</v>
      </c>
      <c r="F36" s="142">
        <f>ROUND((SUM(BH82:BH124)),2)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50</v>
      </c>
      <c r="F37" s="142">
        <f>ROUND((SUM(BI82:BI124)),2)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51</v>
      </c>
      <c r="E39" s="146"/>
      <c r="F39" s="146"/>
      <c r="G39" s="147" t="s">
        <v>52</v>
      </c>
      <c r="H39" s="148" t="s">
        <v>53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97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Realizace úspor energie - SŠ Obchodu, řemesel a služeb Žamberk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95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S03 - Hromosvod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23</v>
      </c>
      <c r="D52" s="39"/>
      <c r="E52" s="39"/>
      <c r="F52" s="27" t="str">
        <f>F12</f>
        <v xml:space="preserve"> </v>
      </c>
      <c r="G52" s="39"/>
      <c r="H52" s="39"/>
      <c r="I52" s="132" t="s">
        <v>25</v>
      </c>
      <c r="J52" s="67" t="str">
        <f>IF(J12="","",J12)</f>
        <v>10. 10. 2018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29</v>
      </c>
      <c r="D54" s="39"/>
      <c r="E54" s="39"/>
      <c r="F54" s="27" t="str">
        <f>E15</f>
        <v>Střední škola obchodu, řemesel a služeb Žamberk</v>
      </c>
      <c r="G54" s="39"/>
      <c r="H54" s="39"/>
      <c r="I54" s="132" t="s">
        <v>35</v>
      </c>
      <c r="J54" s="36" t="str">
        <f>E21</f>
        <v>KIP spol. s r.o., Litomyšl</v>
      </c>
      <c r="K54" s="39"/>
      <c r="L54" s="43"/>
    </row>
    <row r="55" spans="2:12" s="1" customFormat="1" ht="13.65" customHeight="1">
      <c r="B55" s="38"/>
      <c r="C55" s="32" t="s">
        <v>33</v>
      </c>
      <c r="D55" s="39"/>
      <c r="E55" s="39"/>
      <c r="F55" s="27" t="str">
        <f>IF(E18="","",E18)</f>
        <v>Vyplň údaj</v>
      </c>
      <c r="G55" s="39"/>
      <c r="H55" s="39"/>
      <c r="I55" s="132" t="s">
        <v>38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98</v>
      </c>
      <c r="D57" s="160"/>
      <c r="E57" s="160"/>
      <c r="F57" s="160"/>
      <c r="G57" s="160"/>
      <c r="H57" s="160"/>
      <c r="I57" s="161"/>
      <c r="J57" s="162" t="s">
        <v>99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73</v>
      </c>
      <c r="D59" s="39"/>
      <c r="E59" s="39"/>
      <c r="F59" s="39"/>
      <c r="G59" s="39"/>
      <c r="H59" s="39"/>
      <c r="I59" s="130"/>
      <c r="J59" s="97">
        <f>J82</f>
        <v>0</v>
      </c>
      <c r="K59" s="39"/>
      <c r="L59" s="43"/>
      <c r="AU59" s="17" t="s">
        <v>100</v>
      </c>
    </row>
    <row r="60" spans="2:12" s="7" customFormat="1" ht="24.95" customHeight="1">
      <c r="B60" s="164"/>
      <c r="C60" s="165"/>
      <c r="D60" s="166" t="s">
        <v>1417</v>
      </c>
      <c r="E60" s="167"/>
      <c r="F60" s="167"/>
      <c r="G60" s="167"/>
      <c r="H60" s="167"/>
      <c r="I60" s="168"/>
      <c r="J60" s="169">
        <f>J83</f>
        <v>0</v>
      </c>
      <c r="K60" s="165"/>
      <c r="L60" s="170"/>
    </row>
    <row r="61" spans="2:12" s="8" customFormat="1" ht="19.9" customHeight="1">
      <c r="B61" s="171"/>
      <c r="C61" s="172"/>
      <c r="D61" s="173" t="s">
        <v>1418</v>
      </c>
      <c r="E61" s="174"/>
      <c r="F61" s="174"/>
      <c r="G61" s="174"/>
      <c r="H61" s="174"/>
      <c r="I61" s="175"/>
      <c r="J61" s="176">
        <f>J84</f>
        <v>0</v>
      </c>
      <c r="K61" s="172"/>
      <c r="L61" s="177"/>
    </row>
    <row r="62" spans="2:12" s="8" customFormat="1" ht="19.9" customHeight="1">
      <c r="B62" s="171"/>
      <c r="C62" s="172"/>
      <c r="D62" s="173" t="s">
        <v>1419</v>
      </c>
      <c r="E62" s="174"/>
      <c r="F62" s="174"/>
      <c r="G62" s="174"/>
      <c r="H62" s="174"/>
      <c r="I62" s="175"/>
      <c r="J62" s="176">
        <f>J116</f>
        <v>0</v>
      </c>
      <c r="K62" s="172"/>
      <c r="L62" s="177"/>
    </row>
    <row r="63" spans="2:12" s="1" customFormat="1" ht="21.8" customHeight="1">
      <c r="B63" s="38"/>
      <c r="C63" s="39"/>
      <c r="D63" s="39"/>
      <c r="E63" s="39"/>
      <c r="F63" s="39"/>
      <c r="G63" s="39"/>
      <c r="H63" s="39"/>
      <c r="I63" s="130"/>
      <c r="J63" s="39"/>
      <c r="K63" s="39"/>
      <c r="L63" s="43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54"/>
      <c r="J64" s="58"/>
      <c r="K64" s="58"/>
      <c r="L64" s="43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57"/>
      <c r="J68" s="60"/>
      <c r="K68" s="60"/>
      <c r="L68" s="43"/>
    </row>
    <row r="69" spans="2:12" s="1" customFormat="1" ht="24.95" customHeight="1">
      <c r="B69" s="38"/>
      <c r="C69" s="23" t="s">
        <v>125</v>
      </c>
      <c r="D69" s="39"/>
      <c r="E69" s="39"/>
      <c r="F69" s="39"/>
      <c r="G69" s="39"/>
      <c r="H69" s="39"/>
      <c r="I69" s="130"/>
      <c r="J69" s="39"/>
      <c r="K69" s="39"/>
      <c r="L69" s="43"/>
    </row>
    <row r="70" spans="2:12" s="1" customFormat="1" ht="6.95" customHeight="1">
      <c r="B70" s="38"/>
      <c r="C70" s="39"/>
      <c r="D70" s="39"/>
      <c r="E70" s="39"/>
      <c r="F70" s="39"/>
      <c r="G70" s="39"/>
      <c r="H70" s="39"/>
      <c r="I70" s="130"/>
      <c r="J70" s="39"/>
      <c r="K70" s="39"/>
      <c r="L70" s="43"/>
    </row>
    <row r="71" spans="2:12" s="1" customFormat="1" ht="12" customHeight="1">
      <c r="B71" s="38"/>
      <c r="C71" s="32" t="s">
        <v>16</v>
      </c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16.5" customHeight="1">
      <c r="B72" s="38"/>
      <c r="C72" s="39"/>
      <c r="D72" s="39"/>
      <c r="E72" s="158" t="str">
        <f>E7</f>
        <v>Realizace úspor energie - SŠ Obchodu, řemesel a služeb Žamberk</v>
      </c>
      <c r="F72" s="32"/>
      <c r="G72" s="32"/>
      <c r="H72" s="32"/>
      <c r="I72" s="130"/>
      <c r="J72" s="39"/>
      <c r="K72" s="39"/>
      <c r="L72" s="43"/>
    </row>
    <row r="73" spans="2:12" s="1" customFormat="1" ht="12" customHeight="1">
      <c r="B73" s="38"/>
      <c r="C73" s="32" t="s">
        <v>95</v>
      </c>
      <c r="D73" s="39"/>
      <c r="E73" s="39"/>
      <c r="F73" s="39"/>
      <c r="G73" s="39"/>
      <c r="H73" s="39"/>
      <c r="I73" s="130"/>
      <c r="J73" s="39"/>
      <c r="K73" s="39"/>
      <c r="L73" s="43"/>
    </row>
    <row r="74" spans="2:12" s="1" customFormat="1" ht="16.5" customHeight="1">
      <c r="B74" s="38"/>
      <c r="C74" s="39"/>
      <c r="D74" s="39"/>
      <c r="E74" s="64" t="str">
        <f>E9</f>
        <v>S03 - Hromosvod</v>
      </c>
      <c r="F74" s="39"/>
      <c r="G74" s="39"/>
      <c r="H74" s="39"/>
      <c r="I74" s="130"/>
      <c r="J74" s="39"/>
      <c r="K74" s="39"/>
      <c r="L74" s="43"/>
    </row>
    <row r="75" spans="2:12" s="1" customFormat="1" ht="6.95" customHeight="1">
      <c r="B75" s="38"/>
      <c r="C75" s="39"/>
      <c r="D75" s="39"/>
      <c r="E75" s="39"/>
      <c r="F75" s="39"/>
      <c r="G75" s="39"/>
      <c r="H75" s="39"/>
      <c r="I75" s="130"/>
      <c r="J75" s="39"/>
      <c r="K75" s="39"/>
      <c r="L75" s="43"/>
    </row>
    <row r="76" spans="2:12" s="1" customFormat="1" ht="12" customHeight="1">
      <c r="B76" s="38"/>
      <c r="C76" s="32" t="s">
        <v>23</v>
      </c>
      <c r="D76" s="39"/>
      <c r="E76" s="39"/>
      <c r="F76" s="27" t="str">
        <f>F12</f>
        <v xml:space="preserve"> </v>
      </c>
      <c r="G76" s="39"/>
      <c r="H76" s="39"/>
      <c r="I76" s="132" t="s">
        <v>25</v>
      </c>
      <c r="J76" s="67" t="str">
        <f>IF(J12="","",J12)</f>
        <v>10. 10. 2018</v>
      </c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30"/>
      <c r="J77" s="39"/>
      <c r="K77" s="39"/>
      <c r="L77" s="43"/>
    </row>
    <row r="78" spans="2:12" s="1" customFormat="1" ht="13.65" customHeight="1">
      <c r="B78" s="38"/>
      <c r="C78" s="32" t="s">
        <v>29</v>
      </c>
      <c r="D78" s="39"/>
      <c r="E78" s="39"/>
      <c r="F78" s="27" t="str">
        <f>E15</f>
        <v>Střední škola obchodu, řemesel a služeb Žamberk</v>
      </c>
      <c r="G78" s="39"/>
      <c r="H78" s="39"/>
      <c r="I78" s="132" t="s">
        <v>35</v>
      </c>
      <c r="J78" s="36" t="str">
        <f>E21</f>
        <v>KIP spol. s r.o., Litomyšl</v>
      </c>
      <c r="K78" s="39"/>
      <c r="L78" s="43"/>
    </row>
    <row r="79" spans="2:12" s="1" customFormat="1" ht="13.65" customHeight="1">
      <c r="B79" s="38"/>
      <c r="C79" s="32" t="s">
        <v>33</v>
      </c>
      <c r="D79" s="39"/>
      <c r="E79" s="39"/>
      <c r="F79" s="27" t="str">
        <f>IF(E18="","",E18)</f>
        <v>Vyplň údaj</v>
      </c>
      <c r="G79" s="39"/>
      <c r="H79" s="39"/>
      <c r="I79" s="132" t="s">
        <v>38</v>
      </c>
      <c r="J79" s="36" t="str">
        <f>E24</f>
        <v xml:space="preserve"> </v>
      </c>
      <c r="K79" s="39"/>
      <c r="L79" s="43"/>
    </row>
    <row r="80" spans="2:12" s="1" customFormat="1" ht="10.3" customHeight="1">
      <c r="B80" s="38"/>
      <c r="C80" s="39"/>
      <c r="D80" s="39"/>
      <c r="E80" s="39"/>
      <c r="F80" s="39"/>
      <c r="G80" s="39"/>
      <c r="H80" s="39"/>
      <c r="I80" s="130"/>
      <c r="J80" s="39"/>
      <c r="K80" s="39"/>
      <c r="L80" s="43"/>
    </row>
    <row r="81" spans="2:20" s="9" customFormat="1" ht="29.25" customHeight="1">
      <c r="B81" s="178"/>
      <c r="C81" s="179" t="s">
        <v>126</v>
      </c>
      <c r="D81" s="180" t="s">
        <v>60</v>
      </c>
      <c r="E81" s="180" t="s">
        <v>56</v>
      </c>
      <c r="F81" s="180" t="s">
        <v>57</v>
      </c>
      <c r="G81" s="180" t="s">
        <v>127</v>
      </c>
      <c r="H81" s="180" t="s">
        <v>128</v>
      </c>
      <c r="I81" s="181" t="s">
        <v>129</v>
      </c>
      <c r="J81" s="180" t="s">
        <v>99</v>
      </c>
      <c r="K81" s="182" t="s">
        <v>130</v>
      </c>
      <c r="L81" s="183"/>
      <c r="M81" s="87" t="s">
        <v>20</v>
      </c>
      <c r="N81" s="88" t="s">
        <v>45</v>
      </c>
      <c r="O81" s="88" t="s">
        <v>131</v>
      </c>
      <c r="P81" s="88" t="s">
        <v>132</v>
      </c>
      <c r="Q81" s="88" t="s">
        <v>133</v>
      </c>
      <c r="R81" s="88" t="s">
        <v>134</v>
      </c>
      <c r="S81" s="88" t="s">
        <v>135</v>
      </c>
      <c r="T81" s="89" t="s">
        <v>136</v>
      </c>
    </row>
    <row r="82" spans="2:63" s="1" customFormat="1" ht="22.8" customHeight="1">
      <c r="B82" s="38"/>
      <c r="C82" s="94" t="s">
        <v>137</v>
      </c>
      <c r="D82" s="39"/>
      <c r="E82" s="39"/>
      <c r="F82" s="39"/>
      <c r="G82" s="39"/>
      <c r="H82" s="39"/>
      <c r="I82" s="130"/>
      <c r="J82" s="184">
        <f>BK82</f>
        <v>0</v>
      </c>
      <c r="K82" s="39"/>
      <c r="L82" s="43"/>
      <c r="M82" s="90"/>
      <c r="N82" s="91"/>
      <c r="O82" s="91"/>
      <c r="P82" s="185">
        <f>P83</f>
        <v>0</v>
      </c>
      <c r="Q82" s="91"/>
      <c r="R82" s="185">
        <f>R83</f>
        <v>1.0289599999999999</v>
      </c>
      <c r="S82" s="91"/>
      <c r="T82" s="186">
        <f>T83</f>
        <v>0</v>
      </c>
      <c r="AT82" s="17" t="s">
        <v>74</v>
      </c>
      <c r="AU82" s="17" t="s">
        <v>100</v>
      </c>
      <c r="BK82" s="187">
        <f>BK83</f>
        <v>0</v>
      </c>
    </row>
    <row r="83" spans="2:63" s="10" customFormat="1" ht="25.9" customHeight="1">
      <c r="B83" s="188"/>
      <c r="C83" s="189"/>
      <c r="D83" s="190" t="s">
        <v>74</v>
      </c>
      <c r="E83" s="191" t="s">
        <v>1420</v>
      </c>
      <c r="F83" s="191" t="s">
        <v>1421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P84+P116</f>
        <v>0</v>
      </c>
      <c r="Q83" s="196"/>
      <c r="R83" s="197">
        <f>R84+R116</f>
        <v>1.0289599999999999</v>
      </c>
      <c r="S83" s="196"/>
      <c r="T83" s="198">
        <f>T84+T116</f>
        <v>0</v>
      </c>
      <c r="AR83" s="199" t="s">
        <v>84</v>
      </c>
      <c r="AT83" s="200" t="s">
        <v>74</v>
      </c>
      <c r="AU83" s="200" t="s">
        <v>75</v>
      </c>
      <c r="AY83" s="199" t="s">
        <v>140</v>
      </c>
      <c r="BK83" s="201">
        <f>BK84+BK116</f>
        <v>0</v>
      </c>
    </row>
    <row r="84" spans="2:63" s="10" customFormat="1" ht="22.8" customHeight="1">
      <c r="B84" s="188"/>
      <c r="C84" s="189"/>
      <c r="D84" s="190" t="s">
        <v>74</v>
      </c>
      <c r="E84" s="202" t="s">
        <v>1422</v>
      </c>
      <c r="F84" s="202" t="s">
        <v>1423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SUM(P85:P115)</f>
        <v>0</v>
      </c>
      <c r="Q84" s="196"/>
      <c r="R84" s="197">
        <f>SUM(R85:R115)</f>
        <v>0.18295999999999998</v>
      </c>
      <c r="S84" s="196"/>
      <c r="T84" s="198">
        <f>SUM(T85:T115)</f>
        <v>0</v>
      </c>
      <c r="AR84" s="199" t="s">
        <v>84</v>
      </c>
      <c r="AT84" s="200" t="s">
        <v>74</v>
      </c>
      <c r="AU84" s="200" t="s">
        <v>22</v>
      </c>
      <c r="AY84" s="199" t="s">
        <v>140</v>
      </c>
      <c r="BK84" s="201">
        <f>SUM(BK85:BK115)</f>
        <v>0</v>
      </c>
    </row>
    <row r="85" spans="2:65" s="1" customFormat="1" ht="16.5" customHeight="1">
      <c r="B85" s="38"/>
      <c r="C85" s="204" t="s">
        <v>22</v>
      </c>
      <c r="D85" s="204" t="s">
        <v>142</v>
      </c>
      <c r="E85" s="205" t="s">
        <v>1424</v>
      </c>
      <c r="F85" s="206" t="s">
        <v>1425</v>
      </c>
      <c r="G85" s="207" t="s">
        <v>180</v>
      </c>
      <c r="H85" s="208">
        <v>5</v>
      </c>
      <c r="I85" s="209"/>
      <c r="J85" s="210">
        <f>ROUND(I85*H85,2)</f>
        <v>0</v>
      </c>
      <c r="K85" s="206" t="s">
        <v>255</v>
      </c>
      <c r="L85" s="43"/>
      <c r="M85" s="211" t="s">
        <v>20</v>
      </c>
      <c r="N85" s="212" t="s">
        <v>46</v>
      </c>
      <c r="O85" s="79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AR85" s="17" t="s">
        <v>238</v>
      </c>
      <c r="AT85" s="17" t="s">
        <v>142</v>
      </c>
      <c r="AU85" s="17" t="s">
        <v>84</v>
      </c>
      <c r="AY85" s="17" t="s">
        <v>140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7" t="s">
        <v>22</v>
      </c>
      <c r="BK85" s="215">
        <f>ROUND(I85*H85,2)</f>
        <v>0</v>
      </c>
      <c r="BL85" s="17" t="s">
        <v>238</v>
      </c>
      <c r="BM85" s="17" t="s">
        <v>1426</v>
      </c>
    </row>
    <row r="86" spans="2:47" s="1" customFormat="1" ht="12">
      <c r="B86" s="38"/>
      <c r="C86" s="39"/>
      <c r="D86" s="216" t="s">
        <v>149</v>
      </c>
      <c r="E86" s="39"/>
      <c r="F86" s="217" t="s">
        <v>1427</v>
      </c>
      <c r="G86" s="39"/>
      <c r="H86" s="39"/>
      <c r="I86" s="130"/>
      <c r="J86" s="39"/>
      <c r="K86" s="39"/>
      <c r="L86" s="43"/>
      <c r="M86" s="218"/>
      <c r="N86" s="79"/>
      <c r="O86" s="79"/>
      <c r="P86" s="79"/>
      <c r="Q86" s="79"/>
      <c r="R86" s="79"/>
      <c r="S86" s="79"/>
      <c r="T86" s="80"/>
      <c r="AT86" s="17" t="s">
        <v>149</v>
      </c>
      <c r="AU86" s="17" t="s">
        <v>84</v>
      </c>
    </row>
    <row r="87" spans="2:65" s="1" customFormat="1" ht="16.5" customHeight="1">
      <c r="B87" s="38"/>
      <c r="C87" s="241" t="s">
        <v>84</v>
      </c>
      <c r="D87" s="241" t="s">
        <v>228</v>
      </c>
      <c r="E87" s="242" t="s">
        <v>1428</v>
      </c>
      <c r="F87" s="243" t="s">
        <v>1429</v>
      </c>
      <c r="G87" s="244" t="s">
        <v>180</v>
      </c>
      <c r="H87" s="245">
        <v>5</v>
      </c>
      <c r="I87" s="246"/>
      <c r="J87" s="247">
        <f>ROUND(I87*H87,2)</f>
        <v>0</v>
      </c>
      <c r="K87" s="243" t="s">
        <v>255</v>
      </c>
      <c r="L87" s="248"/>
      <c r="M87" s="249" t="s">
        <v>20</v>
      </c>
      <c r="N87" s="250" t="s">
        <v>46</v>
      </c>
      <c r="O87" s="79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AR87" s="17" t="s">
        <v>365</v>
      </c>
      <c r="AT87" s="17" t="s">
        <v>228</v>
      </c>
      <c r="AU87" s="17" t="s">
        <v>84</v>
      </c>
      <c r="AY87" s="17" t="s">
        <v>140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7" t="s">
        <v>22</v>
      </c>
      <c r="BK87" s="215">
        <f>ROUND(I87*H87,2)</f>
        <v>0</v>
      </c>
      <c r="BL87" s="17" t="s">
        <v>238</v>
      </c>
      <c r="BM87" s="17" t="s">
        <v>1430</v>
      </c>
    </row>
    <row r="88" spans="2:47" s="1" customFormat="1" ht="12">
      <c r="B88" s="38"/>
      <c r="C88" s="39"/>
      <c r="D88" s="216" t="s">
        <v>149</v>
      </c>
      <c r="E88" s="39"/>
      <c r="F88" s="217" t="s">
        <v>1429</v>
      </c>
      <c r="G88" s="39"/>
      <c r="H88" s="39"/>
      <c r="I88" s="130"/>
      <c r="J88" s="39"/>
      <c r="K88" s="39"/>
      <c r="L88" s="43"/>
      <c r="M88" s="218"/>
      <c r="N88" s="79"/>
      <c r="O88" s="79"/>
      <c r="P88" s="79"/>
      <c r="Q88" s="79"/>
      <c r="R88" s="79"/>
      <c r="S88" s="79"/>
      <c r="T88" s="80"/>
      <c r="AT88" s="17" t="s">
        <v>149</v>
      </c>
      <c r="AU88" s="17" t="s">
        <v>84</v>
      </c>
    </row>
    <row r="89" spans="2:65" s="1" customFormat="1" ht="16.5" customHeight="1">
      <c r="B89" s="38"/>
      <c r="C89" s="204" t="s">
        <v>160</v>
      </c>
      <c r="D89" s="204" t="s">
        <v>142</v>
      </c>
      <c r="E89" s="205" t="s">
        <v>1431</v>
      </c>
      <c r="F89" s="206" t="s">
        <v>1432</v>
      </c>
      <c r="G89" s="207" t="s">
        <v>1404</v>
      </c>
      <c r="H89" s="208">
        <v>16</v>
      </c>
      <c r="I89" s="209"/>
      <c r="J89" s="210">
        <f>ROUND(I89*H89,2)</f>
        <v>0</v>
      </c>
      <c r="K89" s="206" t="s">
        <v>319</v>
      </c>
      <c r="L89" s="43"/>
      <c r="M89" s="211" t="s">
        <v>20</v>
      </c>
      <c r="N89" s="212" t="s">
        <v>46</v>
      </c>
      <c r="O89" s="79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7" t="s">
        <v>238</v>
      </c>
      <c r="AT89" s="17" t="s">
        <v>142</v>
      </c>
      <c r="AU89" s="17" t="s">
        <v>84</v>
      </c>
      <c r="AY89" s="17" t="s">
        <v>140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7" t="s">
        <v>22</v>
      </c>
      <c r="BK89" s="215">
        <f>ROUND(I89*H89,2)</f>
        <v>0</v>
      </c>
      <c r="BL89" s="17" t="s">
        <v>238</v>
      </c>
      <c r="BM89" s="17" t="s">
        <v>1433</v>
      </c>
    </row>
    <row r="90" spans="2:47" s="1" customFormat="1" ht="12">
      <c r="B90" s="38"/>
      <c r="C90" s="39"/>
      <c r="D90" s="216" t="s">
        <v>149</v>
      </c>
      <c r="E90" s="39"/>
      <c r="F90" s="217" t="s">
        <v>1434</v>
      </c>
      <c r="G90" s="39"/>
      <c r="H90" s="39"/>
      <c r="I90" s="130"/>
      <c r="J90" s="39"/>
      <c r="K90" s="39"/>
      <c r="L90" s="43"/>
      <c r="M90" s="218"/>
      <c r="N90" s="79"/>
      <c r="O90" s="79"/>
      <c r="P90" s="79"/>
      <c r="Q90" s="79"/>
      <c r="R90" s="79"/>
      <c r="S90" s="79"/>
      <c r="T90" s="80"/>
      <c r="AT90" s="17" t="s">
        <v>149</v>
      </c>
      <c r="AU90" s="17" t="s">
        <v>84</v>
      </c>
    </row>
    <row r="91" spans="2:65" s="1" customFormat="1" ht="16.5" customHeight="1">
      <c r="B91" s="38"/>
      <c r="C91" s="204" t="s">
        <v>147</v>
      </c>
      <c r="D91" s="204" t="s">
        <v>142</v>
      </c>
      <c r="E91" s="205" t="s">
        <v>1435</v>
      </c>
      <c r="F91" s="206" t="s">
        <v>1436</v>
      </c>
      <c r="G91" s="207" t="s">
        <v>270</v>
      </c>
      <c r="H91" s="208">
        <v>320</v>
      </c>
      <c r="I91" s="209"/>
      <c r="J91" s="210">
        <f>ROUND(I91*H91,2)</f>
        <v>0</v>
      </c>
      <c r="K91" s="206" t="s">
        <v>255</v>
      </c>
      <c r="L91" s="43"/>
      <c r="M91" s="211" t="s">
        <v>20</v>
      </c>
      <c r="N91" s="212" t="s">
        <v>46</v>
      </c>
      <c r="O91" s="79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7" t="s">
        <v>238</v>
      </c>
      <c r="AT91" s="17" t="s">
        <v>142</v>
      </c>
      <c r="AU91" s="17" t="s">
        <v>84</v>
      </c>
      <c r="AY91" s="17" t="s">
        <v>140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7" t="s">
        <v>22</v>
      </c>
      <c r="BK91" s="215">
        <f>ROUND(I91*H91,2)</f>
        <v>0</v>
      </c>
      <c r="BL91" s="17" t="s">
        <v>238</v>
      </c>
      <c r="BM91" s="17" t="s">
        <v>1437</v>
      </c>
    </row>
    <row r="92" spans="2:47" s="1" customFormat="1" ht="12">
      <c r="B92" s="38"/>
      <c r="C92" s="39"/>
      <c r="D92" s="216" t="s">
        <v>149</v>
      </c>
      <c r="E92" s="39"/>
      <c r="F92" s="217" t="s">
        <v>1438</v>
      </c>
      <c r="G92" s="39"/>
      <c r="H92" s="39"/>
      <c r="I92" s="130"/>
      <c r="J92" s="39"/>
      <c r="K92" s="39"/>
      <c r="L92" s="43"/>
      <c r="M92" s="218"/>
      <c r="N92" s="79"/>
      <c r="O92" s="79"/>
      <c r="P92" s="79"/>
      <c r="Q92" s="79"/>
      <c r="R92" s="79"/>
      <c r="S92" s="79"/>
      <c r="T92" s="80"/>
      <c r="AT92" s="17" t="s">
        <v>149</v>
      </c>
      <c r="AU92" s="17" t="s">
        <v>84</v>
      </c>
    </row>
    <row r="93" spans="2:65" s="1" customFormat="1" ht="16.5" customHeight="1">
      <c r="B93" s="38"/>
      <c r="C93" s="241" t="s">
        <v>170</v>
      </c>
      <c r="D93" s="241" t="s">
        <v>228</v>
      </c>
      <c r="E93" s="242" t="s">
        <v>1439</v>
      </c>
      <c r="F93" s="243" t="s">
        <v>1440</v>
      </c>
      <c r="G93" s="244" t="s">
        <v>594</v>
      </c>
      <c r="H93" s="245">
        <v>128</v>
      </c>
      <c r="I93" s="246"/>
      <c r="J93" s="247">
        <f>ROUND(I93*H93,2)</f>
        <v>0</v>
      </c>
      <c r="K93" s="243" t="s">
        <v>255</v>
      </c>
      <c r="L93" s="248"/>
      <c r="M93" s="249" t="s">
        <v>20</v>
      </c>
      <c r="N93" s="250" t="s">
        <v>46</v>
      </c>
      <c r="O93" s="79"/>
      <c r="P93" s="213">
        <f>O93*H93</f>
        <v>0</v>
      </c>
      <c r="Q93" s="213">
        <v>0.001</v>
      </c>
      <c r="R93" s="213">
        <f>Q93*H93</f>
        <v>0.128</v>
      </c>
      <c r="S93" s="213">
        <v>0</v>
      </c>
      <c r="T93" s="214">
        <f>S93*H93</f>
        <v>0</v>
      </c>
      <c r="AR93" s="17" t="s">
        <v>365</v>
      </c>
      <c r="AT93" s="17" t="s">
        <v>228</v>
      </c>
      <c r="AU93" s="17" t="s">
        <v>84</v>
      </c>
      <c r="AY93" s="17" t="s">
        <v>140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22</v>
      </c>
      <c r="BK93" s="215">
        <f>ROUND(I93*H93,2)</f>
        <v>0</v>
      </c>
      <c r="BL93" s="17" t="s">
        <v>238</v>
      </c>
      <c r="BM93" s="17" t="s">
        <v>1441</v>
      </c>
    </row>
    <row r="94" spans="2:47" s="1" customFormat="1" ht="12">
      <c r="B94" s="38"/>
      <c r="C94" s="39"/>
      <c r="D94" s="216" t="s">
        <v>149</v>
      </c>
      <c r="E94" s="39"/>
      <c r="F94" s="217" t="s">
        <v>1440</v>
      </c>
      <c r="G94" s="39"/>
      <c r="H94" s="39"/>
      <c r="I94" s="130"/>
      <c r="J94" s="39"/>
      <c r="K94" s="39"/>
      <c r="L94" s="43"/>
      <c r="M94" s="218"/>
      <c r="N94" s="79"/>
      <c r="O94" s="79"/>
      <c r="P94" s="79"/>
      <c r="Q94" s="79"/>
      <c r="R94" s="79"/>
      <c r="S94" s="79"/>
      <c r="T94" s="80"/>
      <c r="AT94" s="17" t="s">
        <v>149</v>
      </c>
      <c r="AU94" s="17" t="s">
        <v>84</v>
      </c>
    </row>
    <row r="95" spans="2:51" s="11" customFormat="1" ht="12">
      <c r="B95" s="219"/>
      <c r="C95" s="220"/>
      <c r="D95" s="216" t="s">
        <v>151</v>
      </c>
      <c r="E95" s="221" t="s">
        <v>20</v>
      </c>
      <c r="F95" s="222" t="s">
        <v>1442</v>
      </c>
      <c r="G95" s="220"/>
      <c r="H95" s="223">
        <v>128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151</v>
      </c>
      <c r="AU95" s="229" t="s">
        <v>84</v>
      </c>
      <c r="AV95" s="11" t="s">
        <v>84</v>
      </c>
      <c r="AW95" s="11" t="s">
        <v>37</v>
      </c>
      <c r="AX95" s="11" t="s">
        <v>22</v>
      </c>
      <c r="AY95" s="229" t="s">
        <v>140</v>
      </c>
    </row>
    <row r="96" spans="2:65" s="1" customFormat="1" ht="16.5" customHeight="1">
      <c r="B96" s="38"/>
      <c r="C96" s="204" t="s">
        <v>177</v>
      </c>
      <c r="D96" s="204" t="s">
        <v>142</v>
      </c>
      <c r="E96" s="205" t="s">
        <v>1443</v>
      </c>
      <c r="F96" s="206" t="s">
        <v>1444</v>
      </c>
      <c r="G96" s="207" t="s">
        <v>180</v>
      </c>
      <c r="H96" s="208">
        <v>36</v>
      </c>
      <c r="I96" s="209"/>
      <c r="J96" s="210">
        <f>ROUND(I96*H96,2)</f>
        <v>0</v>
      </c>
      <c r="K96" s="206" t="s">
        <v>255</v>
      </c>
      <c r="L96" s="43"/>
      <c r="M96" s="211" t="s">
        <v>20</v>
      </c>
      <c r="N96" s="212" t="s">
        <v>46</v>
      </c>
      <c r="O96" s="7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7" t="s">
        <v>238</v>
      </c>
      <c r="AT96" s="17" t="s">
        <v>142</v>
      </c>
      <c r="AU96" s="17" t="s">
        <v>84</v>
      </c>
      <c r="AY96" s="17" t="s">
        <v>140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7" t="s">
        <v>22</v>
      </c>
      <c r="BK96" s="215">
        <f>ROUND(I96*H96,2)</f>
        <v>0</v>
      </c>
      <c r="BL96" s="17" t="s">
        <v>238</v>
      </c>
      <c r="BM96" s="17" t="s">
        <v>1445</v>
      </c>
    </row>
    <row r="97" spans="2:47" s="1" customFormat="1" ht="12">
      <c r="B97" s="38"/>
      <c r="C97" s="39"/>
      <c r="D97" s="216" t="s">
        <v>149</v>
      </c>
      <c r="E97" s="39"/>
      <c r="F97" s="217" t="s">
        <v>1446</v>
      </c>
      <c r="G97" s="39"/>
      <c r="H97" s="39"/>
      <c r="I97" s="130"/>
      <c r="J97" s="39"/>
      <c r="K97" s="39"/>
      <c r="L97" s="43"/>
      <c r="M97" s="218"/>
      <c r="N97" s="79"/>
      <c r="O97" s="79"/>
      <c r="P97" s="79"/>
      <c r="Q97" s="79"/>
      <c r="R97" s="79"/>
      <c r="S97" s="79"/>
      <c r="T97" s="80"/>
      <c r="AT97" s="17" t="s">
        <v>149</v>
      </c>
      <c r="AU97" s="17" t="s">
        <v>84</v>
      </c>
    </row>
    <row r="98" spans="2:65" s="1" customFormat="1" ht="16.5" customHeight="1">
      <c r="B98" s="38"/>
      <c r="C98" s="241" t="s">
        <v>184</v>
      </c>
      <c r="D98" s="241" t="s">
        <v>228</v>
      </c>
      <c r="E98" s="242" t="s">
        <v>1447</v>
      </c>
      <c r="F98" s="243" t="s">
        <v>1448</v>
      </c>
      <c r="G98" s="244" t="s">
        <v>180</v>
      </c>
      <c r="H98" s="245">
        <v>25</v>
      </c>
      <c r="I98" s="246"/>
      <c r="J98" s="247">
        <f>ROUND(I98*H98,2)</f>
        <v>0</v>
      </c>
      <c r="K98" s="243" t="s">
        <v>255</v>
      </c>
      <c r="L98" s="248"/>
      <c r="M98" s="249" t="s">
        <v>20</v>
      </c>
      <c r="N98" s="250" t="s">
        <v>46</v>
      </c>
      <c r="O98" s="79"/>
      <c r="P98" s="213">
        <f>O98*H98</f>
        <v>0</v>
      </c>
      <c r="Q98" s="213">
        <v>0.00016</v>
      </c>
      <c r="R98" s="213">
        <f>Q98*H98</f>
        <v>0.004</v>
      </c>
      <c r="S98" s="213">
        <v>0</v>
      </c>
      <c r="T98" s="214">
        <f>S98*H98</f>
        <v>0</v>
      </c>
      <c r="AR98" s="17" t="s">
        <v>365</v>
      </c>
      <c r="AT98" s="17" t="s">
        <v>228</v>
      </c>
      <c r="AU98" s="17" t="s">
        <v>84</v>
      </c>
      <c r="AY98" s="17" t="s">
        <v>140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7" t="s">
        <v>22</v>
      </c>
      <c r="BK98" s="215">
        <f>ROUND(I98*H98,2)</f>
        <v>0</v>
      </c>
      <c r="BL98" s="17" t="s">
        <v>238</v>
      </c>
      <c r="BM98" s="17" t="s">
        <v>1449</v>
      </c>
    </row>
    <row r="99" spans="2:47" s="1" customFormat="1" ht="12">
      <c r="B99" s="38"/>
      <c r="C99" s="39"/>
      <c r="D99" s="216" t="s">
        <v>149</v>
      </c>
      <c r="E99" s="39"/>
      <c r="F99" s="217" t="s">
        <v>1448</v>
      </c>
      <c r="G99" s="39"/>
      <c r="H99" s="39"/>
      <c r="I99" s="130"/>
      <c r="J99" s="39"/>
      <c r="K99" s="39"/>
      <c r="L99" s="43"/>
      <c r="M99" s="218"/>
      <c r="N99" s="79"/>
      <c r="O99" s="79"/>
      <c r="P99" s="79"/>
      <c r="Q99" s="79"/>
      <c r="R99" s="79"/>
      <c r="S99" s="79"/>
      <c r="T99" s="80"/>
      <c r="AT99" s="17" t="s">
        <v>149</v>
      </c>
      <c r="AU99" s="17" t="s">
        <v>84</v>
      </c>
    </row>
    <row r="100" spans="2:65" s="1" customFormat="1" ht="16.5" customHeight="1">
      <c r="B100" s="38"/>
      <c r="C100" s="241" t="s">
        <v>191</v>
      </c>
      <c r="D100" s="241" t="s">
        <v>228</v>
      </c>
      <c r="E100" s="242" t="s">
        <v>1450</v>
      </c>
      <c r="F100" s="243" t="s">
        <v>1451</v>
      </c>
      <c r="G100" s="244" t="s">
        <v>180</v>
      </c>
      <c r="H100" s="245">
        <v>6</v>
      </c>
      <c r="I100" s="246"/>
      <c r="J100" s="247">
        <f>ROUND(I100*H100,2)</f>
        <v>0</v>
      </c>
      <c r="K100" s="243" t="s">
        <v>255</v>
      </c>
      <c r="L100" s="248"/>
      <c r="M100" s="249" t="s">
        <v>20</v>
      </c>
      <c r="N100" s="250" t="s">
        <v>46</v>
      </c>
      <c r="O100" s="79"/>
      <c r="P100" s="213">
        <f>O100*H100</f>
        <v>0</v>
      </c>
      <c r="Q100" s="213">
        <v>0.00016</v>
      </c>
      <c r="R100" s="213">
        <f>Q100*H100</f>
        <v>0.0009600000000000001</v>
      </c>
      <c r="S100" s="213">
        <v>0</v>
      </c>
      <c r="T100" s="214">
        <f>S100*H100</f>
        <v>0</v>
      </c>
      <c r="AR100" s="17" t="s">
        <v>365</v>
      </c>
      <c r="AT100" s="17" t="s">
        <v>228</v>
      </c>
      <c r="AU100" s="17" t="s">
        <v>84</v>
      </c>
      <c r="AY100" s="17" t="s">
        <v>140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7" t="s">
        <v>22</v>
      </c>
      <c r="BK100" s="215">
        <f>ROUND(I100*H100,2)</f>
        <v>0</v>
      </c>
      <c r="BL100" s="17" t="s">
        <v>238</v>
      </c>
      <c r="BM100" s="17" t="s">
        <v>1452</v>
      </c>
    </row>
    <row r="101" spans="2:47" s="1" customFormat="1" ht="12">
      <c r="B101" s="38"/>
      <c r="C101" s="39"/>
      <c r="D101" s="216" t="s">
        <v>149</v>
      </c>
      <c r="E101" s="39"/>
      <c r="F101" s="217" t="s">
        <v>1451</v>
      </c>
      <c r="G101" s="39"/>
      <c r="H101" s="39"/>
      <c r="I101" s="130"/>
      <c r="J101" s="39"/>
      <c r="K101" s="39"/>
      <c r="L101" s="43"/>
      <c r="M101" s="218"/>
      <c r="N101" s="79"/>
      <c r="O101" s="79"/>
      <c r="P101" s="79"/>
      <c r="Q101" s="79"/>
      <c r="R101" s="79"/>
      <c r="S101" s="79"/>
      <c r="T101" s="80"/>
      <c r="AT101" s="17" t="s">
        <v>149</v>
      </c>
      <c r="AU101" s="17" t="s">
        <v>84</v>
      </c>
    </row>
    <row r="102" spans="2:65" s="1" customFormat="1" ht="16.5" customHeight="1">
      <c r="B102" s="38"/>
      <c r="C102" s="241" t="s">
        <v>199</v>
      </c>
      <c r="D102" s="241" t="s">
        <v>228</v>
      </c>
      <c r="E102" s="242" t="s">
        <v>1453</v>
      </c>
      <c r="F102" s="243" t="s">
        <v>1454</v>
      </c>
      <c r="G102" s="244" t="s">
        <v>180</v>
      </c>
      <c r="H102" s="245">
        <v>5</v>
      </c>
      <c r="I102" s="246"/>
      <c r="J102" s="247">
        <f>ROUND(I102*H102,2)</f>
        <v>0</v>
      </c>
      <c r="K102" s="243" t="s">
        <v>255</v>
      </c>
      <c r="L102" s="248"/>
      <c r="M102" s="249" t="s">
        <v>20</v>
      </c>
      <c r="N102" s="250" t="s">
        <v>46</v>
      </c>
      <c r="O102" s="79"/>
      <c r="P102" s="213">
        <f>O102*H102</f>
        <v>0</v>
      </c>
      <c r="Q102" s="213">
        <v>0.0002</v>
      </c>
      <c r="R102" s="213">
        <f>Q102*H102</f>
        <v>0.001</v>
      </c>
      <c r="S102" s="213">
        <v>0</v>
      </c>
      <c r="T102" s="214">
        <f>S102*H102</f>
        <v>0</v>
      </c>
      <c r="AR102" s="17" t="s">
        <v>365</v>
      </c>
      <c r="AT102" s="17" t="s">
        <v>228</v>
      </c>
      <c r="AU102" s="17" t="s">
        <v>84</v>
      </c>
      <c r="AY102" s="17" t="s">
        <v>140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7" t="s">
        <v>22</v>
      </c>
      <c r="BK102" s="215">
        <f>ROUND(I102*H102,2)</f>
        <v>0</v>
      </c>
      <c r="BL102" s="17" t="s">
        <v>238</v>
      </c>
      <c r="BM102" s="17" t="s">
        <v>1455</v>
      </c>
    </row>
    <row r="103" spans="2:47" s="1" customFormat="1" ht="12">
      <c r="B103" s="38"/>
      <c r="C103" s="39"/>
      <c r="D103" s="216" t="s">
        <v>149</v>
      </c>
      <c r="E103" s="39"/>
      <c r="F103" s="217" t="s">
        <v>1454</v>
      </c>
      <c r="G103" s="39"/>
      <c r="H103" s="39"/>
      <c r="I103" s="130"/>
      <c r="J103" s="39"/>
      <c r="K103" s="39"/>
      <c r="L103" s="43"/>
      <c r="M103" s="218"/>
      <c r="N103" s="79"/>
      <c r="O103" s="79"/>
      <c r="P103" s="79"/>
      <c r="Q103" s="79"/>
      <c r="R103" s="79"/>
      <c r="S103" s="79"/>
      <c r="T103" s="80"/>
      <c r="AT103" s="17" t="s">
        <v>149</v>
      </c>
      <c r="AU103" s="17" t="s">
        <v>84</v>
      </c>
    </row>
    <row r="104" spans="2:65" s="1" customFormat="1" ht="16.5" customHeight="1">
      <c r="B104" s="38"/>
      <c r="C104" s="204" t="s">
        <v>27</v>
      </c>
      <c r="D104" s="204" t="s">
        <v>142</v>
      </c>
      <c r="E104" s="205" t="s">
        <v>1456</v>
      </c>
      <c r="F104" s="206" t="s">
        <v>1457</v>
      </c>
      <c r="G104" s="207" t="s">
        <v>180</v>
      </c>
      <c r="H104" s="208">
        <v>7</v>
      </c>
      <c r="I104" s="209"/>
      <c r="J104" s="210">
        <f>ROUND(I104*H104,2)</f>
        <v>0</v>
      </c>
      <c r="K104" s="206" t="s">
        <v>255</v>
      </c>
      <c r="L104" s="43"/>
      <c r="M104" s="211" t="s">
        <v>20</v>
      </c>
      <c r="N104" s="212" t="s">
        <v>46</v>
      </c>
      <c r="O104" s="79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7" t="s">
        <v>238</v>
      </c>
      <c r="AT104" s="17" t="s">
        <v>142</v>
      </c>
      <c r="AU104" s="17" t="s">
        <v>84</v>
      </c>
      <c r="AY104" s="17" t="s">
        <v>140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7" t="s">
        <v>22</v>
      </c>
      <c r="BK104" s="215">
        <f>ROUND(I104*H104,2)</f>
        <v>0</v>
      </c>
      <c r="BL104" s="17" t="s">
        <v>238</v>
      </c>
      <c r="BM104" s="17" t="s">
        <v>1458</v>
      </c>
    </row>
    <row r="105" spans="2:47" s="1" customFormat="1" ht="12">
      <c r="B105" s="38"/>
      <c r="C105" s="39"/>
      <c r="D105" s="216" t="s">
        <v>149</v>
      </c>
      <c r="E105" s="39"/>
      <c r="F105" s="217" t="s">
        <v>1459</v>
      </c>
      <c r="G105" s="39"/>
      <c r="H105" s="39"/>
      <c r="I105" s="130"/>
      <c r="J105" s="39"/>
      <c r="K105" s="39"/>
      <c r="L105" s="43"/>
      <c r="M105" s="218"/>
      <c r="N105" s="79"/>
      <c r="O105" s="79"/>
      <c r="P105" s="79"/>
      <c r="Q105" s="79"/>
      <c r="R105" s="79"/>
      <c r="S105" s="79"/>
      <c r="T105" s="80"/>
      <c r="AT105" s="17" t="s">
        <v>149</v>
      </c>
      <c r="AU105" s="17" t="s">
        <v>84</v>
      </c>
    </row>
    <row r="106" spans="2:65" s="1" customFormat="1" ht="16.5" customHeight="1">
      <c r="B106" s="38"/>
      <c r="C106" s="241" t="s">
        <v>211</v>
      </c>
      <c r="D106" s="241" t="s">
        <v>228</v>
      </c>
      <c r="E106" s="242" t="s">
        <v>1460</v>
      </c>
      <c r="F106" s="243" t="s">
        <v>1461</v>
      </c>
      <c r="G106" s="244" t="s">
        <v>180</v>
      </c>
      <c r="H106" s="245">
        <v>7</v>
      </c>
      <c r="I106" s="246"/>
      <c r="J106" s="247">
        <f>ROUND(I106*H106,2)</f>
        <v>0</v>
      </c>
      <c r="K106" s="243" t="s">
        <v>255</v>
      </c>
      <c r="L106" s="248"/>
      <c r="M106" s="249" t="s">
        <v>20</v>
      </c>
      <c r="N106" s="250" t="s">
        <v>46</v>
      </c>
      <c r="O106" s="79"/>
      <c r="P106" s="213">
        <f>O106*H106</f>
        <v>0</v>
      </c>
      <c r="Q106" s="213">
        <v>0.004</v>
      </c>
      <c r="R106" s="213">
        <f>Q106*H106</f>
        <v>0.028</v>
      </c>
      <c r="S106" s="213">
        <v>0</v>
      </c>
      <c r="T106" s="214">
        <f>S106*H106</f>
        <v>0</v>
      </c>
      <c r="AR106" s="17" t="s">
        <v>365</v>
      </c>
      <c r="AT106" s="17" t="s">
        <v>228</v>
      </c>
      <c r="AU106" s="17" t="s">
        <v>84</v>
      </c>
      <c r="AY106" s="17" t="s">
        <v>140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7" t="s">
        <v>22</v>
      </c>
      <c r="BK106" s="215">
        <f>ROUND(I106*H106,2)</f>
        <v>0</v>
      </c>
      <c r="BL106" s="17" t="s">
        <v>238</v>
      </c>
      <c r="BM106" s="17" t="s">
        <v>1462</v>
      </c>
    </row>
    <row r="107" spans="2:47" s="1" customFormat="1" ht="12">
      <c r="B107" s="38"/>
      <c r="C107" s="39"/>
      <c r="D107" s="216" t="s">
        <v>149</v>
      </c>
      <c r="E107" s="39"/>
      <c r="F107" s="217" t="s">
        <v>1461</v>
      </c>
      <c r="G107" s="39"/>
      <c r="H107" s="39"/>
      <c r="I107" s="130"/>
      <c r="J107" s="39"/>
      <c r="K107" s="39"/>
      <c r="L107" s="43"/>
      <c r="M107" s="218"/>
      <c r="N107" s="79"/>
      <c r="O107" s="79"/>
      <c r="P107" s="79"/>
      <c r="Q107" s="79"/>
      <c r="R107" s="79"/>
      <c r="S107" s="79"/>
      <c r="T107" s="80"/>
      <c r="AT107" s="17" t="s">
        <v>149</v>
      </c>
      <c r="AU107" s="17" t="s">
        <v>84</v>
      </c>
    </row>
    <row r="108" spans="2:65" s="1" customFormat="1" ht="16.5" customHeight="1">
      <c r="B108" s="38"/>
      <c r="C108" s="204" t="s">
        <v>216</v>
      </c>
      <c r="D108" s="204" t="s">
        <v>142</v>
      </c>
      <c r="E108" s="205" t="s">
        <v>1463</v>
      </c>
      <c r="F108" s="206" t="s">
        <v>1464</v>
      </c>
      <c r="G108" s="207" t="s">
        <v>180</v>
      </c>
      <c r="H108" s="208">
        <v>5</v>
      </c>
      <c r="I108" s="209"/>
      <c r="J108" s="210">
        <f>ROUND(I108*H108,2)</f>
        <v>0</v>
      </c>
      <c r="K108" s="206" t="s">
        <v>255</v>
      </c>
      <c r="L108" s="43"/>
      <c r="M108" s="211" t="s">
        <v>20</v>
      </c>
      <c r="N108" s="212" t="s">
        <v>46</v>
      </c>
      <c r="O108" s="79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7" t="s">
        <v>238</v>
      </c>
      <c r="AT108" s="17" t="s">
        <v>142</v>
      </c>
      <c r="AU108" s="17" t="s">
        <v>84</v>
      </c>
      <c r="AY108" s="17" t="s">
        <v>140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7" t="s">
        <v>22</v>
      </c>
      <c r="BK108" s="215">
        <f>ROUND(I108*H108,2)</f>
        <v>0</v>
      </c>
      <c r="BL108" s="17" t="s">
        <v>238</v>
      </c>
      <c r="BM108" s="17" t="s">
        <v>1465</v>
      </c>
    </row>
    <row r="109" spans="2:47" s="1" customFormat="1" ht="12">
      <c r="B109" s="38"/>
      <c r="C109" s="39"/>
      <c r="D109" s="216" t="s">
        <v>149</v>
      </c>
      <c r="E109" s="39"/>
      <c r="F109" s="217" t="s">
        <v>1466</v>
      </c>
      <c r="G109" s="39"/>
      <c r="H109" s="39"/>
      <c r="I109" s="130"/>
      <c r="J109" s="39"/>
      <c r="K109" s="39"/>
      <c r="L109" s="43"/>
      <c r="M109" s="218"/>
      <c r="N109" s="79"/>
      <c r="O109" s="79"/>
      <c r="P109" s="79"/>
      <c r="Q109" s="79"/>
      <c r="R109" s="79"/>
      <c r="S109" s="79"/>
      <c r="T109" s="80"/>
      <c r="AT109" s="17" t="s">
        <v>149</v>
      </c>
      <c r="AU109" s="17" t="s">
        <v>84</v>
      </c>
    </row>
    <row r="110" spans="2:65" s="1" customFormat="1" ht="16.5" customHeight="1">
      <c r="B110" s="38"/>
      <c r="C110" s="241" t="s">
        <v>221</v>
      </c>
      <c r="D110" s="241" t="s">
        <v>228</v>
      </c>
      <c r="E110" s="242" t="s">
        <v>1467</v>
      </c>
      <c r="F110" s="243" t="s">
        <v>1468</v>
      </c>
      <c r="G110" s="244" t="s">
        <v>180</v>
      </c>
      <c r="H110" s="245">
        <v>5</v>
      </c>
      <c r="I110" s="246"/>
      <c r="J110" s="247">
        <f>ROUND(I110*H110,2)</f>
        <v>0</v>
      </c>
      <c r="K110" s="243" t="s">
        <v>255</v>
      </c>
      <c r="L110" s="248"/>
      <c r="M110" s="249" t="s">
        <v>20</v>
      </c>
      <c r="N110" s="250" t="s">
        <v>46</v>
      </c>
      <c r="O110" s="79"/>
      <c r="P110" s="213">
        <f>O110*H110</f>
        <v>0</v>
      </c>
      <c r="Q110" s="213">
        <v>0.0042</v>
      </c>
      <c r="R110" s="213">
        <f>Q110*H110</f>
        <v>0.020999999999999998</v>
      </c>
      <c r="S110" s="213">
        <v>0</v>
      </c>
      <c r="T110" s="214">
        <f>S110*H110</f>
        <v>0</v>
      </c>
      <c r="AR110" s="17" t="s">
        <v>365</v>
      </c>
      <c r="AT110" s="17" t="s">
        <v>228</v>
      </c>
      <c r="AU110" s="17" t="s">
        <v>84</v>
      </c>
      <c r="AY110" s="17" t="s">
        <v>140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7" t="s">
        <v>22</v>
      </c>
      <c r="BK110" s="215">
        <f>ROUND(I110*H110,2)</f>
        <v>0</v>
      </c>
      <c r="BL110" s="17" t="s">
        <v>238</v>
      </c>
      <c r="BM110" s="17" t="s">
        <v>1469</v>
      </c>
    </row>
    <row r="111" spans="2:47" s="1" customFormat="1" ht="12">
      <c r="B111" s="38"/>
      <c r="C111" s="39"/>
      <c r="D111" s="216" t="s">
        <v>149</v>
      </c>
      <c r="E111" s="39"/>
      <c r="F111" s="217" t="s">
        <v>1468</v>
      </c>
      <c r="G111" s="39"/>
      <c r="H111" s="39"/>
      <c r="I111" s="130"/>
      <c r="J111" s="39"/>
      <c r="K111" s="39"/>
      <c r="L111" s="43"/>
      <c r="M111" s="218"/>
      <c r="N111" s="79"/>
      <c r="O111" s="79"/>
      <c r="P111" s="79"/>
      <c r="Q111" s="79"/>
      <c r="R111" s="79"/>
      <c r="S111" s="79"/>
      <c r="T111" s="80"/>
      <c r="AT111" s="17" t="s">
        <v>149</v>
      </c>
      <c r="AU111" s="17" t="s">
        <v>84</v>
      </c>
    </row>
    <row r="112" spans="2:65" s="1" customFormat="1" ht="16.5" customHeight="1">
      <c r="B112" s="38"/>
      <c r="C112" s="204" t="s">
        <v>227</v>
      </c>
      <c r="D112" s="204" t="s">
        <v>142</v>
      </c>
      <c r="E112" s="205" t="s">
        <v>1470</v>
      </c>
      <c r="F112" s="206" t="s">
        <v>1471</v>
      </c>
      <c r="G112" s="207" t="s">
        <v>848</v>
      </c>
      <c r="H112" s="208">
        <v>25</v>
      </c>
      <c r="I112" s="209"/>
      <c r="J112" s="210">
        <f>ROUND(I112*H112,2)</f>
        <v>0</v>
      </c>
      <c r="K112" s="206" t="s">
        <v>319</v>
      </c>
      <c r="L112" s="43"/>
      <c r="M112" s="211" t="s">
        <v>20</v>
      </c>
      <c r="N112" s="212" t="s">
        <v>46</v>
      </c>
      <c r="O112" s="79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7" t="s">
        <v>238</v>
      </c>
      <c r="AT112" s="17" t="s">
        <v>142</v>
      </c>
      <c r="AU112" s="17" t="s">
        <v>84</v>
      </c>
      <c r="AY112" s="17" t="s">
        <v>140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7" t="s">
        <v>22</v>
      </c>
      <c r="BK112" s="215">
        <f>ROUND(I112*H112,2)</f>
        <v>0</v>
      </c>
      <c r="BL112" s="17" t="s">
        <v>238</v>
      </c>
      <c r="BM112" s="17" t="s">
        <v>1472</v>
      </c>
    </row>
    <row r="113" spans="2:47" s="1" customFormat="1" ht="12">
      <c r="B113" s="38"/>
      <c r="C113" s="39"/>
      <c r="D113" s="216" t="s">
        <v>149</v>
      </c>
      <c r="E113" s="39"/>
      <c r="F113" s="217" t="s">
        <v>1471</v>
      </c>
      <c r="G113" s="39"/>
      <c r="H113" s="39"/>
      <c r="I113" s="130"/>
      <c r="J113" s="39"/>
      <c r="K113" s="39"/>
      <c r="L113" s="43"/>
      <c r="M113" s="218"/>
      <c r="N113" s="79"/>
      <c r="O113" s="79"/>
      <c r="P113" s="79"/>
      <c r="Q113" s="79"/>
      <c r="R113" s="79"/>
      <c r="S113" s="79"/>
      <c r="T113" s="80"/>
      <c r="AT113" s="17" t="s">
        <v>149</v>
      </c>
      <c r="AU113" s="17" t="s">
        <v>84</v>
      </c>
    </row>
    <row r="114" spans="2:65" s="1" customFormat="1" ht="16.5" customHeight="1">
      <c r="B114" s="38"/>
      <c r="C114" s="204" t="s">
        <v>8</v>
      </c>
      <c r="D114" s="204" t="s">
        <v>142</v>
      </c>
      <c r="E114" s="205" t="s">
        <v>1473</v>
      </c>
      <c r="F114" s="206" t="s">
        <v>1474</v>
      </c>
      <c r="G114" s="207" t="s">
        <v>1404</v>
      </c>
      <c r="H114" s="208">
        <v>7</v>
      </c>
      <c r="I114" s="209"/>
      <c r="J114" s="210">
        <f>ROUND(I114*H114,2)</f>
        <v>0</v>
      </c>
      <c r="K114" s="206" t="s">
        <v>319</v>
      </c>
      <c r="L114" s="43"/>
      <c r="M114" s="211" t="s">
        <v>20</v>
      </c>
      <c r="N114" s="212" t="s">
        <v>46</v>
      </c>
      <c r="O114" s="79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17" t="s">
        <v>238</v>
      </c>
      <c r="AT114" s="17" t="s">
        <v>142</v>
      </c>
      <c r="AU114" s="17" t="s">
        <v>84</v>
      </c>
      <c r="AY114" s="17" t="s">
        <v>140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7" t="s">
        <v>22</v>
      </c>
      <c r="BK114" s="215">
        <f>ROUND(I114*H114,2)</f>
        <v>0</v>
      </c>
      <c r="BL114" s="17" t="s">
        <v>238</v>
      </c>
      <c r="BM114" s="17" t="s">
        <v>1475</v>
      </c>
    </row>
    <row r="115" spans="2:47" s="1" customFormat="1" ht="12">
      <c r="B115" s="38"/>
      <c r="C115" s="39"/>
      <c r="D115" s="216" t="s">
        <v>149</v>
      </c>
      <c r="E115" s="39"/>
      <c r="F115" s="217" t="s">
        <v>1474</v>
      </c>
      <c r="G115" s="39"/>
      <c r="H115" s="39"/>
      <c r="I115" s="130"/>
      <c r="J115" s="39"/>
      <c r="K115" s="39"/>
      <c r="L115" s="43"/>
      <c r="M115" s="218"/>
      <c r="N115" s="79"/>
      <c r="O115" s="79"/>
      <c r="P115" s="79"/>
      <c r="Q115" s="79"/>
      <c r="R115" s="79"/>
      <c r="S115" s="79"/>
      <c r="T115" s="80"/>
      <c r="AT115" s="17" t="s">
        <v>149</v>
      </c>
      <c r="AU115" s="17" t="s">
        <v>84</v>
      </c>
    </row>
    <row r="116" spans="2:63" s="10" customFormat="1" ht="22.8" customHeight="1">
      <c r="B116" s="188"/>
      <c r="C116" s="189"/>
      <c r="D116" s="190" t="s">
        <v>74</v>
      </c>
      <c r="E116" s="202" t="s">
        <v>1476</v>
      </c>
      <c r="F116" s="202" t="s">
        <v>1477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SUM(P117:P124)</f>
        <v>0</v>
      </c>
      <c r="Q116" s="196"/>
      <c r="R116" s="197">
        <f>SUM(R117:R124)</f>
        <v>0.8459999999999999</v>
      </c>
      <c r="S116" s="196"/>
      <c r="T116" s="198">
        <f>SUM(T117:T124)</f>
        <v>0</v>
      </c>
      <c r="AR116" s="199" t="s">
        <v>84</v>
      </c>
      <c r="AT116" s="200" t="s">
        <v>74</v>
      </c>
      <c r="AU116" s="200" t="s">
        <v>22</v>
      </c>
      <c r="AY116" s="199" t="s">
        <v>140</v>
      </c>
      <c r="BK116" s="201">
        <f>SUM(BK117:BK124)</f>
        <v>0</v>
      </c>
    </row>
    <row r="117" spans="2:65" s="1" customFormat="1" ht="16.5" customHeight="1">
      <c r="B117" s="38"/>
      <c r="C117" s="241" t="s">
        <v>238</v>
      </c>
      <c r="D117" s="241" t="s">
        <v>228</v>
      </c>
      <c r="E117" s="242" t="s">
        <v>1478</v>
      </c>
      <c r="F117" s="243" t="s">
        <v>1479</v>
      </c>
      <c r="G117" s="244" t="s">
        <v>848</v>
      </c>
      <c r="H117" s="245">
        <v>294</v>
      </c>
      <c r="I117" s="246"/>
      <c r="J117" s="247">
        <f>ROUND(I117*H117,2)</f>
        <v>0</v>
      </c>
      <c r="K117" s="243" t="s">
        <v>319</v>
      </c>
      <c r="L117" s="248"/>
      <c r="M117" s="249" t="s">
        <v>20</v>
      </c>
      <c r="N117" s="250" t="s">
        <v>46</v>
      </c>
      <c r="O117" s="79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17" t="s">
        <v>365</v>
      </c>
      <c r="AT117" s="17" t="s">
        <v>228</v>
      </c>
      <c r="AU117" s="17" t="s">
        <v>84</v>
      </c>
      <c r="AY117" s="17" t="s">
        <v>140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7" t="s">
        <v>22</v>
      </c>
      <c r="BK117" s="215">
        <f>ROUND(I117*H117,2)</f>
        <v>0</v>
      </c>
      <c r="BL117" s="17" t="s">
        <v>238</v>
      </c>
      <c r="BM117" s="17" t="s">
        <v>1480</v>
      </c>
    </row>
    <row r="118" spans="2:47" s="1" customFormat="1" ht="12">
      <c r="B118" s="38"/>
      <c r="C118" s="39"/>
      <c r="D118" s="216" t="s">
        <v>149</v>
      </c>
      <c r="E118" s="39"/>
      <c r="F118" s="217" t="s">
        <v>1479</v>
      </c>
      <c r="G118" s="39"/>
      <c r="H118" s="39"/>
      <c r="I118" s="130"/>
      <c r="J118" s="39"/>
      <c r="K118" s="39"/>
      <c r="L118" s="43"/>
      <c r="M118" s="218"/>
      <c r="N118" s="79"/>
      <c r="O118" s="79"/>
      <c r="P118" s="79"/>
      <c r="Q118" s="79"/>
      <c r="R118" s="79"/>
      <c r="S118" s="79"/>
      <c r="T118" s="80"/>
      <c r="AT118" s="17" t="s">
        <v>149</v>
      </c>
      <c r="AU118" s="17" t="s">
        <v>84</v>
      </c>
    </row>
    <row r="119" spans="2:65" s="1" customFormat="1" ht="16.5" customHeight="1">
      <c r="B119" s="38"/>
      <c r="C119" s="241" t="s">
        <v>258</v>
      </c>
      <c r="D119" s="241" t="s">
        <v>228</v>
      </c>
      <c r="E119" s="242" t="s">
        <v>1481</v>
      </c>
      <c r="F119" s="243" t="s">
        <v>1482</v>
      </c>
      <c r="G119" s="244" t="s">
        <v>848</v>
      </c>
      <c r="H119" s="245">
        <v>26</v>
      </c>
      <c r="I119" s="246"/>
      <c r="J119" s="247">
        <f>ROUND(I119*H119,2)</f>
        <v>0</v>
      </c>
      <c r="K119" s="243" t="s">
        <v>319</v>
      </c>
      <c r="L119" s="248"/>
      <c r="M119" s="249" t="s">
        <v>20</v>
      </c>
      <c r="N119" s="250" t="s">
        <v>46</v>
      </c>
      <c r="O119" s="79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7" t="s">
        <v>365</v>
      </c>
      <c r="AT119" s="17" t="s">
        <v>228</v>
      </c>
      <c r="AU119" s="17" t="s">
        <v>84</v>
      </c>
      <c r="AY119" s="17" t="s">
        <v>140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7" t="s">
        <v>22</v>
      </c>
      <c r="BK119" s="215">
        <f>ROUND(I119*H119,2)</f>
        <v>0</v>
      </c>
      <c r="BL119" s="17" t="s">
        <v>238</v>
      </c>
      <c r="BM119" s="17" t="s">
        <v>1483</v>
      </c>
    </row>
    <row r="120" spans="2:47" s="1" customFormat="1" ht="12">
      <c r="B120" s="38"/>
      <c r="C120" s="39"/>
      <c r="D120" s="216" t="s">
        <v>149</v>
      </c>
      <c r="E120" s="39"/>
      <c r="F120" s="217" t="s">
        <v>1482</v>
      </c>
      <c r="G120" s="39"/>
      <c r="H120" s="39"/>
      <c r="I120" s="130"/>
      <c r="J120" s="39"/>
      <c r="K120" s="39"/>
      <c r="L120" s="43"/>
      <c r="M120" s="218"/>
      <c r="N120" s="79"/>
      <c r="O120" s="79"/>
      <c r="P120" s="79"/>
      <c r="Q120" s="79"/>
      <c r="R120" s="79"/>
      <c r="S120" s="79"/>
      <c r="T120" s="80"/>
      <c r="AT120" s="17" t="s">
        <v>149</v>
      </c>
      <c r="AU120" s="17" t="s">
        <v>84</v>
      </c>
    </row>
    <row r="121" spans="2:65" s="1" customFormat="1" ht="16.5" customHeight="1">
      <c r="B121" s="38"/>
      <c r="C121" s="241" t="s">
        <v>267</v>
      </c>
      <c r="D121" s="241" t="s">
        <v>228</v>
      </c>
      <c r="E121" s="242" t="s">
        <v>1484</v>
      </c>
      <c r="F121" s="243" t="s">
        <v>1485</v>
      </c>
      <c r="G121" s="244" t="s">
        <v>848</v>
      </c>
      <c r="H121" s="245">
        <v>6</v>
      </c>
      <c r="I121" s="246"/>
      <c r="J121" s="247">
        <f>ROUND(I121*H121,2)</f>
        <v>0</v>
      </c>
      <c r="K121" s="243" t="s">
        <v>20</v>
      </c>
      <c r="L121" s="248"/>
      <c r="M121" s="249" t="s">
        <v>20</v>
      </c>
      <c r="N121" s="250" t="s">
        <v>46</v>
      </c>
      <c r="O121" s="79"/>
      <c r="P121" s="213">
        <f>O121*H121</f>
        <v>0</v>
      </c>
      <c r="Q121" s="213">
        <v>0.141</v>
      </c>
      <c r="R121" s="213">
        <f>Q121*H121</f>
        <v>0.8459999999999999</v>
      </c>
      <c r="S121" s="213">
        <v>0</v>
      </c>
      <c r="T121" s="214">
        <f>S121*H121</f>
        <v>0</v>
      </c>
      <c r="AR121" s="17" t="s">
        <v>365</v>
      </c>
      <c r="AT121" s="17" t="s">
        <v>228</v>
      </c>
      <c r="AU121" s="17" t="s">
        <v>84</v>
      </c>
      <c r="AY121" s="17" t="s">
        <v>140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7" t="s">
        <v>22</v>
      </c>
      <c r="BK121" s="215">
        <f>ROUND(I121*H121,2)</f>
        <v>0</v>
      </c>
      <c r="BL121" s="17" t="s">
        <v>238</v>
      </c>
      <c r="BM121" s="17" t="s">
        <v>1486</v>
      </c>
    </row>
    <row r="122" spans="2:47" s="1" customFormat="1" ht="12">
      <c r="B122" s="38"/>
      <c r="C122" s="39"/>
      <c r="D122" s="216" t="s">
        <v>149</v>
      </c>
      <c r="E122" s="39"/>
      <c r="F122" s="217" t="s">
        <v>1487</v>
      </c>
      <c r="G122" s="39"/>
      <c r="H122" s="39"/>
      <c r="I122" s="130"/>
      <c r="J122" s="39"/>
      <c r="K122" s="39"/>
      <c r="L122" s="43"/>
      <c r="M122" s="218"/>
      <c r="N122" s="79"/>
      <c r="O122" s="79"/>
      <c r="P122" s="79"/>
      <c r="Q122" s="79"/>
      <c r="R122" s="79"/>
      <c r="S122" s="79"/>
      <c r="T122" s="80"/>
      <c r="AT122" s="17" t="s">
        <v>149</v>
      </c>
      <c r="AU122" s="17" t="s">
        <v>84</v>
      </c>
    </row>
    <row r="123" spans="2:65" s="1" customFormat="1" ht="16.5" customHeight="1">
      <c r="B123" s="38"/>
      <c r="C123" s="241" t="s">
        <v>277</v>
      </c>
      <c r="D123" s="241" t="s">
        <v>228</v>
      </c>
      <c r="E123" s="242" t="s">
        <v>1470</v>
      </c>
      <c r="F123" s="243" t="s">
        <v>1488</v>
      </c>
      <c r="G123" s="244" t="s">
        <v>848</v>
      </c>
      <c r="H123" s="245">
        <v>10</v>
      </c>
      <c r="I123" s="246"/>
      <c r="J123" s="247">
        <f>ROUND(I123*H123,2)</f>
        <v>0</v>
      </c>
      <c r="K123" s="243" t="s">
        <v>319</v>
      </c>
      <c r="L123" s="248"/>
      <c r="M123" s="249" t="s">
        <v>20</v>
      </c>
      <c r="N123" s="250" t="s">
        <v>46</v>
      </c>
      <c r="O123" s="79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7" t="s">
        <v>365</v>
      </c>
      <c r="AT123" s="17" t="s">
        <v>228</v>
      </c>
      <c r="AU123" s="17" t="s">
        <v>84</v>
      </c>
      <c r="AY123" s="17" t="s">
        <v>140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7" t="s">
        <v>22</v>
      </c>
      <c r="BK123" s="215">
        <f>ROUND(I123*H123,2)</f>
        <v>0</v>
      </c>
      <c r="BL123" s="17" t="s">
        <v>238</v>
      </c>
      <c r="BM123" s="17" t="s">
        <v>1489</v>
      </c>
    </row>
    <row r="124" spans="2:47" s="1" customFormat="1" ht="12">
      <c r="B124" s="38"/>
      <c r="C124" s="39"/>
      <c r="D124" s="216" t="s">
        <v>149</v>
      </c>
      <c r="E124" s="39"/>
      <c r="F124" s="217" t="s">
        <v>1488</v>
      </c>
      <c r="G124" s="39"/>
      <c r="H124" s="39"/>
      <c r="I124" s="130"/>
      <c r="J124" s="39"/>
      <c r="K124" s="39"/>
      <c r="L124" s="43"/>
      <c r="M124" s="276"/>
      <c r="N124" s="277"/>
      <c r="O124" s="277"/>
      <c r="P124" s="277"/>
      <c r="Q124" s="277"/>
      <c r="R124" s="277"/>
      <c r="S124" s="277"/>
      <c r="T124" s="278"/>
      <c r="AT124" s="17" t="s">
        <v>149</v>
      </c>
      <c r="AU124" s="17" t="s">
        <v>84</v>
      </c>
    </row>
    <row r="125" spans="2:12" s="1" customFormat="1" ht="6.95" customHeight="1">
      <c r="B125" s="57"/>
      <c r="C125" s="58"/>
      <c r="D125" s="58"/>
      <c r="E125" s="58"/>
      <c r="F125" s="58"/>
      <c r="G125" s="58"/>
      <c r="H125" s="58"/>
      <c r="I125" s="154"/>
      <c r="J125" s="58"/>
      <c r="K125" s="58"/>
      <c r="L125" s="43"/>
    </row>
  </sheetData>
  <sheetProtection password="CC35" sheet="1" objects="1" scenarios="1" formatColumns="0" formatRows="0" autoFilter="0"/>
  <autoFilter ref="C81:K12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93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84</v>
      </c>
    </row>
    <row r="4" spans="2:46" ht="24.95" customHeight="1">
      <c r="B4" s="20"/>
      <c r="D4" s="127" t="s">
        <v>94</v>
      </c>
      <c r="L4" s="20"/>
      <c r="M4" s="24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Realizace úspor energie - SŠ Obchodu, řemesel a služeb Žamberk</v>
      </c>
      <c r="F7" s="128"/>
      <c r="G7" s="128"/>
      <c r="H7" s="128"/>
      <c r="L7" s="20"/>
    </row>
    <row r="8" spans="2:12" s="1" customFormat="1" ht="12" customHeight="1">
      <c r="B8" s="43"/>
      <c r="D8" s="128" t="s">
        <v>95</v>
      </c>
      <c r="I8" s="130"/>
      <c r="L8" s="43"/>
    </row>
    <row r="9" spans="2:12" s="1" customFormat="1" ht="36.95" customHeight="1">
      <c r="B9" s="43"/>
      <c r="E9" s="131" t="s">
        <v>1490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23</v>
      </c>
      <c r="F12" s="17" t="s">
        <v>24</v>
      </c>
      <c r="I12" s="132" t="s">
        <v>25</v>
      </c>
      <c r="J12" s="133" t="str">
        <f>'Rekapitulace stavby'!AN8</f>
        <v>10. 10. 2018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29</v>
      </c>
      <c r="I14" s="132" t="s">
        <v>30</v>
      </c>
      <c r="J14" s="17" t="s">
        <v>20</v>
      </c>
      <c r="L14" s="43"/>
    </row>
    <row r="15" spans="2:12" s="1" customFormat="1" ht="18" customHeight="1">
      <c r="B15" s="43"/>
      <c r="E15" s="17" t="s">
        <v>31</v>
      </c>
      <c r="I15" s="132" t="s">
        <v>32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33</v>
      </c>
      <c r="I17" s="132" t="s">
        <v>30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32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30</v>
      </c>
      <c r="J20" s="17" t="s">
        <v>20</v>
      </c>
      <c r="L20" s="43"/>
    </row>
    <row r="21" spans="2:12" s="1" customFormat="1" ht="18" customHeight="1">
      <c r="B21" s="43"/>
      <c r="E21" s="17" t="s">
        <v>36</v>
      </c>
      <c r="I21" s="132" t="s">
        <v>32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38</v>
      </c>
      <c r="I23" s="132" t="s">
        <v>30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32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40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41</v>
      </c>
      <c r="I30" s="130"/>
      <c r="J30" s="139">
        <f>ROUND(J84,2)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43</v>
      </c>
      <c r="I32" s="141" t="s">
        <v>42</v>
      </c>
      <c r="J32" s="140" t="s">
        <v>44</v>
      </c>
      <c r="L32" s="43"/>
    </row>
    <row r="33" spans="2:12" s="1" customFormat="1" ht="14.4" customHeight="1">
      <c r="B33" s="43"/>
      <c r="D33" s="128" t="s">
        <v>45</v>
      </c>
      <c r="E33" s="128" t="s">
        <v>46</v>
      </c>
      <c r="F33" s="142">
        <f>ROUND((SUM(BE84:BE111)),2)</f>
        <v>0</v>
      </c>
      <c r="I33" s="143">
        <v>0.21</v>
      </c>
      <c r="J33" s="142">
        <f>ROUND(((SUM(BE84:BE111))*I33),2)</f>
        <v>0</v>
      </c>
      <c r="L33" s="43"/>
    </row>
    <row r="34" spans="2:12" s="1" customFormat="1" ht="14.4" customHeight="1">
      <c r="B34" s="43"/>
      <c r="E34" s="128" t="s">
        <v>47</v>
      </c>
      <c r="F34" s="142">
        <f>ROUND((SUM(BF84:BF111)),2)</f>
        <v>0</v>
      </c>
      <c r="I34" s="143">
        <v>0.15</v>
      </c>
      <c r="J34" s="142">
        <f>ROUND(((SUM(BF84:BF111))*I34),2)</f>
        <v>0</v>
      </c>
      <c r="L34" s="43"/>
    </row>
    <row r="35" spans="2:12" s="1" customFormat="1" ht="14.4" customHeight="1" hidden="1">
      <c r="B35" s="43"/>
      <c r="E35" s="128" t="s">
        <v>48</v>
      </c>
      <c r="F35" s="142">
        <f>ROUND((SUM(BG84:BG111)),2)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49</v>
      </c>
      <c r="F36" s="142">
        <f>ROUND((SUM(BH84:BH111)),2)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50</v>
      </c>
      <c r="F37" s="142">
        <f>ROUND((SUM(BI84:BI111)),2)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51</v>
      </c>
      <c r="E39" s="146"/>
      <c r="F39" s="146"/>
      <c r="G39" s="147" t="s">
        <v>52</v>
      </c>
      <c r="H39" s="148" t="s">
        <v>53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97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Realizace úspor energie - SŠ Obchodu, řemesel a služeb Žamberk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95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S04 - Domov mládeže- ostatní a vedlejší náklady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23</v>
      </c>
      <c r="D52" s="39"/>
      <c r="E52" s="39"/>
      <c r="F52" s="27" t="str">
        <f>F12</f>
        <v>Žamberk, Zámecká 1</v>
      </c>
      <c r="G52" s="39"/>
      <c r="H52" s="39"/>
      <c r="I52" s="132" t="s">
        <v>25</v>
      </c>
      <c r="J52" s="67" t="str">
        <f>IF(J12="","",J12)</f>
        <v>10. 10. 2018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29</v>
      </c>
      <c r="D54" s="39"/>
      <c r="E54" s="39"/>
      <c r="F54" s="27" t="str">
        <f>E15</f>
        <v>Střední škola obchodu, řemesel a služeb Žamberk</v>
      </c>
      <c r="G54" s="39"/>
      <c r="H54" s="39"/>
      <c r="I54" s="132" t="s">
        <v>35</v>
      </c>
      <c r="J54" s="36" t="str">
        <f>E21</f>
        <v>KIP spol. s r.o., Litomyšl</v>
      </c>
      <c r="K54" s="39"/>
      <c r="L54" s="43"/>
    </row>
    <row r="55" spans="2:12" s="1" customFormat="1" ht="13.65" customHeight="1">
      <c r="B55" s="38"/>
      <c r="C55" s="32" t="s">
        <v>33</v>
      </c>
      <c r="D55" s="39"/>
      <c r="E55" s="39"/>
      <c r="F55" s="27" t="str">
        <f>IF(E18="","",E18)</f>
        <v>Vyplň údaj</v>
      </c>
      <c r="G55" s="39"/>
      <c r="H55" s="39"/>
      <c r="I55" s="132" t="s">
        <v>38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98</v>
      </c>
      <c r="D57" s="160"/>
      <c r="E57" s="160"/>
      <c r="F57" s="160"/>
      <c r="G57" s="160"/>
      <c r="H57" s="160"/>
      <c r="I57" s="161"/>
      <c r="J57" s="162" t="s">
        <v>99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73</v>
      </c>
      <c r="D59" s="39"/>
      <c r="E59" s="39"/>
      <c r="F59" s="39"/>
      <c r="G59" s="39"/>
      <c r="H59" s="39"/>
      <c r="I59" s="130"/>
      <c r="J59" s="97">
        <f>J84</f>
        <v>0</v>
      </c>
      <c r="K59" s="39"/>
      <c r="L59" s="43"/>
      <c r="AU59" s="17" t="s">
        <v>100</v>
      </c>
    </row>
    <row r="60" spans="2:12" s="7" customFormat="1" ht="24.95" customHeight="1">
      <c r="B60" s="164"/>
      <c r="C60" s="165"/>
      <c r="D60" s="166" t="s">
        <v>1491</v>
      </c>
      <c r="E60" s="167"/>
      <c r="F60" s="167"/>
      <c r="G60" s="167"/>
      <c r="H60" s="167"/>
      <c r="I60" s="168"/>
      <c r="J60" s="169">
        <f>J85</f>
        <v>0</v>
      </c>
      <c r="K60" s="165"/>
      <c r="L60" s="170"/>
    </row>
    <row r="61" spans="2:12" s="7" customFormat="1" ht="24.95" customHeight="1">
      <c r="B61" s="164"/>
      <c r="C61" s="165"/>
      <c r="D61" s="166" t="s">
        <v>1492</v>
      </c>
      <c r="E61" s="167"/>
      <c r="F61" s="167"/>
      <c r="G61" s="167"/>
      <c r="H61" s="167"/>
      <c r="I61" s="168"/>
      <c r="J61" s="169">
        <f>J88</f>
        <v>0</v>
      </c>
      <c r="K61" s="165"/>
      <c r="L61" s="170"/>
    </row>
    <row r="62" spans="2:12" s="7" customFormat="1" ht="24.95" customHeight="1">
      <c r="B62" s="164"/>
      <c r="C62" s="165"/>
      <c r="D62" s="166" t="s">
        <v>1493</v>
      </c>
      <c r="E62" s="167"/>
      <c r="F62" s="167"/>
      <c r="G62" s="167"/>
      <c r="H62" s="167"/>
      <c r="I62" s="168"/>
      <c r="J62" s="169">
        <f>J97</f>
        <v>0</v>
      </c>
      <c r="K62" s="165"/>
      <c r="L62" s="170"/>
    </row>
    <row r="63" spans="2:12" s="7" customFormat="1" ht="24.95" customHeight="1">
      <c r="B63" s="164"/>
      <c r="C63" s="165"/>
      <c r="D63" s="166" t="s">
        <v>1494</v>
      </c>
      <c r="E63" s="167"/>
      <c r="F63" s="167"/>
      <c r="G63" s="167"/>
      <c r="H63" s="167"/>
      <c r="I63" s="168"/>
      <c r="J63" s="169">
        <f>J100</f>
        <v>0</v>
      </c>
      <c r="K63" s="165"/>
      <c r="L63" s="170"/>
    </row>
    <row r="64" spans="2:12" s="8" customFormat="1" ht="19.9" customHeight="1">
      <c r="B64" s="171"/>
      <c r="C64" s="172"/>
      <c r="D64" s="173" t="s">
        <v>1495</v>
      </c>
      <c r="E64" s="174"/>
      <c r="F64" s="174"/>
      <c r="G64" s="174"/>
      <c r="H64" s="174"/>
      <c r="I64" s="175"/>
      <c r="J64" s="176">
        <f>J107</f>
        <v>0</v>
      </c>
      <c r="K64" s="172"/>
      <c r="L64" s="177"/>
    </row>
    <row r="65" spans="2:12" s="1" customFormat="1" ht="21.8" customHeight="1">
      <c r="B65" s="38"/>
      <c r="C65" s="39"/>
      <c r="D65" s="39"/>
      <c r="E65" s="39"/>
      <c r="F65" s="39"/>
      <c r="G65" s="39"/>
      <c r="H65" s="39"/>
      <c r="I65" s="130"/>
      <c r="J65" s="39"/>
      <c r="K65" s="39"/>
      <c r="L65" s="43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54"/>
      <c r="J66" s="58"/>
      <c r="K66" s="58"/>
      <c r="L66" s="43"/>
    </row>
    <row r="70" spans="2:12" s="1" customFormat="1" ht="6.95" customHeight="1">
      <c r="B70" s="59"/>
      <c r="C70" s="60"/>
      <c r="D70" s="60"/>
      <c r="E70" s="60"/>
      <c r="F70" s="60"/>
      <c r="G70" s="60"/>
      <c r="H70" s="60"/>
      <c r="I70" s="157"/>
      <c r="J70" s="60"/>
      <c r="K70" s="60"/>
      <c r="L70" s="43"/>
    </row>
    <row r="71" spans="2:12" s="1" customFormat="1" ht="24.95" customHeight="1">
      <c r="B71" s="38"/>
      <c r="C71" s="23" t="s">
        <v>125</v>
      </c>
      <c r="D71" s="39"/>
      <c r="E71" s="39"/>
      <c r="F71" s="39"/>
      <c r="G71" s="39"/>
      <c r="H71" s="39"/>
      <c r="I71" s="130"/>
      <c r="J71" s="39"/>
      <c r="K71" s="39"/>
      <c r="L71" s="43"/>
    </row>
    <row r="72" spans="2:12" s="1" customFormat="1" ht="6.95" customHeight="1">
      <c r="B72" s="38"/>
      <c r="C72" s="39"/>
      <c r="D72" s="39"/>
      <c r="E72" s="39"/>
      <c r="F72" s="39"/>
      <c r="G72" s="39"/>
      <c r="H72" s="39"/>
      <c r="I72" s="130"/>
      <c r="J72" s="39"/>
      <c r="K72" s="39"/>
      <c r="L72" s="43"/>
    </row>
    <row r="73" spans="2:12" s="1" customFormat="1" ht="12" customHeight="1">
      <c r="B73" s="38"/>
      <c r="C73" s="32" t="s">
        <v>16</v>
      </c>
      <c r="D73" s="39"/>
      <c r="E73" s="39"/>
      <c r="F73" s="39"/>
      <c r="G73" s="39"/>
      <c r="H73" s="39"/>
      <c r="I73" s="130"/>
      <c r="J73" s="39"/>
      <c r="K73" s="39"/>
      <c r="L73" s="43"/>
    </row>
    <row r="74" spans="2:12" s="1" customFormat="1" ht="16.5" customHeight="1">
      <c r="B74" s="38"/>
      <c r="C74" s="39"/>
      <c r="D74" s="39"/>
      <c r="E74" s="158" t="str">
        <f>E7</f>
        <v>Realizace úspor energie - SŠ Obchodu, řemesel a služeb Žamberk</v>
      </c>
      <c r="F74" s="32"/>
      <c r="G74" s="32"/>
      <c r="H74" s="32"/>
      <c r="I74" s="130"/>
      <c r="J74" s="39"/>
      <c r="K74" s="39"/>
      <c r="L74" s="43"/>
    </row>
    <row r="75" spans="2:12" s="1" customFormat="1" ht="12" customHeight="1">
      <c r="B75" s="38"/>
      <c r="C75" s="32" t="s">
        <v>95</v>
      </c>
      <c r="D75" s="39"/>
      <c r="E75" s="39"/>
      <c r="F75" s="39"/>
      <c r="G75" s="39"/>
      <c r="H75" s="39"/>
      <c r="I75" s="130"/>
      <c r="J75" s="39"/>
      <c r="K75" s="39"/>
      <c r="L75" s="43"/>
    </row>
    <row r="76" spans="2:12" s="1" customFormat="1" ht="16.5" customHeight="1">
      <c r="B76" s="38"/>
      <c r="C76" s="39"/>
      <c r="D76" s="39"/>
      <c r="E76" s="64" t="str">
        <f>E9</f>
        <v>S04 - Domov mládeže- ostatní a vedlejší náklady</v>
      </c>
      <c r="F76" s="39"/>
      <c r="G76" s="39"/>
      <c r="H76" s="39"/>
      <c r="I76" s="130"/>
      <c r="J76" s="39"/>
      <c r="K76" s="39"/>
      <c r="L76" s="43"/>
    </row>
    <row r="77" spans="2:12" s="1" customFormat="1" ht="6.95" customHeight="1">
      <c r="B77" s="38"/>
      <c r="C77" s="39"/>
      <c r="D77" s="39"/>
      <c r="E77" s="39"/>
      <c r="F77" s="39"/>
      <c r="G77" s="39"/>
      <c r="H77" s="39"/>
      <c r="I77" s="130"/>
      <c r="J77" s="39"/>
      <c r="K77" s="39"/>
      <c r="L77" s="43"/>
    </row>
    <row r="78" spans="2:12" s="1" customFormat="1" ht="12" customHeight="1">
      <c r="B78" s="38"/>
      <c r="C78" s="32" t="s">
        <v>23</v>
      </c>
      <c r="D78" s="39"/>
      <c r="E78" s="39"/>
      <c r="F78" s="27" t="str">
        <f>F12</f>
        <v>Žamberk, Zámecká 1</v>
      </c>
      <c r="G78" s="39"/>
      <c r="H78" s="39"/>
      <c r="I78" s="132" t="s">
        <v>25</v>
      </c>
      <c r="J78" s="67" t="str">
        <f>IF(J12="","",J12)</f>
        <v>10. 10. 2018</v>
      </c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30"/>
      <c r="J79" s="39"/>
      <c r="K79" s="39"/>
      <c r="L79" s="43"/>
    </row>
    <row r="80" spans="2:12" s="1" customFormat="1" ht="13.65" customHeight="1">
      <c r="B80" s="38"/>
      <c r="C80" s="32" t="s">
        <v>29</v>
      </c>
      <c r="D80" s="39"/>
      <c r="E80" s="39"/>
      <c r="F80" s="27" t="str">
        <f>E15</f>
        <v>Střední škola obchodu, řemesel a služeb Žamberk</v>
      </c>
      <c r="G80" s="39"/>
      <c r="H80" s="39"/>
      <c r="I80" s="132" t="s">
        <v>35</v>
      </c>
      <c r="J80" s="36" t="str">
        <f>E21</f>
        <v>KIP spol. s r.o., Litomyšl</v>
      </c>
      <c r="K80" s="39"/>
      <c r="L80" s="43"/>
    </row>
    <row r="81" spans="2:12" s="1" customFormat="1" ht="13.65" customHeight="1">
      <c r="B81" s="38"/>
      <c r="C81" s="32" t="s">
        <v>33</v>
      </c>
      <c r="D81" s="39"/>
      <c r="E81" s="39"/>
      <c r="F81" s="27" t="str">
        <f>IF(E18="","",E18)</f>
        <v>Vyplň údaj</v>
      </c>
      <c r="G81" s="39"/>
      <c r="H81" s="39"/>
      <c r="I81" s="132" t="s">
        <v>38</v>
      </c>
      <c r="J81" s="36" t="str">
        <f>E24</f>
        <v xml:space="preserve"> </v>
      </c>
      <c r="K81" s="39"/>
      <c r="L81" s="43"/>
    </row>
    <row r="82" spans="2:12" s="1" customFormat="1" ht="10.3" customHeight="1">
      <c r="B82" s="38"/>
      <c r="C82" s="39"/>
      <c r="D82" s="39"/>
      <c r="E82" s="39"/>
      <c r="F82" s="39"/>
      <c r="G82" s="39"/>
      <c r="H82" s="39"/>
      <c r="I82" s="130"/>
      <c r="J82" s="39"/>
      <c r="K82" s="39"/>
      <c r="L82" s="43"/>
    </row>
    <row r="83" spans="2:20" s="9" customFormat="1" ht="29.25" customHeight="1">
      <c r="B83" s="178"/>
      <c r="C83" s="179" t="s">
        <v>126</v>
      </c>
      <c r="D83" s="180" t="s">
        <v>60</v>
      </c>
      <c r="E83" s="180" t="s">
        <v>56</v>
      </c>
      <c r="F83" s="180" t="s">
        <v>57</v>
      </c>
      <c r="G83" s="180" t="s">
        <v>127</v>
      </c>
      <c r="H83" s="180" t="s">
        <v>128</v>
      </c>
      <c r="I83" s="181" t="s">
        <v>129</v>
      </c>
      <c r="J83" s="180" t="s">
        <v>99</v>
      </c>
      <c r="K83" s="182" t="s">
        <v>130</v>
      </c>
      <c r="L83" s="183"/>
      <c r="M83" s="87" t="s">
        <v>20</v>
      </c>
      <c r="N83" s="88" t="s">
        <v>45</v>
      </c>
      <c r="O83" s="88" t="s">
        <v>131</v>
      </c>
      <c r="P83" s="88" t="s">
        <v>132</v>
      </c>
      <c r="Q83" s="88" t="s">
        <v>133</v>
      </c>
      <c r="R83" s="88" t="s">
        <v>134</v>
      </c>
      <c r="S83" s="88" t="s">
        <v>135</v>
      </c>
      <c r="T83" s="89" t="s">
        <v>136</v>
      </c>
    </row>
    <row r="84" spans="2:63" s="1" customFormat="1" ht="22.8" customHeight="1">
      <c r="B84" s="38"/>
      <c r="C84" s="94" t="s">
        <v>137</v>
      </c>
      <c r="D84" s="39"/>
      <c r="E84" s="39"/>
      <c r="F84" s="39"/>
      <c r="G84" s="39"/>
      <c r="H84" s="39"/>
      <c r="I84" s="130"/>
      <c r="J84" s="184">
        <f>BK84</f>
        <v>0</v>
      </c>
      <c r="K84" s="39"/>
      <c r="L84" s="43"/>
      <c r="M84" s="90"/>
      <c r="N84" s="91"/>
      <c r="O84" s="91"/>
      <c r="P84" s="185">
        <f>P85+P88+P97+P100</f>
        <v>0</v>
      </c>
      <c r="Q84" s="91"/>
      <c r="R84" s="185">
        <f>R85+R88+R97+R100</f>
        <v>0.0099</v>
      </c>
      <c r="S84" s="91"/>
      <c r="T84" s="186">
        <f>T85+T88+T97+T100</f>
        <v>0</v>
      </c>
      <c r="AT84" s="17" t="s">
        <v>74</v>
      </c>
      <c r="AU84" s="17" t="s">
        <v>100</v>
      </c>
      <c r="BK84" s="187">
        <f>BK85+BK88+BK97+BK100</f>
        <v>0</v>
      </c>
    </row>
    <row r="85" spans="2:63" s="10" customFormat="1" ht="25.9" customHeight="1">
      <c r="B85" s="188"/>
      <c r="C85" s="189"/>
      <c r="D85" s="190" t="s">
        <v>74</v>
      </c>
      <c r="E85" s="191" t="s">
        <v>1496</v>
      </c>
      <c r="F85" s="191" t="s">
        <v>1497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SUM(P86:P87)</f>
        <v>0</v>
      </c>
      <c r="Q85" s="196"/>
      <c r="R85" s="197">
        <f>SUM(R86:R87)</f>
        <v>0</v>
      </c>
      <c r="S85" s="196"/>
      <c r="T85" s="198">
        <f>SUM(T86:T87)</f>
        <v>0</v>
      </c>
      <c r="AR85" s="199" t="s">
        <v>147</v>
      </c>
      <c r="AT85" s="200" t="s">
        <v>74</v>
      </c>
      <c r="AU85" s="200" t="s">
        <v>75</v>
      </c>
      <c r="AY85" s="199" t="s">
        <v>140</v>
      </c>
      <c r="BK85" s="201">
        <f>SUM(BK86:BK87)</f>
        <v>0</v>
      </c>
    </row>
    <row r="86" spans="2:65" s="1" customFormat="1" ht="16.5" customHeight="1">
      <c r="B86" s="38"/>
      <c r="C86" s="204" t="s">
        <v>22</v>
      </c>
      <c r="D86" s="204" t="s">
        <v>142</v>
      </c>
      <c r="E86" s="205" t="s">
        <v>1498</v>
      </c>
      <c r="F86" s="206" t="s">
        <v>1499</v>
      </c>
      <c r="G86" s="207" t="s">
        <v>1500</v>
      </c>
      <c r="H86" s="208">
        <v>1</v>
      </c>
      <c r="I86" s="209"/>
      <c r="J86" s="210">
        <f>ROUND(I86*H86,2)</f>
        <v>0</v>
      </c>
      <c r="K86" s="206" t="s">
        <v>1323</v>
      </c>
      <c r="L86" s="43"/>
      <c r="M86" s="211" t="s">
        <v>20</v>
      </c>
      <c r="N86" s="212" t="s">
        <v>46</v>
      </c>
      <c r="O86" s="79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7" t="s">
        <v>147</v>
      </c>
      <c r="AT86" s="17" t="s">
        <v>142</v>
      </c>
      <c r="AU86" s="17" t="s">
        <v>22</v>
      </c>
      <c r="AY86" s="17" t="s">
        <v>140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7" t="s">
        <v>22</v>
      </c>
      <c r="BK86" s="215">
        <f>ROUND(I86*H86,2)</f>
        <v>0</v>
      </c>
      <c r="BL86" s="17" t="s">
        <v>147</v>
      </c>
      <c r="BM86" s="17" t="s">
        <v>1501</v>
      </c>
    </row>
    <row r="87" spans="2:47" s="1" customFormat="1" ht="12">
      <c r="B87" s="38"/>
      <c r="C87" s="39"/>
      <c r="D87" s="216" t="s">
        <v>149</v>
      </c>
      <c r="E87" s="39"/>
      <c r="F87" s="217" t="s">
        <v>1499</v>
      </c>
      <c r="G87" s="39"/>
      <c r="H87" s="39"/>
      <c r="I87" s="130"/>
      <c r="J87" s="39"/>
      <c r="K87" s="39"/>
      <c r="L87" s="43"/>
      <c r="M87" s="218"/>
      <c r="N87" s="79"/>
      <c r="O87" s="79"/>
      <c r="P87" s="79"/>
      <c r="Q87" s="79"/>
      <c r="R87" s="79"/>
      <c r="S87" s="79"/>
      <c r="T87" s="80"/>
      <c r="AT87" s="17" t="s">
        <v>149</v>
      </c>
      <c r="AU87" s="17" t="s">
        <v>22</v>
      </c>
    </row>
    <row r="88" spans="2:63" s="10" customFormat="1" ht="25.9" customHeight="1">
      <c r="B88" s="188"/>
      <c r="C88" s="189"/>
      <c r="D88" s="190" t="s">
        <v>74</v>
      </c>
      <c r="E88" s="191" t="s">
        <v>1502</v>
      </c>
      <c r="F88" s="191" t="s">
        <v>1503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SUM(P89:P96)</f>
        <v>0</v>
      </c>
      <c r="Q88" s="196"/>
      <c r="R88" s="197">
        <f>SUM(R89:R96)</f>
        <v>0</v>
      </c>
      <c r="S88" s="196"/>
      <c r="T88" s="198">
        <f>SUM(T89:T96)</f>
        <v>0</v>
      </c>
      <c r="AR88" s="199" t="s">
        <v>147</v>
      </c>
      <c r="AT88" s="200" t="s">
        <v>74</v>
      </c>
      <c r="AU88" s="200" t="s">
        <v>75</v>
      </c>
      <c r="AY88" s="199" t="s">
        <v>140</v>
      </c>
      <c r="BK88" s="201">
        <f>SUM(BK89:BK96)</f>
        <v>0</v>
      </c>
    </row>
    <row r="89" spans="2:65" s="1" customFormat="1" ht="16.5" customHeight="1">
      <c r="B89" s="38"/>
      <c r="C89" s="204" t="s">
        <v>84</v>
      </c>
      <c r="D89" s="204" t="s">
        <v>142</v>
      </c>
      <c r="E89" s="205" t="s">
        <v>1504</v>
      </c>
      <c r="F89" s="206" t="s">
        <v>1505</v>
      </c>
      <c r="G89" s="207" t="s">
        <v>1500</v>
      </c>
      <c r="H89" s="208">
        <v>1</v>
      </c>
      <c r="I89" s="209"/>
      <c r="J89" s="210">
        <f>ROUND(I89*H89,2)</f>
        <v>0</v>
      </c>
      <c r="K89" s="206" t="s">
        <v>1323</v>
      </c>
      <c r="L89" s="43"/>
      <c r="M89" s="211" t="s">
        <v>20</v>
      </c>
      <c r="N89" s="212" t="s">
        <v>46</v>
      </c>
      <c r="O89" s="79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7" t="s">
        <v>147</v>
      </c>
      <c r="AT89" s="17" t="s">
        <v>142</v>
      </c>
      <c r="AU89" s="17" t="s">
        <v>22</v>
      </c>
      <c r="AY89" s="17" t="s">
        <v>140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7" t="s">
        <v>22</v>
      </c>
      <c r="BK89" s="215">
        <f>ROUND(I89*H89,2)</f>
        <v>0</v>
      </c>
      <c r="BL89" s="17" t="s">
        <v>147</v>
      </c>
      <c r="BM89" s="17" t="s">
        <v>1506</v>
      </c>
    </row>
    <row r="90" spans="2:47" s="1" customFormat="1" ht="12">
      <c r="B90" s="38"/>
      <c r="C90" s="39"/>
      <c r="D90" s="216" t="s">
        <v>149</v>
      </c>
      <c r="E90" s="39"/>
      <c r="F90" s="217" t="s">
        <v>1505</v>
      </c>
      <c r="G90" s="39"/>
      <c r="H90" s="39"/>
      <c r="I90" s="130"/>
      <c r="J90" s="39"/>
      <c r="K90" s="39"/>
      <c r="L90" s="43"/>
      <c r="M90" s="218"/>
      <c r="N90" s="79"/>
      <c r="O90" s="79"/>
      <c r="P90" s="79"/>
      <c r="Q90" s="79"/>
      <c r="R90" s="79"/>
      <c r="S90" s="79"/>
      <c r="T90" s="80"/>
      <c r="AT90" s="17" t="s">
        <v>149</v>
      </c>
      <c r="AU90" s="17" t="s">
        <v>22</v>
      </c>
    </row>
    <row r="91" spans="2:65" s="1" customFormat="1" ht="16.5" customHeight="1">
      <c r="B91" s="38"/>
      <c r="C91" s="204" t="s">
        <v>160</v>
      </c>
      <c r="D91" s="204" t="s">
        <v>142</v>
      </c>
      <c r="E91" s="205" t="s">
        <v>1507</v>
      </c>
      <c r="F91" s="206" t="s">
        <v>1508</v>
      </c>
      <c r="G91" s="207" t="s">
        <v>1500</v>
      </c>
      <c r="H91" s="208">
        <v>1</v>
      </c>
      <c r="I91" s="209"/>
      <c r="J91" s="210">
        <f>ROUND(I91*H91,2)</f>
        <v>0</v>
      </c>
      <c r="K91" s="206" t="s">
        <v>1323</v>
      </c>
      <c r="L91" s="43"/>
      <c r="M91" s="211" t="s">
        <v>20</v>
      </c>
      <c r="N91" s="212" t="s">
        <v>46</v>
      </c>
      <c r="O91" s="79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AR91" s="17" t="s">
        <v>147</v>
      </c>
      <c r="AT91" s="17" t="s">
        <v>142</v>
      </c>
      <c r="AU91" s="17" t="s">
        <v>22</v>
      </c>
      <c r="AY91" s="17" t="s">
        <v>140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7" t="s">
        <v>22</v>
      </c>
      <c r="BK91" s="215">
        <f>ROUND(I91*H91,2)</f>
        <v>0</v>
      </c>
      <c r="BL91" s="17" t="s">
        <v>147</v>
      </c>
      <c r="BM91" s="17" t="s">
        <v>1509</v>
      </c>
    </row>
    <row r="92" spans="2:47" s="1" customFormat="1" ht="12">
      <c r="B92" s="38"/>
      <c r="C92" s="39"/>
      <c r="D92" s="216" t="s">
        <v>149</v>
      </c>
      <c r="E92" s="39"/>
      <c r="F92" s="217" t="s">
        <v>1508</v>
      </c>
      <c r="G92" s="39"/>
      <c r="H92" s="39"/>
      <c r="I92" s="130"/>
      <c r="J92" s="39"/>
      <c r="K92" s="39"/>
      <c r="L92" s="43"/>
      <c r="M92" s="218"/>
      <c r="N92" s="79"/>
      <c r="O92" s="79"/>
      <c r="P92" s="79"/>
      <c r="Q92" s="79"/>
      <c r="R92" s="79"/>
      <c r="S92" s="79"/>
      <c r="T92" s="80"/>
      <c r="AT92" s="17" t="s">
        <v>149</v>
      </c>
      <c r="AU92" s="17" t="s">
        <v>22</v>
      </c>
    </row>
    <row r="93" spans="2:65" s="1" customFormat="1" ht="16.5" customHeight="1">
      <c r="B93" s="38"/>
      <c r="C93" s="204" t="s">
        <v>147</v>
      </c>
      <c r="D93" s="204" t="s">
        <v>142</v>
      </c>
      <c r="E93" s="205" t="s">
        <v>1510</v>
      </c>
      <c r="F93" s="206" t="s">
        <v>1511</v>
      </c>
      <c r="G93" s="207" t="s">
        <v>1500</v>
      </c>
      <c r="H93" s="208">
        <v>1</v>
      </c>
      <c r="I93" s="209"/>
      <c r="J93" s="210">
        <f>ROUND(I93*H93,2)</f>
        <v>0</v>
      </c>
      <c r="K93" s="206" t="s">
        <v>1323</v>
      </c>
      <c r="L93" s="43"/>
      <c r="M93" s="211" t="s">
        <v>20</v>
      </c>
      <c r="N93" s="212" t="s">
        <v>46</v>
      </c>
      <c r="O93" s="79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AR93" s="17" t="s">
        <v>147</v>
      </c>
      <c r="AT93" s="17" t="s">
        <v>142</v>
      </c>
      <c r="AU93" s="17" t="s">
        <v>22</v>
      </c>
      <c r="AY93" s="17" t="s">
        <v>140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7" t="s">
        <v>22</v>
      </c>
      <c r="BK93" s="215">
        <f>ROUND(I93*H93,2)</f>
        <v>0</v>
      </c>
      <c r="BL93" s="17" t="s">
        <v>147</v>
      </c>
      <c r="BM93" s="17" t="s">
        <v>1512</v>
      </c>
    </row>
    <row r="94" spans="2:47" s="1" customFormat="1" ht="12">
      <c r="B94" s="38"/>
      <c r="C94" s="39"/>
      <c r="D94" s="216" t="s">
        <v>149</v>
      </c>
      <c r="E94" s="39"/>
      <c r="F94" s="217" t="s">
        <v>1511</v>
      </c>
      <c r="G94" s="39"/>
      <c r="H94" s="39"/>
      <c r="I94" s="130"/>
      <c r="J94" s="39"/>
      <c r="K94" s="39"/>
      <c r="L94" s="43"/>
      <c r="M94" s="218"/>
      <c r="N94" s="79"/>
      <c r="O94" s="79"/>
      <c r="P94" s="79"/>
      <c r="Q94" s="79"/>
      <c r="R94" s="79"/>
      <c r="S94" s="79"/>
      <c r="T94" s="80"/>
      <c r="AT94" s="17" t="s">
        <v>149</v>
      </c>
      <c r="AU94" s="17" t="s">
        <v>22</v>
      </c>
    </row>
    <row r="95" spans="2:65" s="1" customFormat="1" ht="16.5" customHeight="1">
      <c r="B95" s="38"/>
      <c r="C95" s="204" t="s">
        <v>170</v>
      </c>
      <c r="D95" s="204" t="s">
        <v>142</v>
      </c>
      <c r="E95" s="205" t="s">
        <v>1513</v>
      </c>
      <c r="F95" s="206" t="s">
        <v>1514</v>
      </c>
      <c r="G95" s="207" t="s">
        <v>1500</v>
      </c>
      <c r="H95" s="208">
        <v>1</v>
      </c>
      <c r="I95" s="209"/>
      <c r="J95" s="210">
        <f>ROUND(I95*H95,2)</f>
        <v>0</v>
      </c>
      <c r="K95" s="206" t="s">
        <v>1323</v>
      </c>
      <c r="L95" s="43"/>
      <c r="M95" s="211" t="s">
        <v>20</v>
      </c>
      <c r="N95" s="212" t="s">
        <v>46</v>
      </c>
      <c r="O95" s="79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17" t="s">
        <v>147</v>
      </c>
      <c r="AT95" s="17" t="s">
        <v>142</v>
      </c>
      <c r="AU95" s="17" t="s">
        <v>22</v>
      </c>
      <c r="AY95" s="17" t="s">
        <v>140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7" t="s">
        <v>22</v>
      </c>
      <c r="BK95" s="215">
        <f>ROUND(I95*H95,2)</f>
        <v>0</v>
      </c>
      <c r="BL95" s="17" t="s">
        <v>147</v>
      </c>
      <c r="BM95" s="17" t="s">
        <v>1515</v>
      </c>
    </row>
    <row r="96" spans="2:47" s="1" customFormat="1" ht="12">
      <c r="B96" s="38"/>
      <c r="C96" s="39"/>
      <c r="D96" s="216" t="s">
        <v>149</v>
      </c>
      <c r="E96" s="39"/>
      <c r="F96" s="217" t="s">
        <v>1516</v>
      </c>
      <c r="G96" s="39"/>
      <c r="H96" s="39"/>
      <c r="I96" s="130"/>
      <c r="J96" s="39"/>
      <c r="K96" s="39"/>
      <c r="L96" s="43"/>
      <c r="M96" s="218"/>
      <c r="N96" s="79"/>
      <c r="O96" s="79"/>
      <c r="P96" s="79"/>
      <c r="Q96" s="79"/>
      <c r="R96" s="79"/>
      <c r="S96" s="79"/>
      <c r="T96" s="80"/>
      <c r="AT96" s="17" t="s">
        <v>149</v>
      </c>
      <c r="AU96" s="17" t="s">
        <v>22</v>
      </c>
    </row>
    <row r="97" spans="2:63" s="10" customFormat="1" ht="25.9" customHeight="1">
      <c r="B97" s="188"/>
      <c r="C97" s="189"/>
      <c r="D97" s="190" t="s">
        <v>74</v>
      </c>
      <c r="E97" s="191" t="s">
        <v>1517</v>
      </c>
      <c r="F97" s="191" t="s">
        <v>1518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SUM(P98:P99)</f>
        <v>0</v>
      </c>
      <c r="Q97" s="196"/>
      <c r="R97" s="197">
        <f>SUM(R98:R99)</f>
        <v>0</v>
      </c>
      <c r="S97" s="196"/>
      <c r="T97" s="198">
        <f>SUM(T98:T99)</f>
        <v>0</v>
      </c>
      <c r="AR97" s="199" t="s">
        <v>147</v>
      </c>
      <c r="AT97" s="200" t="s">
        <v>74</v>
      </c>
      <c r="AU97" s="200" t="s">
        <v>75</v>
      </c>
      <c r="AY97" s="199" t="s">
        <v>140</v>
      </c>
      <c r="BK97" s="201">
        <f>SUM(BK98:BK99)</f>
        <v>0</v>
      </c>
    </row>
    <row r="98" spans="2:65" s="1" customFormat="1" ht="16.5" customHeight="1">
      <c r="B98" s="38"/>
      <c r="C98" s="204" t="s">
        <v>177</v>
      </c>
      <c r="D98" s="204" t="s">
        <v>142</v>
      </c>
      <c r="E98" s="205" t="s">
        <v>1519</v>
      </c>
      <c r="F98" s="206" t="s">
        <v>1520</v>
      </c>
      <c r="G98" s="207" t="s">
        <v>1500</v>
      </c>
      <c r="H98" s="208">
        <v>1</v>
      </c>
      <c r="I98" s="209"/>
      <c r="J98" s="210">
        <f>ROUND(I98*H98,2)</f>
        <v>0</v>
      </c>
      <c r="K98" s="206" t="s">
        <v>1323</v>
      </c>
      <c r="L98" s="43"/>
      <c r="M98" s="211" t="s">
        <v>20</v>
      </c>
      <c r="N98" s="212" t="s">
        <v>46</v>
      </c>
      <c r="O98" s="79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7" t="s">
        <v>147</v>
      </c>
      <c r="AT98" s="17" t="s">
        <v>142</v>
      </c>
      <c r="AU98" s="17" t="s">
        <v>22</v>
      </c>
      <c r="AY98" s="17" t="s">
        <v>140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7" t="s">
        <v>22</v>
      </c>
      <c r="BK98" s="215">
        <f>ROUND(I98*H98,2)</f>
        <v>0</v>
      </c>
      <c r="BL98" s="17" t="s">
        <v>147</v>
      </c>
      <c r="BM98" s="17" t="s">
        <v>1521</v>
      </c>
    </row>
    <row r="99" spans="2:47" s="1" customFormat="1" ht="12">
      <c r="B99" s="38"/>
      <c r="C99" s="39"/>
      <c r="D99" s="216" t="s">
        <v>149</v>
      </c>
      <c r="E99" s="39"/>
      <c r="F99" s="217" t="s">
        <v>1520</v>
      </c>
      <c r="G99" s="39"/>
      <c r="H99" s="39"/>
      <c r="I99" s="130"/>
      <c r="J99" s="39"/>
      <c r="K99" s="39"/>
      <c r="L99" s="43"/>
      <c r="M99" s="218"/>
      <c r="N99" s="79"/>
      <c r="O99" s="79"/>
      <c r="P99" s="79"/>
      <c r="Q99" s="79"/>
      <c r="R99" s="79"/>
      <c r="S99" s="79"/>
      <c r="T99" s="80"/>
      <c r="AT99" s="17" t="s">
        <v>149</v>
      </c>
      <c r="AU99" s="17" t="s">
        <v>22</v>
      </c>
    </row>
    <row r="100" spans="2:63" s="10" customFormat="1" ht="25.9" customHeight="1">
      <c r="B100" s="188"/>
      <c r="C100" s="189"/>
      <c r="D100" s="190" t="s">
        <v>74</v>
      </c>
      <c r="E100" s="191" t="s">
        <v>1522</v>
      </c>
      <c r="F100" s="191" t="s">
        <v>1523</v>
      </c>
      <c r="G100" s="189"/>
      <c r="H100" s="189"/>
      <c r="I100" s="192"/>
      <c r="J100" s="193">
        <f>BK100</f>
        <v>0</v>
      </c>
      <c r="K100" s="189"/>
      <c r="L100" s="194"/>
      <c r="M100" s="195"/>
      <c r="N100" s="196"/>
      <c r="O100" s="196"/>
      <c r="P100" s="197">
        <f>P101+SUM(P102:P107)</f>
        <v>0</v>
      </c>
      <c r="Q100" s="196"/>
      <c r="R100" s="197">
        <f>R101+SUM(R102:R107)</f>
        <v>0.0099</v>
      </c>
      <c r="S100" s="196"/>
      <c r="T100" s="198">
        <f>T101+SUM(T102:T107)</f>
        <v>0</v>
      </c>
      <c r="AR100" s="199" t="s">
        <v>147</v>
      </c>
      <c r="AT100" s="200" t="s">
        <v>74</v>
      </c>
      <c r="AU100" s="200" t="s">
        <v>75</v>
      </c>
      <c r="AY100" s="199" t="s">
        <v>140</v>
      </c>
      <c r="BK100" s="201">
        <f>BK101+SUM(BK102:BK107)</f>
        <v>0</v>
      </c>
    </row>
    <row r="101" spans="2:65" s="1" customFormat="1" ht="16.5" customHeight="1">
      <c r="B101" s="38"/>
      <c r="C101" s="204" t="s">
        <v>184</v>
      </c>
      <c r="D101" s="204" t="s">
        <v>142</v>
      </c>
      <c r="E101" s="205" t="s">
        <v>1524</v>
      </c>
      <c r="F101" s="206" t="s">
        <v>1525</v>
      </c>
      <c r="G101" s="207" t="s">
        <v>1500</v>
      </c>
      <c r="H101" s="208">
        <v>1</v>
      </c>
      <c r="I101" s="209"/>
      <c r="J101" s="210">
        <f>ROUND(I101*H101,2)</f>
        <v>0</v>
      </c>
      <c r="K101" s="206" t="s">
        <v>1323</v>
      </c>
      <c r="L101" s="43"/>
      <c r="M101" s="211" t="s">
        <v>20</v>
      </c>
      <c r="N101" s="212" t="s">
        <v>46</v>
      </c>
      <c r="O101" s="79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AR101" s="17" t="s">
        <v>147</v>
      </c>
      <c r="AT101" s="17" t="s">
        <v>142</v>
      </c>
      <c r="AU101" s="17" t="s">
        <v>22</v>
      </c>
      <c r="AY101" s="17" t="s">
        <v>140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7" t="s">
        <v>22</v>
      </c>
      <c r="BK101" s="215">
        <f>ROUND(I101*H101,2)</f>
        <v>0</v>
      </c>
      <c r="BL101" s="17" t="s">
        <v>147</v>
      </c>
      <c r="BM101" s="17" t="s">
        <v>1526</v>
      </c>
    </row>
    <row r="102" spans="2:47" s="1" customFormat="1" ht="12">
      <c r="B102" s="38"/>
      <c r="C102" s="39"/>
      <c r="D102" s="216" t="s">
        <v>149</v>
      </c>
      <c r="E102" s="39"/>
      <c r="F102" s="217" t="s">
        <v>1525</v>
      </c>
      <c r="G102" s="39"/>
      <c r="H102" s="39"/>
      <c r="I102" s="130"/>
      <c r="J102" s="39"/>
      <c r="K102" s="39"/>
      <c r="L102" s="43"/>
      <c r="M102" s="218"/>
      <c r="N102" s="79"/>
      <c r="O102" s="79"/>
      <c r="P102" s="79"/>
      <c r="Q102" s="79"/>
      <c r="R102" s="79"/>
      <c r="S102" s="79"/>
      <c r="T102" s="80"/>
      <c r="AT102" s="17" t="s">
        <v>149</v>
      </c>
      <c r="AU102" s="17" t="s">
        <v>22</v>
      </c>
    </row>
    <row r="103" spans="2:65" s="1" customFormat="1" ht="16.5" customHeight="1">
      <c r="B103" s="38"/>
      <c r="C103" s="204" t="s">
        <v>191</v>
      </c>
      <c r="D103" s="204" t="s">
        <v>142</v>
      </c>
      <c r="E103" s="205" t="s">
        <v>1527</v>
      </c>
      <c r="F103" s="206" t="s">
        <v>1528</v>
      </c>
      <c r="G103" s="207" t="s">
        <v>1500</v>
      </c>
      <c r="H103" s="208">
        <v>1</v>
      </c>
      <c r="I103" s="209"/>
      <c r="J103" s="210">
        <f>ROUND(I103*H103,2)</f>
        <v>0</v>
      </c>
      <c r="K103" s="206" t="s">
        <v>1323</v>
      </c>
      <c r="L103" s="43"/>
      <c r="M103" s="211" t="s">
        <v>20</v>
      </c>
      <c r="N103" s="212" t="s">
        <v>46</v>
      </c>
      <c r="O103" s="79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AR103" s="17" t="s">
        <v>147</v>
      </c>
      <c r="AT103" s="17" t="s">
        <v>142</v>
      </c>
      <c r="AU103" s="17" t="s">
        <v>22</v>
      </c>
      <c r="AY103" s="17" t="s">
        <v>140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7" t="s">
        <v>22</v>
      </c>
      <c r="BK103" s="215">
        <f>ROUND(I103*H103,2)</f>
        <v>0</v>
      </c>
      <c r="BL103" s="17" t="s">
        <v>147</v>
      </c>
      <c r="BM103" s="17" t="s">
        <v>1529</v>
      </c>
    </row>
    <row r="104" spans="2:47" s="1" customFormat="1" ht="12">
      <c r="B104" s="38"/>
      <c r="C104" s="39"/>
      <c r="D104" s="216" t="s">
        <v>149</v>
      </c>
      <c r="E104" s="39"/>
      <c r="F104" s="217" t="s">
        <v>1528</v>
      </c>
      <c r="G104" s="39"/>
      <c r="H104" s="39"/>
      <c r="I104" s="130"/>
      <c r="J104" s="39"/>
      <c r="K104" s="39"/>
      <c r="L104" s="43"/>
      <c r="M104" s="218"/>
      <c r="N104" s="79"/>
      <c r="O104" s="79"/>
      <c r="P104" s="79"/>
      <c r="Q104" s="79"/>
      <c r="R104" s="79"/>
      <c r="S104" s="79"/>
      <c r="T104" s="80"/>
      <c r="AT104" s="17" t="s">
        <v>149</v>
      </c>
      <c r="AU104" s="17" t="s">
        <v>22</v>
      </c>
    </row>
    <row r="105" spans="2:65" s="1" customFormat="1" ht="16.5" customHeight="1">
      <c r="B105" s="38"/>
      <c r="C105" s="204" t="s">
        <v>199</v>
      </c>
      <c r="D105" s="204" t="s">
        <v>142</v>
      </c>
      <c r="E105" s="205" t="s">
        <v>1530</v>
      </c>
      <c r="F105" s="206" t="s">
        <v>1531</v>
      </c>
      <c r="G105" s="207" t="s">
        <v>1500</v>
      </c>
      <c r="H105" s="208">
        <v>1</v>
      </c>
      <c r="I105" s="209"/>
      <c r="J105" s="210">
        <f>ROUND(I105*H105,2)</f>
        <v>0</v>
      </c>
      <c r="K105" s="206" t="s">
        <v>20</v>
      </c>
      <c r="L105" s="43"/>
      <c r="M105" s="211" t="s">
        <v>20</v>
      </c>
      <c r="N105" s="212" t="s">
        <v>46</v>
      </c>
      <c r="O105" s="79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7" t="s">
        <v>147</v>
      </c>
      <c r="AT105" s="17" t="s">
        <v>142</v>
      </c>
      <c r="AU105" s="17" t="s">
        <v>22</v>
      </c>
      <c r="AY105" s="17" t="s">
        <v>140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7" t="s">
        <v>22</v>
      </c>
      <c r="BK105" s="215">
        <f>ROUND(I105*H105,2)</f>
        <v>0</v>
      </c>
      <c r="BL105" s="17" t="s">
        <v>147</v>
      </c>
      <c r="BM105" s="17" t="s">
        <v>1532</v>
      </c>
    </row>
    <row r="106" spans="2:47" s="1" customFormat="1" ht="12">
      <c r="B106" s="38"/>
      <c r="C106" s="39"/>
      <c r="D106" s="216" t="s">
        <v>149</v>
      </c>
      <c r="E106" s="39"/>
      <c r="F106" s="217" t="s">
        <v>1531</v>
      </c>
      <c r="G106" s="39"/>
      <c r="H106" s="39"/>
      <c r="I106" s="130"/>
      <c r="J106" s="39"/>
      <c r="K106" s="39"/>
      <c r="L106" s="43"/>
      <c r="M106" s="218"/>
      <c r="N106" s="79"/>
      <c r="O106" s="79"/>
      <c r="P106" s="79"/>
      <c r="Q106" s="79"/>
      <c r="R106" s="79"/>
      <c r="S106" s="79"/>
      <c r="T106" s="80"/>
      <c r="AT106" s="17" t="s">
        <v>149</v>
      </c>
      <c r="AU106" s="17" t="s">
        <v>22</v>
      </c>
    </row>
    <row r="107" spans="2:63" s="10" customFormat="1" ht="22.8" customHeight="1">
      <c r="B107" s="188"/>
      <c r="C107" s="189"/>
      <c r="D107" s="190" t="s">
        <v>74</v>
      </c>
      <c r="E107" s="202" t="s">
        <v>1533</v>
      </c>
      <c r="F107" s="202" t="s">
        <v>1534</v>
      </c>
      <c r="G107" s="189"/>
      <c r="H107" s="189"/>
      <c r="I107" s="192"/>
      <c r="J107" s="203">
        <f>BK107</f>
        <v>0</v>
      </c>
      <c r="K107" s="189"/>
      <c r="L107" s="194"/>
      <c r="M107" s="195"/>
      <c r="N107" s="196"/>
      <c r="O107" s="196"/>
      <c r="P107" s="197">
        <f>SUM(P108:P111)</f>
        <v>0</v>
      </c>
      <c r="Q107" s="196"/>
      <c r="R107" s="197">
        <f>SUM(R108:R111)</f>
        <v>0.0099</v>
      </c>
      <c r="S107" s="196"/>
      <c r="T107" s="198">
        <f>SUM(T108:T111)</f>
        <v>0</v>
      </c>
      <c r="AR107" s="199" t="s">
        <v>22</v>
      </c>
      <c r="AT107" s="200" t="s">
        <v>74</v>
      </c>
      <c r="AU107" s="200" t="s">
        <v>22</v>
      </c>
      <c r="AY107" s="199" t="s">
        <v>140</v>
      </c>
      <c r="BK107" s="201">
        <f>SUM(BK108:BK111)</f>
        <v>0</v>
      </c>
    </row>
    <row r="108" spans="2:65" s="1" customFormat="1" ht="16.5" customHeight="1">
      <c r="B108" s="38"/>
      <c r="C108" s="204" t="s">
        <v>27</v>
      </c>
      <c r="D108" s="204" t="s">
        <v>142</v>
      </c>
      <c r="E108" s="205" t="s">
        <v>1535</v>
      </c>
      <c r="F108" s="206" t="s">
        <v>1536</v>
      </c>
      <c r="G108" s="207" t="s">
        <v>814</v>
      </c>
      <c r="H108" s="208">
        <v>1</v>
      </c>
      <c r="I108" s="209"/>
      <c r="J108" s="210">
        <f>ROUND(I108*H108,2)</f>
        <v>0</v>
      </c>
      <c r="K108" s="206" t="s">
        <v>1323</v>
      </c>
      <c r="L108" s="43"/>
      <c r="M108" s="211" t="s">
        <v>20</v>
      </c>
      <c r="N108" s="212" t="s">
        <v>46</v>
      </c>
      <c r="O108" s="79"/>
      <c r="P108" s="213">
        <f>O108*H108</f>
        <v>0</v>
      </c>
      <c r="Q108" s="213">
        <v>0.0099</v>
      </c>
      <c r="R108" s="213">
        <f>Q108*H108</f>
        <v>0.0099</v>
      </c>
      <c r="S108" s="213">
        <v>0</v>
      </c>
      <c r="T108" s="214">
        <f>S108*H108</f>
        <v>0</v>
      </c>
      <c r="AR108" s="17" t="s">
        <v>147</v>
      </c>
      <c r="AT108" s="17" t="s">
        <v>142</v>
      </c>
      <c r="AU108" s="17" t="s">
        <v>84</v>
      </c>
      <c r="AY108" s="17" t="s">
        <v>140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7" t="s">
        <v>22</v>
      </c>
      <c r="BK108" s="215">
        <f>ROUND(I108*H108,2)</f>
        <v>0</v>
      </c>
      <c r="BL108" s="17" t="s">
        <v>147</v>
      </c>
      <c r="BM108" s="17" t="s">
        <v>1537</v>
      </c>
    </row>
    <row r="109" spans="2:47" s="1" customFormat="1" ht="12">
      <c r="B109" s="38"/>
      <c r="C109" s="39"/>
      <c r="D109" s="216" t="s">
        <v>149</v>
      </c>
      <c r="E109" s="39"/>
      <c r="F109" s="217" t="s">
        <v>1538</v>
      </c>
      <c r="G109" s="39"/>
      <c r="H109" s="39"/>
      <c r="I109" s="130"/>
      <c r="J109" s="39"/>
      <c r="K109" s="39"/>
      <c r="L109" s="43"/>
      <c r="M109" s="218"/>
      <c r="N109" s="79"/>
      <c r="O109" s="79"/>
      <c r="P109" s="79"/>
      <c r="Q109" s="79"/>
      <c r="R109" s="79"/>
      <c r="S109" s="79"/>
      <c r="T109" s="80"/>
      <c r="AT109" s="17" t="s">
        <v>149</v>
      </c>
      <c r="AU109" s="17" t="s">
        <v>84</v>
      </c>
    </row>
    <row r="110" spans="2:65" s="1" customFormat="1" ht="16.5" customHeight="1">
      <c r="B110" s="38"/>
      <c r="C110" s="204" t="s">
        <v>211</v>
      </c>
      <c r="D110" s="204" t="s">
        <v>142</v>
      </c>
      <c r="E110" s="205" t="s">
        <v>1539</v>
      </c>
      <c r="F110" s="206" t="s">
        <v>1540</v>
      </c>
      <c r="G110" s="207" t="s">
        <v>814</v>
      </c>
      <c r="H110" s="208">
        <v>1</v>
      </c>
      <c r="I110" s="209"/>
      <c r="J110" s="210">
        <f>ROUND(I110*H110,2)</f>
        <v>0</v>
      </c>
      <c r="K110" s="206" t="s">
        <v>1323</v>
      </c>
      <c r="L110" s="43"/>
      <c r="M110" s="211" t="s">
        <v>20</v>
      </c>
      <c r="N110" s="212" t="s">
        <v>46</v>
      </c>
      <c r="O110" s="7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7" t="s">
        <v>147</v>
      </c>
      <c r="AT110" s="17" t="s">
        <v>142</v>
      </c>
      <c r="AU110" s="17" t="s">
        <v>84</v>
      </c>
      <c r="AY110" s="17" t="s">
        <v>140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7" t="s">
        <v>22</v>
      </c>
      <c r="BK110" s="215">
        <f>ROUND(I110*H110,2)</f>
        <v>0</v>
      </c>
      <c r="BL110" s="17" t="s">
        <v>147</v>
      </c>
      <c r="BM110" s="17" t="s">
        <v>1541</v>
      </c>
    </row>
    <row r="111" spans="2:47" s="1" customFormat="1" ht="12">
      <c r="B111" s="38"/>
      <c r="C111" s="39"/>
      <c r="D111" s="216" t="s">
        <v>149</v>
      </c>
      <c r="E111" s="39"/>
      <c r="F111" s="217" t="s">
        <v>1542</v>
      </c>
      <c r="G111" s="39"/>
      <c r="H111" s="39"/>
      <c r="I111" s="130"/>
      <c r="J111" s="39"/>
      <c r="K111" s="39"/>
      <c r="L111" s="43"/>
      <c r="M111" s="276"/>
      <c r="N111" s="277"/>
      <c r="O111" s="277"/>
      <c r="P111" s="277"/>
      <c r="Q111" s="277"/>
      <c r="R111" s="277"/>
      <c r="S111" s="277"/>
      <c r="T111" s="278"/>
      <c r="AT111" s="17" t="s">
        <v>149</v>
      </c>
      <c r="AU111" s="17" t="s">
        <v>84</v>
      </c>
    </row>
    <row r="112" spans="2:12" s="1" customFormat="1" ht="6.95" customHeight="1">
      <c r="B112" s="57"/>
      <c r="C112" s="58"/>
      <c r="D112" s="58"/>
      <c r="E112" s="58"/>
      <c r="F112" s="58"/>
      <c r="G112" s="58"/>
      <c r="H112" s="58"/>
      <c r="I112" s="154"/>
      <c r="J112" s="58"/>
      <c r="K112" s="58"/>
      <c r="L112" s="43"/>
    </row>
  </sheetData>
  <sheetProtection password="CC35" sheet="1" objects="1" scenarios="1" formatColumns="0" formatRows="0" autoFilter="0"/>
  <autoFilter ref="C83:K11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5" customFormat="1" ht="45" customHeight="1">
      <c r="B3" s="283"/>
      <c r="C3" s="284" t="s">
        <v>1543</v>
      </c>
      <c r="D3" s="284"/>
      <c r="E3" s="284"/>
      <c r="F3" s="284"/>
      <c r="G3" s="284"/>
      <c r="H3" s="284"/>
      <c r="I3" s="284"/>
      <c r="J3" s="284"/>
      <c r="K3" s="285"/>
    </row>
    <row r="4" spans="2:11" ht="25.5" customHeight="1">
      <c r="B4" s="286"/>
      <c r="C4" s="287" t="s">
        <v>1544</v>
      </c>
      <c r="D4" s="287"/>
      <c r="E4" s="287"/>
      <c r="F4" s="287"/>
      <c r="G4" s="287"/>
      <c r="H4" s="287"/>
      <c r="I4" s="287"/>
      <c r="J4" s="287"/>
      <c r="K4" s="288"/>
    </row>
    <row r="5" spans="2:1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ht="15" customHeight="1">
      <c r="B6" s="286"/>
      <c r="C6" s="290" t="s">
        <v>1545</v>
      </c>
      <c r="D6" s="290"/>
      <c r="E6" s="290"/>
      <c r="F6" s="290"/>
      <c r="G6" s="290"/>
      <c r="H6" s="290"/>
      <c r="I6" s="290"/>
      <c r="J6" s="290"/>
      <c r="K6" s="288"/>
    </row>
    <row r="7" spans="2:11" ht="15" customHeight="1">
      <c r="B7" s="291"/>
      <c r="C7" s="290" t="s">
        <v>1546</v>
      </c>
      <c r="D7" s="290"/>
      <c r="E7" s="290"/>
      <c r="F7" s="290"/>
      <c r="G7" s="290"/>
      <c r="H7" s="290"/>
      <c r="I7" s="290"/>
      <c r="J7" s="290"/>
      <c r="K7" s="288"/>
    </row>
    <row r="8" spans="2:1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ht="15" customHeight="1">
      <c r="B9" s="291"/>
      <c r="C9" s="290" t="s">
        <v>1547</v>
      </c>
      <c r="D9" s="290"/>
      <c r="E9" s="290"/>
      <c r="F9" s="290"/>
      <c r="G9" s="290"/>
      <c r="H9" s="290"/>
      <c r="I9" s="290"/>
      <c r="J9" s="290"/>
      <c r="K9" s="288"/>
    </row>
    <row r="10" spans="2:11" ht="15" customHeight="1">
      <c r="B10" s="291"/>
      <c r="C10" s="290"/>
      <c r="D10" s="290" t="s">
        <v>1548</v>
      </c>
      <c r="E10" s="290"/>
      <c r="F10" s="290"/>
      <c r="G10" s="290"/>
      <c r="H10" s="290"/>
      <c r="I10" s="290"/>
      <c r="J10" s="290"/>
      <c r="K10" s="288"/>
    </row>
    <row r="11" spans="2:11" ht="15" customHeight="1">
      <c r="B11" s="291"/>
      <c r="C11" s="292"/>
      <c r="D11" s="290" t="s">
        <v>1549</v>
      </c>
      <c r="E11" s="290"/>
      <c r="F11" s="290"/>
      <c r="G11" s="290"/>
      <c r="H11" s="290"/>
      <c r="I11" s="290"/>
      <c r="J11" s="290"/>
      <c r="K11" s="288"/>
    </row>
    <row r="12" spans="2:11" ht="15" customHeight="1">
      <c r="B12" s="291"/>
      <c r="C12" s="292"/>
      <c r="D12" s="290"/>
      <c r="E12" s="290"/>
      <c r="F12" s="290"/>
      <c r="G12" s="290"/>
      <c r="H12" s="290"/>
      <c r="I12" s="290"/>
      <c r="J12" s="290"/>
      <c r="K12" s="288"/>
    </row>
    <row r="13" spans="2:11" ht="15" customHeight="1">
      <c r="B13" s="291"/>
      <c r="C13" s="292"/>
      <c r="D13" s="293" t="s">
        <v>1550</v>
      </c>
      <c r="E13" s="290"/>
      <c r="F13" s="290"/>
      <c r="G13" s="290"/>
      <c r="H13" s="290"/>
      <c r="I13" s="290"/>
      <c r="J13" s="290"/>
      <c r="K13" s="288"/>
    </row>
    <row r="14" spans="2:11" ht="12.7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88"/>
    </row>
    <row r="15" spans="2:11" ht="15" customHeight="1">
      <c r="B15" s="291"/>
      <c r="C15" s="292"/>
      <c r="D15" s="290" t="s">
        <v>1551</v>
      </c>
      <c r="E15" s="290"/>
      <c r="F15" s="290"/>
      <c r="G15" s="290"/>
      <c r="H15" s="290"/>
      <c r="I15" s="290"/>
      <c r="J15" s="290"/>
      <c r="K15" s="288"/>
    </row>
    <row r="16" spans="2:11" ht="15" customHeight="1">
      <c r="B16" s="291"/>
      <c r="C16" s="292"/>
      <c r="D16" s="290" t="s">
        <v>1552</v>
      </c>
      <c r="E16" s="290"/>
      <c r="F16" s="290"/>
      <c r="G16" s="290"/>
      <c r="H16" s="290"/>
      <c r="I16" s="290"/>
      <c r="J16" s="290"/>
      <c r="K16" s="288"/>
    </row>
    <row r="17" spans="2:11" ht="15" customHeight="1">
      <c r="B17" s="291"/>
      <c r="C17" s="292"/>
      <c r="D17" s="290" t="s">
        <v>1553</v>
      </c>
      <c r="E17" s="290"/>
      <c r="F17" s="290"/>
      <c r="G17" s="290"/>
      <c r="H17" s="290"/>
      <c r="I17" s="290"/>
      <c r="J17" s="290"/>
      <c r="K17" s="288"/>
    </row>
    <row r="18" spans="2:11" ht="15" customHeight="1">
      <c r="B18" s="291"/>
      <c r="C18" s="292"/>
      <c r="D18" s="292"/>
      <c r="E18" s="294" t="s">
        <v>82</v>
      </c>
      <c r="F18" s="290" t="s">
        <v>1554</v>
      </c>
      <c r="G18" s="290"/>
      <c r="H18" s="290"/>
      <c r="I18" s="290"/>
      <c r="J18" s="290"/>
      <c r="K18" s="288"/>
    </row>
    <row r="19" spans="2:11" ht="15" customHeight="1">
      <c r="B19" s="291"/>
      <c r="C19" s="292"/>
      <c r="D19" s="292"/>
      <c r="E19" s="294" t="s">
        <v>1555</v>
      </c>
      <c r="F19" s="290" t="s">
        <v>1556</v>
      </c>
      <c r="G19" s="290"/>
      <c r="H19" s="290"/>
      <c r="I19" s="290"/>
      <c r="J19" s="290"/>
      <c r="K19" s="288"/>
    </row>
    <row r="20" spans="2:11" ht="15" customHeight="1">
      <c r="B20" s="291"/>
      <c r="C20" s="292"/>
      <c r="D20" s="292"/>
      <c r="E20" s="294" t="s">
        <v>1557</v>
      </c>
      <c r="F20" s="290" t="s">
        <v>1558</v>
      </c>
      <c r="G20" s="290"/>
      <c r="H20" s="290"/>
      <c r="I20" s="290"/>
      <c r="J20" s="290"/>
      <c r="K20" s="288"/>
    </row>
    <row r="21" spans="2:11" ht="15" customHeight="1">
      <c r="B21" s="291"/>
      <c r="C21" s="292"/>
      <c r="D21" s="292"/>
      <c r="E21" s="294" t="s">
        <v>1559</v>
      </c>
      <c r="F21" s="290" t="s">
        <v>1560</v>
      </c>
      <c r="G21" s="290"/>
      <c r="H21" s="290"/>
      <c r="I21" s="290"/>
      <c r="J21" s="290"/>
      <c r="K21" s="288"/>
    </row>
    <row r="22" spans="2:11" ht="15" customHeight="1">
      <c r="B22" s="291"/>
      <c r="C22" s="292"/>
      <c r="D22" s="292"/>
      <c r="E22" s="294" t="s">
        <v>1561</v>
      </c>
      <c r="F22" s="290" t="s">
        <v>1562</v>
      </c>
      <c r="G22" s="290"/>
      <c r="H22" s="290"/>
      <c r="I22" s="290"/>
      <c r="J22" s="290"/>
      <c r="K22" s="288"/>
    </row>
    <row r="23" spans="2:11" ht="15" customHeight="1">
      <c r="B23" s="291"/>
      <c r="C23" s="292"/>
      <c r="D23" s="292"/>
      <c r="E23" s="294" t="s">
        <v>1563</v>
      </c>
      <c r="F23" s="290" t="s">
        <v>1564</v>
      </c>
      <c r="G23" s="290"/>
      <c r="H23" s="290"/>
      <c r="I23" s="290"/>
      <c r="J23" s="290"/>
      <c r="K23" s="288"/>
    </row>
    <row r="24" spans="2:11" ht="12.75" customHeight="1">
      <c r="B24" s="291"/>
      <c r="C24" s="292"/>
      <c r="D24" s="292"/>
      <c r="E24" s="292"/>
      <c r="F24" s="292"/>
      <c r="G24" s="292"/>
      <c r="H24" s="292"/>
      <c r="I24" s="292"/>
      <c r="J24" s="292"/>
      <c r="K24" s="288"/>
    </row>
    <row r="25" spans="2:11" ht="15" customHeight="1">
      <c r="B25" s="291"/>
      <c r="C25" s="290" t="s">
        <v>1565</v>
      </c>
      <c r="D25" s="290"/>
      <c r="E25" s="290"/>
      <c r="F25" s="290"/>
      <c r="G25" s="290"/>
      <c r="H25" s="290"/>
      <c r="I25" s="290"/>
      <c r="J25" s="290"/>
      <c r="K25" s="288"/>
    </row>
    <row r="26" spans="2:11" ht="15" customHeight="1">
      <c r="B26" s="291"/>
      <c r="C26" s="290" t="s">
        <v>1566</v>
      </c>
      <c r="D26" s="290"/>
      <c r="E26" s="290"/>
      <c r="F26" s="290"/>
      <c r="G26" s="290"/>
      <c r="H26" s="290"/>
      <c r="I26" s="290"/>
      <c r="J26" s="290"/>
      <c r="K26" s="288"/>
    </row>
    <row r="27" spans="2:11" ht="15" customHeight="1">
      <c r="B27" s="291"/>
      <c r="C27" s="290"/>
      <c r="D27" s="290" t="s">
        <v>1567</v>
      </c>
      <c r="E27" s="290"/>
      <c r="F27" s="290"/>
      <c r="G27" s="290"/>
      <c r="H27" s="290"/>
      <c r="I27" s="290"/>
      <c r="J27" s="290"/>
      <c r="K27" s="288"/>
    </row>
    <row r="28" spans="2:11" ht="15" customHeight="1">
      <c r="B28" s="291"/>
      <c r="C28" s="292"/>
      <c r="D28" s="290" t="s">
        <v>1568</v>
      </c>
      <c r="E28" s="290"/>
      <c r="F28" s="290"/>
      <c r="G28" s="290"/>
      <c r="H28" s="290"/>
      <c r="I28" s="290"/>
      <c r="J28" s="290"/>
      <c r="K28" s="288"/>
    </row>
    <row r="29" spans="2:11" ht="12.75" customHeight="1">
      <c r="B29" s="291"/>
      <c r="C29" s="292"/>
      <c r="D29" s="292"/>
      <c r="E29" s="292"/>
      <c r="F29" s="292"/>
      <c r="G29" s="292"/>
      <c r="H29" s="292"/>
      <c r="I29" s="292"/>
      <c r="J29" s="292"/>
      <c r="K29" s="288"/>
    </row>
    <row r="30" spans="2:11" ht="15" customHeight="1">
      <c r="B30" s="291"/>
      <c r="C30" s="292"/>
      <c r="D30" s="290" t="s">
        <v>1569</v>
      </c>
      <c r="E30" s="290"/>
      <c r="F30" s="290"/>
      <c r="G30" s="290"/>
      <c r="H30" s="290"/>
      <c r="I30" s="290"/>
      <c r="J30" s="290"/>
      <c r="K30" s="288"/>
    </row>
    <row r="31" spans="2:11" ht="15" customHeight="1">
      <c r="B31" s="291"/>
      <c r="C31" s="292"/>
      <c r="D31" s="290" t="s">
        <v>1570</v>
      </c>
      <c r="E31" s="290"/>
      <c r="F31" s="290"/>
      <c r="G31" s="290"/>
      <c r="H31" s="290"/>
      <c r="I31" s="290"/>
      <c r="J31" s="290"/>
      <c r="K31" s="288"/>
    </row>
    <row r="32" spans="2:11" ht="12.75" customHeight="1">
      <c r="B32" s="291"/>
      <c r="C32" s="292"/>
      <c r="D32" s="292"/>
      <c r="E32" s="292"/>
      <c r="F32" s="292"/>
      <c r="G32" s="292"/>
      <c r="H32" s="292"/>
      <c r="I32" s="292"/>
      <c r="J32" s="292"/>
      <c r="K32" s="288"/>
    </row>
    <row r="33" spans="2:11" ht="15" customHeight="1">
      <c r="B33" s="291"/>
      <c r="C33" s="292"/>
      <c r="D33" s="290" t="s">
        <v>1571</v>
      </c>
      <c r="E33" s="290"/>
      <c r="F33" s="290"/>
      <c r="G33" s="290"/>
      <c r="H33" s="290"/>
      <c r="I33" s="290"/>
      <c r="J33" s="290"/>
      <c r="K33" s="288"/>
    </row>
    <row r="34" spans="2:11" ht="15" customHeight="1">
      <c r="B34" s="291"/>
      <c r="C34" s="292"/>
      <c r="D34" s="290" t="s">
        <v>1572</v>
      </c>
      <c r="E34" s="290"/>
      <c r="F34" s="290"/>
      <c r="G34" s="290"/>
      <c r="H34" s="290"/>
      <c r="I34" s="290"/>
      <c r="J34" s="290"/>
      <c r="K34" s="288"/>
    </row>
    <row r="35" spans="2:11" ht="15" customHeight="1">
      <c r="B35" s="291"/>
      <c r="C35" s="292"/>
      <c r="D35" s="290" t="s">
        <v>1573</v>
      </c>
      <c r="E35" s="290"/>
      <c r="F35" s="290"/>
      <c r="G35" s="290"/>
      <c r="H35" s="290"/>
      <c r="I35" s="290"/>
      <c r="J35" s="290"/>
      <c r="K35" s="288"/>
    </row>
    <row r="36" spans="2:11" ht="15" customHeight="1">
      <c r="B36" s="291"/>
      <c r="C36" s="292"/>
      <c r="D36" s="290"/>
      <c r="E36" s="293" t="s">
        <v>126</v>
      </c>
      <c r="F36" s="290"/>
      <c r="G36" s="290" t="s">
        <v>1574</v>
      </c>
      <c r="H36" s="290"/>
      <c r="I36" s="290"/>
      <c r="J36" s="290"/>
      <c r="K36" s="288"/>
    </row>
    <row r="37" spans="2:11" ht="30.75" customHeight="1">
      <c r="B37" s="291"/>
      <c r="C37" s="292"/>
      <c r="D37" s="290"/>
      <c r="E37" s="293" t="s">
        <v>1575</v>
      </c>
      <c r="F37" s="290"/>
      <c r="G37" s="290" t="s">
        <v>1576</v>
      </c>
      <c r="H37" s="290"/>
      <c r="I37" s="290"/>
      <c r="J37" s="290"/>
      <c r="K37" s="288"/>
    </row>
    <row r="38" spans="2:11" ht="15" customHeight="1">
      <c r="B38" s="291"/>
      <c r="C38" s="292"/>
      <c r="D38" s="290"/>
      <c r="E38" s="293" t="s">
        <v>56</v>
      </c>
      <c r="F38" s="290"/>
      <c r="G38" s="290" t="s">
        <v>1577</v>
      </c>
      <c r="H38" s="290"/>
      <c r="I38" s="290"/>
      <c r="J38" s="290"/>
      <c r="K38" s="288"/>
    </row>
    <row r="39" spans="2:11" ht="15" customHeight="1">
      <c r="B39" s="291"/>
      <c r="C39" s="292"/>
      <c r="D39" s="290"/>
      <c r="E39" s="293" t="s">
        <v>57</v>
      </c>
      <c r="F39" s="290"/>
      <c r="G39" s="290" t="s">
        <v>1578</v>
      </c>
      <c r="H39" s="290"/>
      <c r="I39" s="290"/>
      <c r="J39" s="290"/>
      <c r="K39" s="288"/>
    </row>
    <row r="40" spans="2:11" ht="15" customHeight="1">
      <c r="B40" s="291"/>
      <c r="C40" s="292"/>
      <c r="D40" s="290"/>
      <c r="E40" s="293" t="s">
        <v>127</v>
      </c>
      <c r="F40" s="290"/>
      <c r="G40" s="290" t="s">
        <v>1579</v>
      </c>
      <c r="H40" s="290"/>
      <c r="I40" s="290"/>
      <c r="J40" s="290"/>
      <c r="K40" s="288"/>
    </row>
    <row r="41" spans="2:11" ht="15" customHeight="1">
      <c r="B41" s="291"/>
      <c r="C41" s="292"/>
      <c r="D41" s="290"/>
      <c r="E41" s="293" t="s">
        <v>128</v>
      </c>
      <c r="F41" s="290"/>
      <c r="G41" s="290" t="s">
        <v>1580</v>
      </c>
      <c r="H41" s="290"/>
      <c r="I41" s="290"/>
      <c r="J41" s="290"/>
      <c r="K41" s="288"/>
    </row>
    <row r="42" spans="2:11" ht="15" customHeight="1">
      <c r="B42" s="291"/>
      <c r="C42" s="292"/>
      <c r="D42" s="290"/>
      <c r="E42" s="293" t="s">
        <v>1581</v>
      </c>
      <c r="F42" s="290"/>
      <c r="G42" s="290" t="s">
        <v>1582</v>
      </c>
      <c r="H42" s="290"/>
      <c r="I42" s="290"/>
      <c r="J42" s="290"/>
      <c r="K42" s="288"/>
    </row>
    <row r="43" spans="2:11" ht="15" customHeight="1">
      <c r="B43" s="291"/>
      <c r="C43" s="292"/>
      <c r="D43" s="290"/>
      <c r="E43" s="293"/>
      <c r="F43" s="290"/>
      <c r="G43" s="290" t="s">
        <v>1583</v>
      </c>
      <c r="H43" s="290"/>
      <c r="I43" s="290"/>
      <c r="J43" s="290"/>
      <c r="K43" s="288"/>
    </row>
    <row r="44" spans="2:11" ht="15" customHeight="1">
      <c r="B44" s="291"/>
      <c r="C44" s="292"/>
      <c r="D44" s="290"/>
      <c r="E44" s="293" t="s">
        <v>1584</v>
      </c>
      <c r="F44" s="290"/>
      <c r="G44" s="290" t="s">
        <v>1585</v>
      </c>
      <c r="H44" s="290"/>
      <c r="I44" s="290"/>
      <c r="J44" s="290"/>
      <c r="K44" s="288"/>
    </row>
    <row r="45" spans="2:11" ht="15" customHeight="1">
      <c r="B45" s="291"/>
      <c r="C45" s="292"/>
      <c r="D45" s="290"/>
      <c r="E45" s="293" t="s">
        <v>130</v>
      </c>
      <c r="F45" s="290"/>
      <c r="G45" s="290" t="s">
        <v>1586</v>
      </c>
      <c r="H45" s="290"/>
      <c r="I45" s="290"/>
      <c r="J45" s="290"/>
      <c r="K45" s="288"/>
    </row>
    <row r="46" spans="2:11" ht="12.75" customHeight="1">
      <c r="B46" s="291"/>
      <c r="C46" s="292"/>
      <c r="D46" s="290"/>
      <c r="E46" s="290"/>
      <c r="F46" s="290"/>
      <c r="G46" s="290"/>
      <c r="H46" s="290"/>
      <c r="I46" s="290"/>
      <c r="J46" s="290"/>
      <c r="K46" s="288"/>
    </row>
    <row r="47" spans="2:11" ht="15" customHeight="1">
      <c r="B47" s="291"/>
      <c r="C47" s="292"/>
      <c r="D47" s="290" t="s">
        <v>1587</v>
      </c>
      <c r="E47" s="290"/>
      <c r="F47" s="290"/>
      <c r="G47" s="290"/>
      <c r="H47" s="290"/>
      <c r="I47" s="290"/>
      <c r="J47" s="290"/>
      <c r="K47" s="288"/>
    </row>
    <row r="48" spans="2:11" ht="15" customHeight="1">
      <c r="B48" s="291"/>
      <c r="C48" s="292"/>
      <c r="D48" s="292"/>
      <c r="E48" s="290" t="s">
        <v>1588</v>
      </c>
      <c r="F48" s="290"/>
      <c r="G48" s="290"/>
      <c r="H48" s="290"/>
      <c r="I48" s="290"/>
      <c r="J48" s="290"/>
      <c r="K48" s="288"/>
    </row>
    <row r="49" spans="2:11" ht="15" customHeight="1">
      <c r="B49" s="291"/>
      <c r="C49" s="292"/>
      <c r="D49" s="292"/>
      <c r="E49" s="290" t="s">
        <v>1589</v>
      </c>
      <c r="F49" s="290"/>
      <c r="G49" s="290"/>
      <c r="H49" s="290"/>
      <c r="I49" s="290"/>
      <c r="J49" s="290"/>
      <c r="K49" s="288"/>
    </row>
    <row r="50" spans="2:11" ht="15" customHeight="1">
      <c r="B50" s="291"/>
      <c r="C50" s="292"/>
      <c r="D50" s="292"/>
      <c r="E50" s="290" t="s">
        <v>1590</v>
      </c>
      <c r="F50" s="290"/>
      <c r="G50" s="290"/>
      <c r="H50" s="290"/>
      <c r="I50" s="290"/>
      <c r="J50" s="290"/>
      <c r="K50" s="288"/>
    </row>
    <row r="51" spans="2:11" ht="15" customHeight="1">
      <c r="B51" s="291"/>
      <c r="C51" s="292"/>
      <c r="D51" s="290" t="s">
        <v>1591</v>
      </c>
      <c r="E51" s="290"/>
      <c r="F51" s="290"/>
      <c r="G51" s="290"/>
      <c r="H51" s="290"/>
      <c r="I51" s="290"/>
      <c r="J51" s="290"/>
      <c r="K51" s="288"/>
    </row>
    <row r="52" spans="2:11" ht="25.5" customHeight="1">
      <c r="B52" s="286"/>
      <c r="C52" s="287" t="s">
        <v>1592</v>
      </c>
      <c r="D52" s="287"/>
      <c r="E52" s="287"/>
      <c r="F52" s="287"/>
      <c r="G52" s="287"/>
      <c r="H52" s="287"/>
      <c r="I52" s="287"/>
      <c r="J52" s="287"/>
      <c r="K52" s="288"/>
    </row>
    <row r="53" spans="2:11" ht="5.25" customHeight="1">
      <c r="B53" s="286"/>
      <c r="C53" s="289"/>
      <c r="D53" s="289"/>
      <c r="E53" s="289"/>
      <c r="F53" s="289"/>
      <c r="G53" s="289"/>
      <c r="H53" s="289"/>
      <c r="I53" s="289"/>
      <c r="J53" s="289"/>
      <c r="K53" s="288"/>
    </row>
    <row r="54" spans="2:11" ht="15" customHeight="1">
      <c r="B54" s="286"/>
      <c r="C54" s="290" t="s">
        <v>1593</v>
      </c>
      <c r="D54" s="290"/>
      <c r="E54" s="290"/>
      <c r="F54" s="290"/>
      <c r="G54" s="290"/>
      <c r="H54" s="290"/>
      <c r="I54" s="290"/>
      <c r="J54" s="290"/>
      <c r="K54" s="288"/>
    </row>
    <row r="55" spans="2:11" ht="15" customHeight="1">
      <c r="B55" s="286"/>
      <c r="C55" s="290" t="s">
        <v>1594</v>
      </c>
      <c r="D55" s="290"/>
      <c r="E55" s="290"/>
      <c r="F55" s="290"/>
      <c r="G55" s="290"/>
      <c r="H55" s="290"/>
      <c r="I55" s="290"/>
      <c r="J55" s="290"/>
      <c r="K55" s="288"/>
    </row>
    <row r="56" spans="2:11" ht="12.75" customHeight="1">
      <c r="B56" s="286"/>
      <c r="C56" s="290"/>
      <c r="D56" s="290"/>
      <c r="E56" s="290"/>
      <c r="F56" s="290"/>
      <c r="G56" s="290"/>
      <c r="H56" s="290"/>
      <c r="I56" s="290"/>
      <c r="J56" s="290"/>
      <c r="K56" s="288"/>
    </row>
    <row r="57" spans="2:11" ht="15" customHeight="1">
      <c r="B57" s="286"/>
      <c r="C57" s="290" t="s">
        <v>1595</v>
      </c>
      <c r="D57" s="290"/>
      <c r="E57" s="290"/>
      <c r="F57" s="290"/>
      <c r="G57" s="290"/>
      <c r="H57" s="290"/>
      <c r="I57" s="290"/>
      <c r="J57" s="290"/>
      <c r="K57" s="288"/>
    </row>
    <row r="58" spans="2:11" ht="15" customHeight="1">
      <c r="B58" s="286"/>
      <c r="C58" s="292"/>
      <c r="D58" s="290" t="s">
        <v>1596</v>
      </c>
      <c r="E58" s="290"/>
      <c r="F58" s="290"/>
      <c r="G58" s="290"/>
      <c r="H58" s="290"/>
      <c r="I58" s="290"/>
      <c r="J58" s="290"/>
      <c r="K58" s="288"/>
    </row>
    <row r="59" spans="2:11" ht="15" customHeight="1">
      <c r="B59" s="286"/>
      <c r="C59" s="292"/>
      <c r="D59" s="290" t="s">
        <v>1597</v>
      </c>
      <c r="E59" s="290"/>
      <c r="F59" s="290"/>
      <c r="G59" s="290"/>
      <c r="H59" s="290"/>
      <c r="I59" s="290"/>
      <c r="J59" s="290"/>
      <c r="K59" s="288"/>
    </row>
    <row r="60" spans="2:11" ht="15" customHeight="1">
      <c r="B60" s="286"/>
      <c r="C60" s="292"/>
      <c r="D60" s="290" t="s">
        <v>1598</v>
      </c>
      <c r="E60" s="290"/>
      <c r="F60" s="290"/>
      <c r="G60" s="290"/>
      <c r="H60" s="290"/>
      <c r="I60" s="290"/>
      <c r="J60" s="290"/>
      <c r="K60" s="288"/>
    </row>
    <row r="61" spans="2:11" ht="15" customHeight="1">
      <c r="B61" s="286"/>
      <c r="C61" s="292"/>
      <c r="D61" s="290" t="s">
        <v>1599</v>
      </c>
      <c r="E61" s="290"/>
      <c r="F61" s="290"/>
      <c r="G61" s="290"/>
      <c r="H61" s="290"/>
      <c r="I61" s="290"/>
      <c r="J61" s="290"/>
      <c r="K61" s="288"/>
    </row>
    <row r="62" spans="2:11" ht="15" customHeight="1">
      <c r="B62" s="286"/>
      <c r="C62" s="292"/>
      <c r="D62" s="295" t="s">
        <v>1600</v>
      </c>
      <c r="E62" s="295"/>
      <c r="F62" s="295"/>
      <c r="G62" s="295"/>
      <c r="H62" s="295"/>
      <c r="I62" s="295"/>
      <c r="J62" s="295"/>
      <c r="K62" s="288"/>
    </row>
    <row r="63" spans="2:11" ht="15" customHeight="1">
      <c r="B63" s="286"/>
      <c r="C63" s="292"/>
      <c r="D63" s="290" t="s">
        <v>1601</v>
      </c>
      <c r="E63" s="290"/>
      <c r="F63" s="290"/>
      <c r="G63" s="290"/>
      <c r="H63" s="290"/>
      <c r="I63" s="290"/>
      <c r="J63" s="290"/>
      <c r="K63" s="288"/>
    </row>
    <row r="64" spans="2:11" ht="12.75" customHeight="1">
      <c r="B64" s="286"/>
      <c r="C64" s="292"/>
      <c r="D64" s="292"/>
      <c r="E64" s="296"/>
      <c r="F64" s="292"/>
      <c r="G64" s="292"/>
      <c r="H64" s="292"/>
      <c r="I64" s="292"/>
      <c r="J64" s="292"/>
      <c r="K64" s="288"/>
    </row>
    <row r="65" spans="2:11" ht="15" customHeight="1">
      <c r="B65" s="286"/>
      <c r="C65" s="292"/>
      <c r="D65" s="290" t="s">
        <v>1602</v>
      </c>
      <c r="E65" s="290"/>
      <c r="F65" s="290"/>
      <c r="G65" s="290"/>
      <c r="H65" s="290"/>
      <c r="I65" s="290"/>
      <c r="J65" s="290"/>
      <c r="K65" s="288"/>
    </row>
    <row r="66" spans="2:11" ht="15" customHeight="1">
      <c r="B66" s="286"/>
      <c r="C66" s="292"/>
      <c r="D66" s="295" t="s">
        <v>1603</v>
      </c>
      <c r="E66" s="295"/>
      <c r="F66" s="295"/>
      <c r="G66" s="295"/>
      <c r="H66" s="295"/>
      <c r="I66" s="295"/>
      <c r="J66" s="295"/>
      <c r="K66" s="288"/>
    </row>
    <row r="67" spans="2:11" ht="15" customHeight="1">
      <c r="B67" s="286"/>
      <c r="C67" s="292"/>
      <c r="D67" s="290" t="s">
        <v>1604</v>
      </c>
      <c r="E67" s="290"/>
      <c r="F67" s="290"/>
      <c r="G67" s="290"/>
      <c r="H67" s="290"/>
      <c r="I67" s="290"/>
      <c r="J67" s="290"/>
      <c r="K67" s="288"/>
    </row>
    <row r="68" spans="2:11" ht="15" customHeight="1">
      <c r="B68" s="286"/>
      <c r="C68" s="292"/>
      <c r="D68" s="290" t="s">
        <v>1605</v>
      </c>
      <c r="E68" s="290"/>
      <c r="F68" s="290"/>
      <c r="G68" s="290"/>
      <c r="H68" s="290"/>
      <c r="I68" s="290"/>
      <c r="J68" s="290"/>
      <c r="K68" s="288"/>
    </row>
    <row r="69" spans="2:11" ht="15" customHeight="1">
      <c r="B69" s="286"/>
      <c r="C69" s="292"/>
      <c r="D69" s="290" t="s">
        <v>1606</v>
      </c>
      <c r="E69" s="290"/>
      <c r="F69" s="290"/>
      <c r="G69" s="290"/>
      <c r="H69" s="290"/>
      <c r="I69" s="290"/>
      <c r="J69" s="290"/>
      <c r="K69" s="288"/>
    </row>
    <row r="70" spans="2:11" ht="15" customHeight="1">
      <c r="B70" s="286"/>
      <c r="C70" s="292"/>
      <c r="D70" s="290" t="s">
        <v>1607</v>
      </c>
      <c r="E70" s="290"/>
      <c r="F70" s="290"/>
      <c r="G70" s="290"/>
      <c r="H70" s="290"/>
      <c r="I70" s="290"/>
      <c r="J70" s="290"/>
      <c r="K70" s="288"/>
    </row>
    <row r="71" spans="2:11" ht="12.75" customHeight="1">
      <c r="B71" s="297"/>
      <c r="C71" s="298"/>
      <c r="D71" s="298"/>
      <c r="E71" s="298"/>
      <c r="F71" s="298"/>
      <c r="G71" s="298"/>
      <c r="H71" s="298"/>
      <c r="I71" s="298"/>
      <c r="J71" s="298"/>
      <c r="K71" s="299"/>
    </row>
    <row r="72" spans="2:11" ht="18.75" customHeight="1">
      <c r="B72" s="300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18.75" customHeight="1">
      <c r="B73" s="301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2:11" ht="7.5" customHeight="1">
      <c r="B74" s="302"/>
      <c r="C74" s="303"/>
      <c r="D74" s="303"/>
      <c r="E74" s="303"/>
      <c r="F74" s="303"/>
      <c r="G74" s="303"/>
      <c r="H74" s="303"/>
      <c r="I74" s="303"/>
      <c r="J74" s="303"/>
      <c r="K74" s="304"/>
    </row>
    <row r="75" spans="2:11" ht="45" customHeight="1">
      <c r="B75" s="305"/>
      <c r="C75" s="306" t="s">
        <v>1608</v>
      </c>
      <c r="D75" s="306"/>
      <c r="E75" s="306"/>
      <c r="F75" s="306"/>
      <c r="G75" s="306"/>
      <c r="H75" s="306"/>
      <c r="I75" s="306"/>
      <c r="J75" s="306"/>
      <c r="K75" s="307"/>
    </row>
    <row r="76" spans="2:11" ht="17.25" customHeight="1">
      <c r="B76" s="305"/>
      <c r="C76" s="308" t="s">
        <v>1609</v>
      </c>
      <c r="D76" s="308"/>
      <c r="E76" s="308"/>
      <c r="F76" s="308" t="s">
        <v>1610</v>
      </c>
      <c r="G76" s="309"/>
      <c r="H76" s="308" t="s">
        <v>57</v>
      </c>
      <c r="I76" s="308" t="s">
        <v>60</v>
      </c>
      <c r="J76" s="308" t="s">
        <v>1611</v>
      </c>
      <c r="K76" s="307"/>
    </row>
    <row r="77" spans="2:11" ht="17.25" customHeight="1">
      <c r="B77" s="305"/>
      <c r="C77" s="310" t="s">
        <v>1612</v>
      </c>
      <c r="D77" s="310"/>
      <c r="E77" s="310"/>
      <c r="F77" s="311" t="s">
        <v>1613</v>
      </c>
      <c r="G77" s="312"/>
      <c r="H77" s="310"/>
      <c r="I77" s="310"/>
      <c r="J77" s="310" t="s">
        <v>1614</v>
      </c>
      <c r="K77" s="307"/>
    </row>
    <row r="78" spans="2:11" ht="5.25" customHeight="1">
      <c r="B78" s="305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ht="15" customHeight="1">
      <c r="B79" s="305"/>
      <c r="C79" s="293" t="s">
        <v>56</v>
      </c>
      <c r="D79" s="313"/>
      <c r="E79" s="313"/>
      <c r="F79" s="315" t="s">
        <v>1615</v>
      </c>
      <c r="G79" s="314"/>
      <c r="H79" s="293" t="s">
        <v>1616</v>
      </c>
      <c r="I79" s="293" t="s">
        <v>1617</v>
      </c>
      <c r="J79" s="293">
        <v>20</v>
      </c>
      <c r="K79" s="307"/>
    </row>
    <row r="80" spans="2:11" ht="15" customHeight="1">
      <c r="B80" s="305"/>
      <c r="C80" s="293" t="s">
        <v>1618</v>
      </c>
      <c r="D80" s="293"/>
      <c r="E80" s="293"/>
      <c r="F80" s="315" t="s">
        <v>1615</v>
      </c>
      <c r="G80" s="314"/>
      <c r="H80" s="293" t="s">
        <v>1619</v>
      </c>
      <c r="I80" s="293" t="s">
        <v>1617</v>
      </c>
      <c r="J80" s="293">
        <v>120</v>
      </c>
      <c r="K80" s="307"/>
    </row>
    <row r="81" spans="2:11" ht="15" customHeight="1">
      <c r="B81" s="316"/>
      <c r="C81" s="293" t="s">
        <v>1620</v>
      </c>
      <c r="D81" s="293"/>
      <c r="E81" s="293"/>
      <c r="F81" s="315" t="s">
        <v>1621</v>
      </c>
      <c r="G81" s="314"/>
      <c r="H81" s="293" t="s">
        <v>1622</v>
      </c>
      <c r="I81" s="293" t="s">
        <v>1617</v>
      </c>
      <c r="J81" s="293">
        <v>50</v>
      </c>
      <c r="K81" s="307"/>
    </row>
    <row r="82" spans="2:11" ht="15" customHeight="1">
      <c r="B82" s="316"/>
      <c r="C82" s="293" t="s">
        <v>1623</v>
      </c>
      <c r="D82" s="293"/>
      <c r="E82" s="293"/>
      <c r="F82" s="315" t="s">
        <v>1615</v>
      </c>
      <c r="G82" s="314"/>
      <c r="H82" s="293" t="s">
        <v>1624</v>
      </c>
      <c r="I82" s="293" t="s">
        <v>1625</v>
      </c>
      <c r="J82" s="293"/>
      <c r="K82" s="307"/>
    </row>
    <row r="83" spans="2:11" ht="15" customHeight="1">
      <c r="B83" s="316"/>
      <c r="C83" s="317" t="s">
        <v>1626</v>
      </c>
      <c r="D83" s="317"/>
      <c r="E83" s="317"/>
      <c r="F83" s="318" t="s">
        <v>1621</v>
      </c>
      <c r="G83" s="317"/>
      <c r="H83" s="317" t="s">
        <v>1627</v>
      </c>
      <c r="I83" s="317" t="s">
        <v>1617</v>
      </c>
      <c r="J83" s="317">
        <v>15</v>
      </c>
      <c r="K83" s="307"/>
    </row>
    <row r="84" spans="2:11" ht="15" customHeight="1">
      <c r="B84" s="316"/>
      <c r="C84" s="317" t="s">
        <v>1628</v>
      </c>
      <c r="D84" s="317"/>
      <c r="E84" s="317"/>
      <c r="F84" s="318" t="s">
        <v>1621</v>
      </c>
      <c r="G84" s="317"/>
      <c r="H84" s="317" t="s">
        <v>1629</v>
      </c>
      <c r="I84" s="317" t="s">
        <v>1617</v>
      </c>
      <c r="J84" s="317">
        <v>15</v>
      </c>
      <c r="K84" s="307"/>
    </row>
    <row r="85" spans="2:11" ht="15" customHeight="1">
      <c r="B85" s="316"/>
      <c r="C85" s="317" t="s">
        <v>1630</v>
      </c>
      <c r="D85" s="317"/>
      <c r="E85" s="317"/>
      <c r="F85" s="318" t="s">
        <v>1621</v>
      </c>
      <c r="G85" s="317"/>
      <c r="H85" s="317" t="s">
        <v>1631</v>
      </c>
      <c r="I85" s="317" t="s">
        <v>1617</v>
      </c>
      <c r="J85" s="317">
        <v>20</v>
      </c>
      <c r="K85" s="307"/>
    </row>
    <row r="86" spans="2:11" ht="15" customHeight="1">
      <c r="B86" s="316"/>
      <c r="C86" s="317" t="s">
        <v>1632</v>
      </c>
      <c r="D86" s="317"/>
      <c r="E86" s="317"/>
      <c r="F86" s="318" t="s">
        <v>1621</v>
      </c>
      <c r="G86" s="317"/>
      <c r="H86" s="317" t="s">
        <v>1633</v>
      </c>
      <c r="I86" s="317" t="s">
        <v>1617</v>
      </c>
      <c r="J86" s="317">
        <v>20</v>
      </c>
      <c r="K86" s="307"/>
    </row>
    <row r="87" spans="2:11" ht="15" customHeight="1">
      <c r="B87" s="316"/>
      <c r="C87" s="293" t="s">
        <v>1634</v>
      </c>
      <c r="D87" s="293"/>
      <c r="E87" s="293"/>
      <c r="F87" s="315" t="s">
        <v>1621</v>
      </c>
      <c r="G87" s="314"/>
      <c r="H87" s="293" t="s">
        <v>1635</v>
      </c>
      <c r="I87" s="293" t="s">
        <v>1617</v>
      </c>
      <c r="J87" s="293">
        <v>50</v>
      </c>
      <c r="K87" s="307"/>
    </row>
    <row r="88" spans="2:11" ht="15" customHeight="1">
      <c r="B88" s="316"/>
      <c r="C88" s="293" t="s">
        <v>1636</v>
      </c>
      <c r="D88" s="293"/>
      <c r="E88" s="293"/>
      <c r="F88" s="315" t="s">
        <v>1621</v>
      </c>
      <c r="G88" s="314"/>
      <c r="H88" s="293" t="s">
        <v>1637</v>
      </c>
      <c r="I88" s="293" t="s">
        <v>1617</v>
      </c>
      <c r="J88" s="293">
        <v>20</v>
      </c>
      <c r="K88" s="307"/>
    </row>
    <row r="89" spans="2:11" ht="15" customHeight="1">
      <c r="B89" s="316"/>
      <c r="C89" s="293" t="s">
        <v>1638</v>
      </c>
      <c r="D89" s="293"/>
      <c r="E89" s="293"/>
      <c r="F89" s="315" t="s">
        <v>1621</v>
      </c>
      <c r="G89" s="314"/>
      <c r="H89" s="293" t="s">
        <v>1639</v>
      </c>
      <c r="I89" s="293" t="s">
        <v>1617</v>
      </c>
      <c r="J89" s="293">
        <v>20</v>
      </c>
      <c r="K89" s="307"/>
    </row>
    <row r="90" spans="2:11" ht="15" customHeight="1">
      <c r="B90" s="316"/>
      <c r="C90" s="293" t="s">
        <v>1640</v>
      </c>
      <c r="D90" s="293"/>
      <c r="E90" s="293"/>
      <c r="F90" s="315" t="s">
        <v>1621</v>
      </c>
      <c r="G90" s="314"/>
      <c r="H90" s="293" t="s">
        <v>1641</v>
      </c>
      <c r="I90" s="293" t="s">
        <v>1617</v>
      </c>
      <c r="J90" s="293">
        <v>50</v>
      </c>
      <c r="K90" s="307"/>
    </row>
    <row r="91" spans="2:11" ht="15" customHeight="1">
      <c r="B91" s="316"/>
      <c r="C91" s="293" t="s">
        <v>1642</v>
      </c>
      <c r="D91" s="293"/>
      <c r="E91" s="293"/>
      <c r="F91" s="315" t="s">
        <v>1621</v>
      </c>
      <c r="G91" s="314"/>
      <c r="H91" s="293" t="s">
        <v>1642</v>
      </c>
      <c r="I91" s="293" t="s">
        <v>1617</v>
      </c>
      <c r="J91" s="293">
        <v>50</v>
      </c>
      <c r="K91" s="307"/>
    </row>
    <row r="92" spans="2:11" ht="15" customHeight="1">
      <c r="B92" s="316"/>
      <c r="C92" s="293" t="s">
        <v>1643</v>
      </c>
      <c r="D92" s="293"/>
      <c r="E92" s="293"/>
      <c r="F92" s="315" t="s">
        <v>1621</v>
      </c>
      <c r="G92" s="314"/>
      <c r="H92" s="293" t="s">
        <v>1644</v>
      </c>
      <c r="I92" s="293" t="s">
        <v>1617</v>
      </c>
      <c r="J92" s="293">
        <v>255</v>
      </c>
      <c r="K92" s="307"/>
    </row>
    <row r="93" spans="2:11" ht="15" customHeight="1">
      <c r="B93" s="316"/>
      <c r="C93" s="293" t="s">
        <v>1645</v>
      </c>
      <c r="D93" s="293"/>
      <c r="E93" s="293"/>
      <c r="F93" s="315" t="s">
        <v>1615</v>
      </c>
      <c r="G93" s="314"/>
      <c r="H93" s="293" t="s">
        <v>1646</v>
      </c>
      <c r="I93" s="293" t="s">
        <v>1647</v>
      </c>
      <c r="J93" s="293"/>
      <c r="K93" s="307"/>
    </row>
    <row r="94" spans="2:11" ht="15" customHeight="1">
      <c r="B94" s="316"/>
      <c r="C94" s="293" t="s">
        <v>1648</v>
      </c>
      <c r="D94" s="293"/>
      <c r="E94" s="293"/>
      <c r="F94" s="315" t="s">
        <v>1615</v>
      </c>
      <c r="G94" s="314"/>
      <c r="H94" s="293" t="s">
        <v>1649</v>
      </c>
      <c r="I94" s="293" t="s">
        <v>1650</v>
      </c>
      <c r="J94" s="293"/>
      <c r="K94" s="307"/>
    </row>
    <row r="95" spans="2:11" ht="15" customHeight="1">
      <c r="B95" s="316"/>
      <c r="C95" s="293" t="s">
        <v>1651</v>
      </c>
      <c r="D95" s="293"/>
      <c r="E95" s="293"/>
      <c r="F95" s="315" t="s">
        <v>1615</v>
      </c>
      <c r="G95" s="314"/>
      <c r="H95" s="293" t="s">
        <v>1651</v>
      </c>
      <c r="I95" s="293" t="s">
        <v>1650</v>
      </c>
      <c r="J95" s="293"/>
      <c r="K95" s="307"/>
    </row>
    <row r="96" spans="2:11" ht="15" customHeight="1">
      <c r="B96" s="316"/>
      <c r="C96" s="293" t="s">
        <v>41</v>
      </c>
      <c r="D96" s="293"/>
      <c r="E96" s="293"/>
      <c r="F96" s="315" t="s">
        <v>1615</v>
      </c>
      <c r="G96" s="314"/>
      <c r="H96" s="293" t="s">
        <v>1652</v>
      </c>
      <c r="I96" s="293" t="s">
        <v>1650</v>
      </c>
      <c r="J96" s="293"/>
      <c r="K96" s="307"/>
    </row>
    <row r="97" spans="2:11" ht="15" customHeight="1">
      <c r="B97" s="316"/>
      <c r="C97" s="293" t="s">
        <v>51</v>
      </c>
      <c r="D97" s="293"/>
      <c r="E97" s="293"/>
      <c r="F97" s="315" t="s">
        <v>1615</v>
      </c>
      <c r="G97" s="314"/>
      <c r="H97" s="293" t="s">
        <v>1653</v>
      </c>
      <c r="I97" s="293" t="s">
        <v>1650</v>
      </c>
      <c r="J97" s="293"/>
      <c r="K97" s="307"/>
    </row>
    <row r="98" spans="2:1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ht="18.7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ht="7.5" customHeigh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4"/>
    </row>
    <row r="102" spans="2:11" ht="45" customHeight="1">
      <c r="B102" s="305"/>
      <c r="C102" s="306" t="s">
        <v>1654</v>
      </c>
      <c r="D102" s="306"/>
      <c r="E102" s="306"/>
      <c r="F102" s="306"/>
      <c r="G102" s="306"/>
      <c r="H102" s="306"/>
      <c r="I102" s="306"/>
      <c r="J102" s="306"/>
      <c r="K102" s="307"/>
    </row>
    <row r="103" spans="2:11" ht="17.25" customHeight="1">
      <c r="B103" s="305"/>
      <c r="C103" s="308" t="s">
        <v>1609</v>
      </c>
      <c r="D103" s="308"/>
      <c r="E103" s="308"/>
      <c r="F103" s="308" t="s">
        <v>1610</v>
      </c>
      <c r="G103" s="309"/>
      <c r="H103" s="308" t="s">
        <v>57</v>
      </c>
      <c r="I103" s="308" t="s">
        <v>60</v>
      </c>
      <c r="J103" s="308" t="s">
        <v>1611</v>
      </c>
      <c r="K103" s="307"/>
    </row>
    <row r="104" spans="2:11" ht="17.25" customHeight="1">
      <c r="B104" s="305"/>
      <c r="C104" s="310" t="s">
        <v>1612</v>
      </c>
      <c r="D104" s="310"/>
      <c r="E104" s="310"/>
      <c r="F104" s="311" t="s">
        <v>1613</v>
      </c>
      <c r="G104" s="312"/>
      <c r="H104" s="310"/>
      <c r="I104" s="310"/>
      <c r="J104" s="310" t="s">
        <v>1614</v>
      </c>
      <c r="K104" s="307"/>
    </row>
    <row r="105" spans="2:11" ht="5.25" customHeight="1">
      <c r="B105" s="305"/>
      <c r="C105" s="308"/>
      <c r="D105" s="308"/>
      <c r="E105" s="308"/>
      <c r="F105" s="308"/>
      <c r="G105" s="324"/>
      <c r="H105" s="308"/>
      <c r="I105" s="308"/>
      <c r="J105" s="308"/>
      <c r="K105" s="307"/>
    </row>
    <row r="106" spans="2:11" ht="15" customHeight="1">
      <c r="B106" s="305"/>
      <c r="C106" s="293" t="s">
        <v>56</v>
      </c>
      <c r="D106" s="313"/>
      <c r="E106" s="313"/>
      <c r="F106" s="315" t="s">
        <v>1615</v>
      </c>
      <c r="G106" s="324"/>
      <c r="H106" s="293" t="s">
        <v>1655</v>
      </c>
      <c r="I106" s="293" t="s">
        <v>1617</v>
      </c>
      <c r="J106" s="293">
        <v>20</v>
      </c>
      <c r="K106" s="307"/>
    </row>
    <row r="107" spans="2:11" ht="15" customHeight="1">
      <c r="B107" s="305"/>
      <c r="C107" s="293" t="s">
        <v>1618</v>
      </c>
      <c r="D107" s="293"/>
      <c r="E107" s="293"/>
      <c r="F107" s="315" t="s">
        <v>1615</v>
      </c>
      <c r="G107" s="293"/>
      <c r="H107" s="293" t="s">
        <v>1655</v>
      </c>
      <c r="I107" s="293" t="s">
        <v>1617</v>
      </c>
      <c r="J107" s="293">
        <v>120</v>
      </c>
      <c r="K107" s="307"/>
    </row>
    <row r="108" spans="2:11" ht="15" customHeight="1">
      <c r="B108" s="316"/>
      <c r="C108" s="293" t="s">
        <v>1620</v>
      </c>
      <c r="D108" s="293"/>
      <c r="E108" s="293"/>
      <c r="F108" s="315" t="s">
        <v>1621</v>
      </c>
      <c r="G108" s="293"/>
      <c r="H108" s="293" t="s">
        <v>1655</v>
      </c>
      <c r="I108" s="293" t="s">
        <v>1617</v>
      </c>
      <c r="J108" s="293">
        <v>50</v>
      </c>
      <c r="K108" s="307"/>
    </row>
    <row r="109" spans="2:11" ht="15" customHeight="1">
      <c r="B109" s="316"/>
      <c r="C109" s="293" t="s">
        <v>1623</v>
      </c>
      <c r="D109" s="293"/>
      <c r="E109" s="293"/>
      <c r="F109" s="315" t="s">
        <v>1615</v>
      </c>
      <c r="G109" s="293"/>
      <c r="H109" s="293" t="s">
        <v>1655</v>
      </c>
      <c r="I109" s="293" t="s">
        <v>1625</v>
      </c>
      <c r="J109" s="293"/>
      <c r="K109" s="307"/>
    </row>
    <row r="110" spans="2:11" ht="15" customHeight="1">
      <c r="B110" s="316"/>
      <c r="C110" s="293" t="s">
        <v>1634</v>
      </c>
      <c r="D110" s="293"/>
      <c r="E110" s="293"/>
      <c r="F110" s="315" t="s">
        <v>1621</v>
      </c>
      <c r="G110" s="293"/>
      <c r="H110" s="293" t="s">
        <v>1655</v>
      </c>
      <c r="I110" s="293" t="s">
        <v>1617</v>
      </c>
      <c r="J110" s="293">
        <v>50</v>
      </c>
      <c r="K110" s="307"/>
    </row>
    <row r="111" spans="2:11" ht="15" customHeight="1">
      <c r="B111" s="316"/>
      <c r="C111" s="293" t="s">
        <v>1642</v>
      </c>
      <c r="D111" s="293"/>
      <c r="E111" s="293"/>
      <c r="F111" s="315" t="s">
        <v>1621</v>
      </c>
      <c r="G111" s="293"/>
      <c r="H111" s="293" t="s">
        <v>1655</v>
      </c>
      <c r="I111" s="293" t="s">
        <v>1617</v>
      </c>
      <c r="J111" s="293">
        <v>50</v>
      </c>
      <c r="K111" s="307"/>
    </row>
    <row r="112" spans="2:11" ht="15" customHeight="1">
      <c r="B112" s="316"/>
      <c r="C112" s="293" t="s">
        <v>1640</v>
      </c>
      <c r="D112" s="293"/>
      <c r="E112" s="293"/>
      <c r="F112" s="315" t="s">
        <v>1621</v>
      </c>
      <c r="G112" s="293"/>
      <c r="H112" s="293" t="s">
        <v>1655</v>
      </c>
      <c r="I112" s="293" t="s">
        <v>1617</v>
      </c>
      <c r="J112" s="293">
        <v>50</v>
      </c>
      <c r="K112" s="307"/>
    </row>
    <row r="113" spans="2:11" ht="15" customHeight="1">
      <c r="B113" s="316"/>
      <c r="C113" s="293" t="s">
        <v>56</v>
      </c>
      <c r="D113" s="293"/>
      <c r="E113" s="293"/>
      <c r="F113" s="315" t="s">
        <v>1615</v>
      </c>
      <c r="G113" s="293"/>
      <c r="H113" s="293" t="s">
        <v>1656</v>
      </c>
      <c r="I113" s="293" t="s">
        <v>1617</v>
      </c>
      <c r="J113" s="293">
        <v>20</v>
      </c>
      <c r="K113" s="307"/>
    </row>
    <row r="114" spans="2:11" ht="15" customHeight="1">
      <c r="B114" s="316"/>
      <c r="C114" s="293" t="s">
        <v>1657</v>
      </c>
      <c r="D114" s="293"/>
      <c r="E114" s="293"/>
      <c r="F114" s="315" t="s">
        <v>1615</v>
      </c>
      <c r="G114" s="293"/>
      <c r="H114" s="293" t="s">
        <v>1658</v>
      </c>
      <c r="I114" s="293" t="s">
        <v>1617</v>
      </c>
      <c r="J114" s="293">
        <v>120</v>
      </c>
      <c r="K114" s="307"/>
    </row>
    <row r="115" spans="2:11" ht="15" customHeight="1">
      <c r="B115" s="316"/>
      <c r="C115" s="293" t="s">
        <v>41</v>
      </c>
      <c r="D115" s="293"/>
      <c r="E115" s="293"/>
      <c r="F115" s="315" t="s">
        <v>1615</v>
      </c>
      <c r="G115" s="293"/>
      <c r="H115" s="293" t="s">
        <v>1659</v>
      </c>
      <c r="I115" s="293" t="s">
        <v>1650</v>
      </c>
      <c r="J115" s="293"/>
      <c r="K115" s="307"/>
    </row>
    <row r="116" spans="2:11" ht="15" customHeight="1">
      <c r="B116" s="316"/>
      <c r="C116" s="293" t="s">
        <v>51</v>
      </c>
      <c r="D116" s="293"/>
      <c r="E116" s="293"/>
      <c r="F116" s="315" t="s">
        <v>1615</v>
      </c>
      <c r="G116" s="293"/>
      <c r="H116" s="293" t="s">
        <v>1660</v>
      </c>
      <c r="I116" s="293" t="s">
        <v>1650</v>
      </c>
      <c r="J116" s="293"/>
      <c r="K116" s="307"/>
    </row>
    <row r="117" spans="2:11" ht="15" customHeight="1">
      <c r="B117" s="316"/>
      <c r="C117" s="293" t="s">
        <v>60</v>
      </c>
      <c r="D117" s="293"/>
      <c r="E117" s="293"/>
      <c r="F117" s="315" t="s">
        <v>1615</v>
      </c>
      <c r="G117" s="293"/>
      <c r="H117" s="293" t="s">
        <v>1661</v>
      </c>
      <c r="I117" s="293" t="s">
        <v>1662</v>
      </c>
      <c r="J117" s="293"/>
      <c r="K117" s="307"/>
    </row>
    <row r="118" spans="2:1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ht="18.75" customHeight="1">
      <c r="B119" s="326"/>
      <c r="C119" s="290"/>
      <c r="D119" s="290"/>
      <c r="E119" s="290"/>
      <c r="F119" s="327"/>
      <c r="G119" s="290"/>
      <c r="H119" s="290"/>
      <c r="I119" s="290"/>
      <c r="J119" s="290"/>
      <c r="K119" s="326"/>
    </row>
    <row r="120" spans="2:11" ht="18.75" customHeigh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</row>
    <row r="121" spans="2:1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ht="45" customHeight="1">
      <c r="B122" s="331"/>
      <c r="C122" s="284" t="s">
        <v>1663</v>
      </c>
      <c r="D122" s="284"/>
      <c r="E122" s="284"/>
      <c r="F122" s="284"/>
      <c r="G122" s="284"/>
      <c r="H122" s="284"/>
      <c r="I122" s="284"/>
      <c r="J122" s="284"/>
      <c r="K122" s="332"/>
    </row>
    <row r="123" spans="2:11" ht="17.25" customHeight="1">
      <c r="B123" s="333"/>
      <c r="C123" s="308" t="s">
        <v>1609</v>
      </c>
      <c r="D123" s="308"/>
      <c r="E123" s="308"/>
      <c r="F123" s="308" t="s">
        <v>1610</v>
      </c>
      <c r="G123" s="309"/>
      <c r="H123" s="308" t="s">
        <v>57</v>
      </c>
      <c r="I123" s="308" t="s">
        <v>60</v>
      </c>
      <c r="J123" s="308" t="s">
        <v>1611</v>
      </c>
      <c r="K123" s="334"/>
    </row>
    <row r="124" spans="2:11" ht="17.25" customHeight="1">
      <c r="B124" s="333"/>
      <c r="C124" s="310" t="s">
        <v>1612</v>
      </c>
      <c r="D124" s="310"/>
      <c r="E124" s="310"/>
      <c r="F124" s="311" t="s">
        <v>1613</v>
      </c>
      <c r="G124" s="312"/>
      <c r="H124" s="310"/>
      <c r="I124" s="310"/>
      <c r="J124" s="310" t="s">
        <v>1614</v>
      </c>
      <c r="K124" s="334"/>
    </row>
    <row r="125" spans="2:11" ht="5.25" customHeight="1">
      <c r="B125" s="335"/>
      <c r="C125" s="313"/>
      <c r="D125" s="313"/>
      <c r="E125" s="313"/>
      <c r="F125" s="313"/>
      <c r="G125" s="293"/>
      <c r="H125" s="313"/>
      <c r="I125" s="313"/>
      <c r="J125" s="313"/>
      <c r="K125" s="336"/>
    </row>
    <row r="126" spans="2:11" ht="15" customHeight="1">
      <c r="B126" s="335"/>
      <c r="C126" s="293" t="s">
        <v>1618</v>
      </c>
      <c r="D126" s="313"/>
      <c r="E126" s="313"/>
      <c r="F126" s="315" t="s">
        <v>1615</v>
      </c>
      <c r="G126" s="293"/>
      <c r="H126" s="293" t="s">
        <v>1655</v>
      </c>
      <c r="I126" s="293" t="s">
        <v>1617</v>
      </c>
      <c r="J126" s="293">
        <v>120</v>
      </c>
      <c r="K126" s="337"/>
    </row>
    <row r="127" spans="2:11" ht="15" customHeight="1">
      <c r="B127" s="335"/>
      <c r="C127" s="293" t="s">
        <v>1664</v>
      </c>
      <c r="D127" s="293"/>
      <c r="E127" s="293"/>
      <c r="F127" s="315" t="s">
        <v>1615</v>
      </c>
      <c r="G127" s="293"/>
      <c r="H127" s="293" t="s">
        <v>1665</v>
      </c>
      <c r="I127" s="293" t="s">
        <v>1617</v>
      </c>
      <c r="J127" s="293" t="s">
        <v>1666</v>
      </c>
      <c r="K127" s="337"/>
    </row>
    <row r="128" spans="2:11" ht="15" customHeight="1">
      <c r="B128" s="335"/>
      <c r="C128" s="293" t="s">
        <v>1563</v>
      </c>
      <c r="D128" s="293"/>
      <c r="E128" s="293"/>
      <c r="F128" s="315" t="s">
        <v>1615</v>
      </c>
      <c r="G128" s="293"/>
      <c r="H128" s="293" t="s">
        <v>1667</v>
      </c>
      <c r="I128" s="293" t="s">
        <v>1617</v>
      </c>
      <c r="J128" s="293" t="s">
        <v>1666</v>
      </c>
      <c r="K128" s="337"/>
    </row>
    <row r="129" spans="2:11" ht="15" customHeight="1">
      <c r="B129" s="335"/>
      <c r="C129" s="293" t="s">
        <v>1626</v>
      </c>
      <c r="D129" s="293"/>
      <c r="E129" s="293"/>
      <c r="F129" s="315" t="s">
        <v>1621</v>
      </c>
      <c r="G129" s="293"/>
      <c r="H129" s="293" t="s">
        <v>1627</v>
      </c>
      <c r="I129" s="293" t="s">
        <v>1617</v>
      </c>
      <c r="J129" s="293">
        <v>15</v>
      </c>
      <c r="K129" s="337"/>
    </row>
    <row r="130" spans="2:11" ht="15" customHeight="1">
      <c r="B130" s="335"/>
      <c r="C130" s="317" t="s">
        <v>1628</v>
      </c>
      <c r="D130" s="317"/>
      <c r="E130" s="317"/>
      <c r="F130" s="318" t="s">
        <v>1621</v>
      </c>
      <c r="G130" s="317"/>
      <c r="H130" s="317" t="s">
        <v>1629</v>
      </c>
      <c r="I130" s="317" t="s">
        <v>1617</v>
      </c>
      <c r="J130" s="317">
        <v>15</v>
      </c>
      <c r="K130" s="337"/>
    </row>
    <row r="131" spans="2:11" ht="15" customHeight="1">
      <c r="B131" s="335"/>
      <c r="C131" s="317" t="s">
        <v>1630</v>
      </c>
      <c r="D131" s="317"/>
      <c r="E131" s="317"/>
      <c r="F131" s="318" t="s">
        <v>1621</v>
      </c>
      <c r="G131" s="317"/>
      <c r="H131" s="317" t="s">
        <v>1631</v>
      </c>
      <c r="I131" s="317" t="s">
        <v>1617</v>
      </c>
      <c r="J131" s="317">
        <v>20</v>
      </c>
      <c r="K131" s="337"/>
    </row>
    <row r="132" spans="2:11" ht="15" customHeight="1">
      <c r="B132" s="335"/>
      <c r="C132" s="317" t="s">
        <v>1632</v>
      </c>
      <c r="D132" s="317"/>
      <c r="E132" s="317"/>
      <c r="F132" s="318" t="s">
        <v>1621</v>
      </c>
      <c r="G132" s="317"/>
      <c r="H132" s="317" t="s">
        <v>1633</v>
      </c>
      <c r="I132" s="317" t="s">
        <v>1617</v>
      </c>
      <c r="J132" s="317">
        <v>20</v>
      </c>
      <c r="K132" s="337"/>
    </row>
    <row r="133" spans="2:11" ht="15" customHeight="1">
      <c r="B133" s="335"/>
      <c r="C133" s="293" t="s">
        <v>1620</v>
      </c>
      <c r="D133" s="293"/>
      <c r="E133" s="293"/>
      <c r="F133" s="315" t="s">
        <v>1621</v>
      </c>
      <c r="G133" s="293"/>
      <c r="H133" s="293" t="s">
        <v>1655</v>
      </c>
      <c r="I133" s="293" t="s">
        <v>1617</v>
      </c>
      <c r="J133" s="293">
        <v>50</v>
      </c>
      <c r="K133" s="337"/>
    </row>
    <row r="134" spans="2:11" ht="15" customHeight="1">
      <c r="B134" s="335"/>
      <c r="C134" s="293" t="s">
        <v>1634</v>
      </c>
      <c r="D134" s="293"/>
      <c r="E134" s="293"/>
      <c r="F134" s="315" t="s">
        <v>1621</v>
      </c>
      <c r="G134" s="293"/>
      <c r="H134" s="293" t="s">
        <v>1655</v>
      </c>
      <c r="I134" s="293" t="s">
        <v>1617</v>
      </c>
      <c r="J134" s="293">
        <v>50</v>
      </c>
      <c r="K134" s="337"/>
    </row>
    <row r="135" spans="2:11" ht="15" customHeight="1">
      <c r="B135" s="335"/>
      <c r="C135" s="293" t="s">
        <v>1640</v>
      </c>
      <c r="D135" s="293"/>
      <c r="E135" s="293"/>
      <c r="F135" s="315" t="s">
        <v>1621</v>
      </c>
      <c r="G135" s="293"/>
      <c r="H135" s="293" t="s">
        <v>1655</v>
      </c>
      <c r="I135" s="293" t="s">
        <v>1617</v>
      </c>
      <c r="J135" s="293">
        <v>50</v>
      </c>
      <c r="K135" s="337"/>
    </row>
    <row r="136" spans="2:11" ht="15" customHeight="1">
      <c r="B136" s="335"/>
      <c r="C136" s="293" t="s">
        <v>1642</v>
      </c>
      <c r="D136" s="293"/>
      <c r="E136" s="293"/>
      <c r="F136" s="315" t="s">
        <v>1621</v>
      </c>
      <c r="G136" s="293"/>
      <c r="H136" s="293" t="s">
        <v>1655</v>
      </c>
      <c r="I136" s="293" t="s">
        <v>1617</v>
      </c>
      <c r="J136" s="293">
        <v>50</v>
      </c>
      <c r="K136" s="337"/>
    </row>
    <row r="137" spans="2:11" ht="15" customHeight="1">
      <c r="B137" s="335"/>
      <c r="C137" s="293" t="s">
        <v>1643</v>
      </c>
      <c r="D137" s="293"/>
      <c r="E137" s="293"/>
      <c r="F137" s="315" t="s">
        <v>1621</v>
      </c>
      <c r="G137" s="293"/>
      <c r="H137" s="293" t="s">
        <v>1668</v>
      </c>
      <c r="I137" s="293" t="s">
        <v>1617</v>
      </c>
      <c r="J137" s="293">
        <v>255</v>
      </c>
      <c r="K137" s="337"/>
    </row>
    <row r="138" spans="2:11" ht="15" customHeight="1">
      <c r="B138" s="335"/>
      <c r="C138" s="293" t="s">
        <v>1645</v>
      </c>
      <c r="D138" s="293"/>
      <c r="E138" s="293"/>
      <c r="F138" s="315" t="s">
        <v>1615</v>
      </c>
      <c r="G138" s="293"/>
      <c r="H138" s="293" t="s">
        <v>1669</v>
      </c>
      <c r="I138" s="293" t="s">
        <v>1647</v>
      </c>
      <c r="J138" s="293"/>
      <c r="K138" s="337"/>
    </row>
    <row r="139" spans="2:11" ht="15" customHeight="1">
      <c r="B139" s="335"/>
      <c r="C139" s="293" t="s">
        <v>1648</v>
      </c>
      <c r="D139" s="293"/>
      <c r="E139" s="293"/>
      <c r="F139" s="315" t="s">
        <v>1615</v>
      </c>
      <c r="G139" s="293"/>
      <c r="H139" s="293" t="s">
        <v>1670</v>
      </c>
      <c r="I139" s="293" t="s">
        <v>1650</v>
      </c>
      <c r="J139" s="293"/>
      <c r="K139" s="337"/>
    </row>
    <row r="140" spans="2:11" ht="15" customHeight="1">
      <c r="B140" s="335"/>
      <c r="C140" s="293" t="s">
        <v>1651</v>
      </c>
      <c r="D140" s="293"/>
      <c r="E140" s="293"/>
      <c r="F140" s="315" t="s">
        <v>1615</v>
      </c>
      <c r="G140" s="293"/>
      <c r="H140" s="293" t="s">
        <v>1651</v>
      </c>
      <c r="I140" s="293" t="s">
        <v>1650</v>
      </c>
      <c r="J140" s="293"/>
      <c r="K140" s="337"/>
    </row>
    <row r="141" spans="2:11" ht="15" customHeight="1">
      <c r="B141" s="335"/>
      <c r="C141" s="293" t="s">
        <v>41</v>
      </c>
      <c r="D141" s="293"/>
      <c r="E141" s="293"/>
      <c r="F141" s="315" t="s">
        <v>1615</v>
      </c>
      <c r="G141" s="293"/>
      <c r="H141" s="293" t="s">
        <v>1671</v>
      </c>
      <c r="I141" s="293" t="s">
        <v>1650</v>
      </c>
      <c r="J141" s="293"/>
      <c r="K141" s="337"/>
    </row>
    <row r="142" spans="2:11" ht="15" customHeight="1">
      <c r="B142" s="335"/>
      <c r="C142" s="293" t="s">
        <v>1672</v>
      </c>
      <c r="D142" s="293"/>
      <c r="E142" s="293"/>
      <c r="F142" s="315" t="s">
        <v>1615</v>
      </c>
      <c r="G142" s="293"/>
      <c r="H142" s="293" t="s">
        <v>1673</v>
      </c>
      <c r="I142" s="293" t="s">
        <v>1650</v>
      </c>
      <c r="J142" s="293"/>
      <c r="K142" s="337"/>
    </row>
    <row r="143" spans="2:1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ht="18.75" customHeight="1">
      <c r="B144" s="290"/>
      <c r="C144" s="290"/>
      <c r="D144" s="290"/>
      <c r="E144" s="290"/>
      <c r="F144" s="327"/>
      <c r="G144" s="290"/>
      <c r="H144" s="290"/>
      <c r="I144" s="290"/>
      <c r="J144" s="290"/>
      <c r="K144" s="290"/>
    </row>
    <row r="145" spans="2:11" ht="18.75" customHeight="1"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</row>
    <row r="146" spans="2:11" ht="7.5" customHeight="1">
      <c r="B146" s="302"/>
      <c r="C146" s="303"/>
      <c r="D146" s="303"/>
      <c r="E146" s="303"/>
      <c r="F146" s="303"/>
      <c r="G146" s="303"/>
      <c r="H146" s="303"/>
      <c r="I146" s="303"/>
      <c r="J146" s="303"/>
      <c r="K146" s="304"/>
    </row>
    <row r="147" spans="2:11" ht="45" customHeight="1">
      <c r="B147" s="305"/>
      <c r="C147" s="306" t="s">
        <v>1674</v>
      </c>
      <c r="D147" s="306"/>
      <c r="E147" s="306"/>
      <c r="F147" s="306"/>
      <c r="G147" s="306"/>
      <c r="H147" s="306"/>
      <c r="I147" s="306"/>
      <c r="J147" s="306"/>
      <c r="K147" s="307"/>
    </row>
    <row r="148" spans="2:11" ht="17.25" customHeight="1">
      <c r="B148" s="305"/>
      <c r="C148" s="308" t="s">
        <v>1609</v>
      </c>
      <c r="D148" s="308"/>
      <c r="E148" s="308"/>
      <c r="F148" s="308" t="s">
        <v>1610</v>
      </c>
      <c r="G148" s="309"/>
      <c r="H148" s="308" t="s">
        <v>57</v>
      </c>
      <c r="I148" s="308" t="s">
        <v>60</v>
      </c>
      <c r="J148" s="308" t="s">
        <v>1611</v>
      </c>
      <c r="K148" s="307"/>
    </row>
    <row r="149" spans="2:11" ht="17.25" customHeight="1">
      <c r="B149" s="305"/>
      <c r="C149" s="310" t="s">
        <v>1612</v>
      </c>
      <c r="D149" s="310"/>
      <c r="E149" s="310"/>
      <c r="F149" s="311" t="s">
        <v>1613</v>
      </c>
      <c r="G149" s="312"/>
      <c r="H149" s="310"/>
      <c r="I149" s="310"/>
      <c r="J149" s="310" t="s">
        <v>1614</v>
      </c>
      <c r="K149" s="307"/>
    </row>
    <row r="150" spans="2:11" ht="5.25" customHeight="1">
      <c r="B150" s="316"/>
      <c r="C150" s="313"/>
      <c r="D150" s="313"/>
      <c r="E150" s="313"/>
      <c r="F150" s="313"/>
      <c r="G150" s="314"/>
      <c r="H150" s="313"/>
      <c r="I150" s="313"/>
      <c r="J150" s="313"/>
      <c r="K150" s="337"/>
    </row>
    <row r="151" spans="2:11" ht="15" customHeight="1">
      <c r="B151" s="316"/>
      <c r="C151" s="341" t="s">
        <v>1618</v>
      </c>
      <c r="D151" s="293"/>
      <c r="E151" s="293"/>
      <c r="F151" s="342" t="s">
        <v>1615</v>
      </c>
      <c r="G151" s="293"/>
      <c r="H151" s="341" t="s">
        <v>1655</v>
      </c>
      <c r="I151" s="341" t="s">
        <v>1617</v>
      </c>
      <c r="J151" s="341">
        <v>120</v>
      </c>
      <c r="K151" s="337"/>
    </row>
    <row r="152" spans="2:11" ht="15" customHeight="1">
      <c r="B152" s="316"/>
      <c r="C152" s="341" t="s">
        <v>1664</v>
      </c>
      <c r="D152" s="293"/>
      <c r="E152" s="293"/>
      <c r="F152" s="342" t="s">
        <v>1615</v>
      </c>
      <c r="G152" s="293"/>
      <c r="H152" s="341" t="s">
        <v>1675</v>
      </c>
      <c r="I152" s="341" t="s">
        <v>1617</v>
      </c>
      <c r="J152" s="341" t="s">
        <v>1666</v>
      </c>
      <c r="K152" s="337"/>
    </row>
    <row r="153" spans="2:11" ht="15" customHeight="1">
      <c r="B153" s="316"/>
      <c r="C153" s="341" t="s">
        <v>1563</v>
      </c>
      <c r="D153" s="293"/>
      <c r="E153" s="293"/>
      <c r="F153" s="342" t="s">
        <v>1615</v>
      </c>
      <c r="G153" s="293"/>
      <c r="H153" s="341" t="s">
        <v>1676</v>
      </c>
      <c r="I153" s="341" t="s">
        <v>1617</v>
      </c>
      <c r="J153" s="341" t="s">
        <v>1666</v>
      </c>
      <c r="K153" s="337"/>
    </row>
    <row r="154" spans="2:11" ht="15" customHeight="1">
      <c r="B154" s="316"/>
      <c r="C154" s="341" t="s">
        <v>1620</v>
      </c>
      <c r="D154" s="293"/>
      <c r="E154" s="293"/>
      <c r="F154" s="342" t="s">
        <v>1621</v>
      </c>
      <c r="G154" s="293"/>
      <c r="H154" s="341" t="s">
        <v>1655</v>
      </c>
      <c r="I154" s="341" t="s">
        <v>1617</v>
      </c>
      <c r="J154" s="341">
        <v>50</v>
      </c>
      <c r="K154" s="337"/>
    </row>
    <row r="155" spans="2:11" ht="15" customHeight="1">
      <c r="B155" s="316"/>
      <c r="C155" s="341" t="s">
        <v>1623</v>
      </c>
      <c r="D155" s="293"/>
      <c r="E155" s="293"/>
      <c r="F155" s="342" t="s">
        <v>1615</v>
      </c>
      <c r="G155" s="293"/>
      <c r="H155" s="341" t="s">
        <v>1655</v>
      </c>
      <c r="I155" s="341" t="s">
        <v>1625</v>
      </c>
      <c r="J155" s="341"/>
      <c r="K155" s="337"/>
    </row>
    <row r="156" spans="2:11" ht="15" customHeight="1">
      <c r="B156" s="316"/>
      <c r="C156" s="341" t="s">
        <v>1634</v>
      </c>
      <c r="D156" s="293"/>
      <c r="E156" s="293"/>
      <c r="F156" s="342" t="s">
        <v>1621</v>
      </c>
      <c r="G156" s="293"/>
      <c r="H156" s="341" t="s">
        <v>1655</v>
      </c>
      <c r="I156" s="341" t="s">
        <v>1617</v>
      </c>
      <c r="J156" s="341">
        <v>50</v>
      </c>
      <c r="K156" s="337"/>
    </row>
    <row r="157" spans="2:11" ht="15" customHeight="1">
      <c r="B157" s="316"/>
      <c r="C157" s="341" t="s">
        <v>1642</v>
      </c>
      <c r="D157" s="293"/>
      <c r="E157" s="293"/>
      <c r="F157" s="342" t="s">
        <v>1621</v>
      </c>
      <c r="G157" s="293"/>
      <c r="H157" s="341" t="s">
        <v>1655</v>
      </c>
      <c r="I157" s="341" t="s">
        <v>1617</v>
      </c>
      <c r="J157" s="341">
        <v>50</v>
      </c>
      <c r="K157" s="337"/>
    </row>
    <row r="158" spans="2:11" ht="15" customHeight="1">
      <c r="B158" s="316"/>
      <c r="C158" s="341" t="s">
        <v>1640</v>
      </c>
      <c r="D158" s="293"/>
      <c r="E158" s="293"/>
      <c r="F158" s="342" t="s">
        <v>1621</v>
      </c>
      <c r="G158" s="293"/>
      <c r="H158" s="341" t="s">
        <v>1655</v>
      </c>
      <c r="I158" s="341" t="s">
        <v>1617</v>
      </c>
      <c r="J158" s="341">
        <v>50</v>
      </c>
      <c r="K158" s="337"/>
    </row>
    <row r="159" spans="2:11" ht="15" customHeight="1">
      <c r="B159" s="316"/>
      <c r="C159" s="341" t="s">
        <v>98</v>
      </c>
      <c r="D159" s="293"/>
      <c r="E159" s="293"/>
      <c r="F159" s="342" t="s">
        <v>1615</v>
      </c>
      <c r="G159" s="293"/>
      <c r="H159" s="341" t="s">
        <v>1677</v>
      </c>
      <c r="I159" s="341" t="s">
        <v>1617</v>
      </c>
      <c r="J159" s="341" t="s">
        <v>1678</v>
      </c>
      <c r="K159" s="337"/>
    </row>
    <row r="160" spans="2:11" ht="15" customHeight="1">
      <c r="B160" s="316"/>
      <c r="C160" s="341" t="s">
        <v>1679</v>
      </c>
      <c r="D160" s="293"/>
      <c r="E160" s="293"/>
      <c r="F160" s="342" t="s">
        <v>1615</v>
      </c>
      <c r="G160" s="293"/>
      <c r="H160" s="341" t="s">
        <v>1680</v>
      </c>
      <c r="I160" s="341" t="s">
        <v>1650</v>
      </c>
      <c r="J160" s="341"/>
      <c r="K160" s="337"/>
    </row>
    <row r="161" spans="2:11" ht="15" customHeight="1">
      <c r="B161" s="343"/>
      <c r="C161" s="325"/>
      <c r="D161" s="325"/>
      <c r="E161" s="325"/>
      <c r="F161" s="325"/>
      <c r="G161" s="325"/>
      <c r="H161" s="325"/>
      <c r="I161" s="325"/>
      <c r="J161" s="325"/>
      <c r="K161" s="344"/>
    </row>
    <row r="162" spans="2:11" ht="18.75" customHeight="1">
      <c r="B162" s="290"/>
      <c r="C162" s="293"/>
      <c r="D162" s="293"/>
      <c r="E162" s="293"/>
      <c r="F162" s="315"/>
      <c r="G162" s="293"/>
      <c r="H162" s="293"/>
      <c r="I162" s="293"/>
      <c r="J162" s="293"/>
      <c r="K162" s="290"/>
    </row>
    <row r="163" spans="2:11" ht="18.75" customHeight="1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2:1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ht="45" customHeight="1">
      <c r="B165" s="283"/>
      <c r="C165" s="284" t="s">
        <v>1681</v>
      </c>
      <c r="D165" s="284"/>
      <c r="E165" s="284"/>
      <c r="F165" s="284"/>
      <c r="G165" s="284"/>
      <c r="H165" s="284"/>
      <c r="I165" s="284"/>
      <c r="J165" s="284"/>
      <c r="K165" s="285"/>
    </row>
    <row r="166" spans="2:11" ht="17.25" customHeight="1">
      <c r="B166" s="283"/>
      <c r="C166" s="308" t="s">
        <v>1609</v>
      </c>
      <c r="D166" s="308"/>
      <c r="E166" s="308"/>
      <c r="F166" s="308" t="s">
        <v>1610</v>
      </c>
      <c r="G166" s="345"/>
      <c r="H166" s="346" t="s">
        <v>57</v>
      </c>
      <c r="I166" s="346" t="s">
        <v>60</v>
      </c>
      <c r="J166" s="308" t="s">
        <v>1611</v>
      </c>
      <c r="K166" s="285"/>
    </row>
    <row r="167" spans="2:11" ht="17.25" customHeight="1">
      <c r="B167" s="286"/>
      <c r="C167" s="310" t="s">
        <v>1612</v>
      </c>
      <c r="D167" s="310"/>
      <c r="E167" s="310"/>
      <c r="F167" s="311" t="s">
        <v>1613</v>
      </c>
      <c r="G167" s="347"/>
      <c r="H167" s="348"/>
      <c r="I167" s="348"/>
      <c r="J167" s="310" t="s">
        <v>1614</v>
      </c>
      <c r="K167" s="288"/>
    </row>
    <row r="168" spans="2:11" ht="5.25" customHeight="1">
      <c r="B168" s="316"/>
      <c r="C168" s="313"/>
      <c r="D168" s="313"/>
      <c r="E168" s="313"/>
      <c r="F168" s="313"/>
      <c r="G168" s="314"/>
      <c r="H168" s="313"/>
      <c r="I168" s="313"/>
      <c r="J168" s="313"/>
      <c r="K168" s="337"/>
    </row>
    <row r="169" spans="2:11" ht="15" customHeight="1">
      <c r="B169" s="316"/>
      <c r="C169" s="293" t="s">
        <v>1618</v>
      </c>
      <c r="D169" s="293"/>
      <c r="E169" s="293"/>
      <c r="F169" s="315" t="s">
        <v>1615</v>
      </c>
      <c r="G169" s="293"/>
      <c r="H169" s="293" t="s">
        <v>1655</v>
      </c>
      <c r="I169" s="293" t="s">
        <v>1617</v>
      </c>
      <c r="J169" s="293">
        <v>120</v>
      </c>
      <c r="K169" s="337"/>
    </row>
    <row r="170" spans="2:11" ht="15" customHeight="1">
      <c r="B170" s="316"/>
      <c r="C170" s="293" t="s">
        <v>1664</v>
      </c>
      <c r="D170" s="293"/>
      <c r="E170" s="293"/>
      <c r="F170" s="315" t="s">
        <v>1615</v>
      </c>
      <c r="G170" s="293"/>
      <c r="H170" s="293" t="s">
        <v>1665</v>
      </c>
      <c r="I170" s="293" t="s">
        <v>1617</v>
      </c>
      <c r="J170" s="293" t="s">
        <v>1666</v>
      </c>
      <c r="K170" s="337"/>
    </row>
    <row r="171" spans="2:11" ht="15" customHeight="1">
      <c r="B171" s="316"/>
      <c r="C171" s="293" t="s">
        <v>1563</v>
      </c>
      <c r="D171" s="293"/>
      <c r="E171" s="293"/>
      <c r="F171" s="315" t="s">
        <v>1615</v>
      </c>
      <c r="G171" s="293"/>
      <c r="H171" s="293" t="s">
        <v>1682</v>
      </c>
      <c r="I171" s="293" t="s">
        <v>1617</v>
      </c>
      <c r="J171" s="293" t="s">
        <v>1666</v>
      </c>
      <c r="K171" s="337"/>
    </row>
    <row r="172" spans="2:11" ht="15" customHeight="1">
      <c r="B172" s="316"/>
      <c r="C172" s="293" t="s">
        <v>1620</v>
      </c>
      <c r="D172" s="293"/>
      <c r="E172" s="293"/>
      <c r="F172" s="315" t="s">
        <v>1621</v>
      </c>
      <c r="G172" s="293"/>
      <c r="H172" s="293" t="s">
        <v>1682</v>
      </c>
      <c r="I172" s="293" t="s">
        <v>1617</v>
      </c>
      <c r="J172" s="293">
        <v>50</v>
      </c>
      <c r="K172" s="337"/>
    </row>
    <row r="173" spans="2:11" ht="15" customHeight="1">
      <c r="B173" s="316"/>
      <c r="C173" s="293" t="s">
        <v>1623</v>
      </c>
      <c r="D173" s="293"/>
      <c r="E173" s="293"/>
      <c r="F173" s="315" t="s">
        <v>1615</v>
      </c>
      <c r="G173" s="293"/>
      <c r="H173" s="293" t="s">
        <v>1682</v>
      </c>
      <c r="I173" s="293" t="s">
        <v>1625</v>
      </c>
      <c r="J173" s="293"/>
      <c r="K173" s="337"/>
    </row>
    <row r="174" spans="2:11" ht="15" customHeight="1">
      <c r="B174" s="316"/>
      <c r="C174" s="293" t="s">
        <v>1634</v>
      </c>
      <c r="D174" s="293"/>
      <c r="E174" s="293"/>
      <c r="F174" s="315" t="s">
        <v>1621</v>
      </c>
      <c r="G174" s="293"/>
      <c r="H174" s="293" t="s">
        <v>1682</v>
      </c>
      <c r="I174" s="293" t="s">
        <v>1617</v>
      </c>
      <c r="J174" s="293">
        <v>50</v>
      </c>
      <c r="K174" s="337"/>
    </row>
    <row r="175" spans="2:11" ht="15" customHeight="1">
      <c r="B175" s="316"/>
      <c r="C175" s="293" t="s">
        <v>1642</v>
      </c>
      <c r="D175" s="293"/>
      <c r="E175" s="293"/>
      <c r="F175" s="315" t="s">
        <v>1621</v>
      </c>
      <c r="G175" s="293"/>
      <c r="H175" s="293" t="s">
        <v>1682</v>
      </c>
      <c r="I175" s="293" t="s">
        <v>1617</v>
      </c>
      <c r="J175" s="293">
        <v>50</v>
      </c>
      <c r="K175" s="337"/>
    </row>
    <row r="176" spans="2:11" ht="15" customHeight="1">
      <c r="B176" s="316"/>
      <c r="C176" s="293" t="s">
        <v>1640</v>
      </c>
      <c r="D176" s="293"/>
      <c r="E176" s="293"/>
      <c r="F176" s="315" t="s">
        <v>1621</v>
      </c>
      <c r="G176" s="293"/>
      <c r="H176" s="293" t="s">
        <v>1682</v>
      </c>
      <c r="I176" s="293" t="s">
        <v>1617</v>
      </c>
      <c r="J176" s="293">
        <v>50</v>
      </c>
      <c r="K176" s="337"/>
    </row>
    <row r="177" spans="2:11" ht="15" customHeight="1">
      <c r="B177" s="316"/>
      <c r="C177" s="293" t="s">
        <v>126</v>
      </c>
      <c r="D177" s="293"/>
      <c r="E177" s="293"/>
      <c r="F177" s="315" t="s">
        <v>1615</v>
      </c>
      <c r="G177" s="293"/>
      <c r="H177" s="293" t="s">
        <v>1683</v>
      </c>
      <c r="I177" s="293" t="s">
        <v>1684</v>
      </c>
      <c r="J177" s="293"/>
      <c r="K177" s="337"/>
    </row>
    <row r="178" spans="2:11" ht="15" customHeight="1">
      <c r="B178" s="316"/>
      <c r="C178" s="293" t="s">
        <v>60</v>
      </c>
      <c r="D178" s="293"/>
      <c r="E178" s="293"/>
      <c r="F178" s="315" t="s">
        <v>1615</v>
      </c>
      <c r="G178" s="293"/>
      <c r="H178" s="293" t="s">
        <v>1685</v>
      </c>
      <c r="I178" s="293" t="s">
        <v>1686</v>
      </c>
      <c r="J178" s="293">
        <v>1</v>
      </c>
      <c r="K178" s="337"/>
    </row>
    <row r="179" spans="2:11" ht="15" customHeight="1">
      <c r="B179" s="316"/>
      <c r="C179" s="293" t="s">
        <v>56</v>
      </c>
      <c r="D179" s="293"/>
      <c r="E179" s="293"/>
      <c r="F179" s="315" t="s">
        <v>1615</v>
      </c>
      <c r="G179" s="293"/>
      <c r="H179" s="293" t="s">
        <v>1687</v>
      </c>
      <c r="I179" s="293" t="s">
        <v>1617</v>
      </c>
      <c r="J179" s="293">
        <v>20</v>
      </c>
      <c r="K179" s="337"/>
    </row>
    <row r="180" spans="2:11" ht="15" customHeight="1">
      <c r="B180" s="316"/>
      <c r="C180" s="293" t="s">
        <v>57</v>
      </c>
      <c r="D180" s="293"/>
      <c r="E180" s="293"/>
      <c r="F180" s="315" t="s">
        <v>1615</v>
      </c>
      <c r="G180" s="293"/>
      <c r="H180" s="293" t="s">
        <v>1688</v>
      </c>
      <c r="I180" s="293" t="s">
        <v>1617</v>
      </c>
      <c r="J180" s="293">
        <v>255</v>
      </c>
      <c r="K180" s="337"/>
    </row>
    <row r="181" spans="2:11" ht="15" customHeight="1">
      <c r="B181" s="316"/>
      <c r="C181" s="293" t="s">
        <v>127</v>
      </c>
      <c r="D181" s="293"/>
      <c r="E181" s="293"/>
      <c r="F181" s="315" t="s">
        <v>1615</v>
      </c>
      <c r="G181" s="293"/>
      <c r="H181" s="293" t="s">
        <v>1579</v>
      </c>
      <c r="I181" s="293" t="s">
        <v>1617</v>
      </c>
      <c r="J181" s="293">
        <v>10</v>
      </c>
      <c r="K181" s="337"/>
    </row>
    <row r="182" spans="2:11" ht="15" customHeight="1">
      <c r="B182" s="316"/>
      <c r="C182" s="293" t="s">
        <v>128</v>
      </c>
      <c r="D182" s="293"/>
      <c r="E182" s="293"/>
      <c r="F182" s="315" t="s">
        <v>1615</v>
      </c>
      <c r="G182" s="293"/>
      <c r="H182" s="293" t="s">
        <v>1689</v>
      </c>
      <c r="I182" s="293" t="s">
        <v>1650</v>
      </c>
      <c r="J182" s="293"/>
      <c r="K182" s="337"/>
    </row>
    <row r="183" spans="2:11" ht="15" customHeight="1">
      <c r="B183" s="316"/>
      <c r="C183" s="293" t="s">
        <v>1690</v>
      </c>
      <c r="D183" s="293"/>
      <c r="E183" s="293"/>
      <c r="F183" s="315" t="s">
        <v>1615</v>
      </c>
      <c r="G183" s="293"/>
      <c r="H183" s="293" t="s">
        <v>1691</v>
      </c>
      <c r="I183" s="293" t="s">
        <v>1650</v>
      </c>
      <c r="J183" s="293"/>
      <c r="K183" s="337"/>
    </row>
    <row r="184" spans="2:11" ht="15" customHeight="1">
      <c r="B184" s="316"/>
      <c r="C184" s="293" t="s">
        <v>1679</v>
      </c>
      <c r="D184" s="293"/>
      <c r="E184" s="293"/>
      <c r="F184" s="315" t="s">
        <v>1615</v>
      </c>
      <c r="G184" s="293"/>
      <c r="H184" s="293" t="s">
        <v>1692</v>
      </c>
      <c r="I184" s="293" t="s">
        <v>1650</v>
      </c>
      <c r="J184" s="293"/>
      <c r="K184" s="337"/>
    </row>
    <row r="185" spans="2:11" ht="15" customHeight="1">
      <c r="B185" s="316"/>
      <c r="C185" s="293" t="s">
        <v>130</v>
      </c>
      <c r="D185" s="293"/>
      <c r="E185" s="293"/>
      <c r="F185" s="315" t="s">
        <v>1621</v>
      </c>
      <c r="G185" s="293"/>
      <c r="H185" s="293" t="s">
        <v>1693</v>
      </c>
      <c r="I185" s="293" t="s">
        <v>1617</v>
      </c>
      <c r="J185" s="293">
        <v>50</v>
      </c>
      <c r="K185" s="337"/>
    </row>
    <row r="186" spans="2:11" ht="15" customHeight="1">
      <c r="B186" s="316"/>
      <c r="C186" s="293" t="s">
        <v>1694</v>
      </c>
      <c r="D186" s="293"/>
      <c r="E186" s="293"/>
      <c r="F186" s="315" t="s">
        <v>1621</v>
      </c>
      <c r="G186" s="293"/>
      <c r="H186" s="293" t="s">
        <v>1695</v>
      </c>
      <c r="I186" s="293" t="s">
        <v>1696</v>
      </c>
      <c r="J186" s="293"/>
      <c r="K186" s="337"/>
    </row>
    <row r="187" spans="2:11" ht="15" customHeight="1">
      <c r="B187" s="316"/>
      <c r="C187" s="293" t="s">
        <v>1697</v>
      </c>
      <c r="D187" s="293"/>
      <c r="E187" s="293"/>
      <c r="F187" s="315" t="s">
        <v>1621</v>
      </c>
      <c r="G187" s="293"/>
      <c r="H187" s="293" t="s">
        <v>1698</v>
      </c>
      <c r="I187" s="293" t="s">
        <v>1696</v>
      </c>
      <c r="J187" s="293"/>
      <c r="K187" s="337"/>
    </row>
    <row r="188" spans="2:11" ht="15" customHeight="1">
      <c r="B188" s="316"/>
      <c r="C188" s="293" t="s">
        <v>1699</v>
      </c>
      <c r="D188" s="293"/>
      <c r="E188" s="293"/>
      <c r="F188" s="315" t="s">
        <v>1621</v>
      </c>
      <c r="G188" s="293"/>
      <c r="H188" s="293" t="s">
        <v>1700</v>
      </c>
      <c r="I188" s="293" t="s">
        <v>1696</v>
      </c>
      <c r="J188" s="293"/>
      <c r="K188" s="337"/>
    </row>
    <row r="189" spans="2:11" ht="15" customHeight="1">
      <c r="B189" s="316"/>
      <c r="C189" s="349" t="s">
        <v>1701</v>
      </c>
      <c r="D189" s="293"/>
      <c r="E189" s="293"/>
      <c r="F189" s="315" t="s">
        <v>1621</v>
      </c>
      <c r="G189" s="293"/>
      <c r="H189" s="293" t="s">
        <v>1702</v>
      </c>
      <c r="I189" s="293" t="s">
        <v>1703</v>
      </c>
      <c r="J189" s="350" t="s">
        <v>1704</v>
      </c>
      <c r="K189" s="337"/>
    </row>
    <row r="190" spans="2:11" ht="15" customHeight="1">
      <c r="B190" s="316"/>
      <c r="C190" s="300" t="s">
        <v>45</v>
      </c>
      <c r="D190" s="293"/>
      <c r="E190" s="293"/>
      <c r="F190" s="315" t="s">
        <v>1615</v>
      </c>
      <c r="G190" s="293"/>
      <c r="H190" s="290" t="s">
        <v>1705</v>
      </c>
      <c r="I190" s="293" t="s">
        <v>1706</v>
      </c>
      <c r="J190" s="293"/>
      <c r="K190" s="337"/>
    </row>
    <row r="191" spans="2:11" ht="15" customHeight="1">
      <c r="B191" s="316"/>
      <c r="C191" s="300" t="s">
        <v>1707</v>
      </c>
      <c r="D191" s="293"/>
      <c r="E191" s="293"/>
      <c r="F191" s="315" t="s">
        <v>1615</v>
      </c>
      <c r="G191" s="293"/>
      <c r="H191" s="293" t="s">
        <v>1708</v>
      </c>
      <c r="I191" s="293" t="s">
        <v>1650</v>
      </c>
      <c r="J191" s="293"/>
      <c r="K191" s="337"/>
    </row>
    <row r="192" spans="2:11" ht="15" customHeight="1">
      <c r="B192" s="316"/>
      <c r="C192" s="300" t="s">
        <v>1709</v>
      </c>
      <c r="D192" s="293"/>
      <c r="E192" s="293"/>
      <c r="F192" s="315" t="s">
        <v>1615</v>
      </c>
      <c r="G192" s="293"/>
      <c r="H192" s="293" t="s">
        <v>1710</v>
      </c>
      <c r="I192" s="293" t="s">
        <v>1650</v>
      </c>
      <c r="J192" s="293"/>
      <c r="K192" s="337"/>
    </row>
    <row r="193" spans="2:11" ht="15" customHeight="1">
      <c r="B193" s="316"/>
      <c r="C193" s="300" t="s">
        <v>1711</v>
      </c>
      <c r="D193" s="293"/>
      <c r="E193" s="293"/>
      <c r="F193" s="315" t="s">
        <v>1621</v>
      </c>
      <c r="G193" s="293"/>
      <c r="H193" s="293" t="s">
        <v>1712</v>
      </c>
      <c r="I193" s="293" t="s">
        <v>1650</v>
      </c>
      <c r="J193" s="293"/>
      <c r="K193" s="337"/>
    </row>
    <row r="194" spans="2:11" ht="15" customHeight="1">
      <c r="B194" s="343"/>
      <c r="C194" s="351"/>
      <c r="D194" s="325"/>
      <c r="E194" s="325"/>
      <c r="F194" s="325"/>
      <c r="G194" s="325"/>
      <c r="H194" s="325"/>
      <c r="I194" s="325"/>
      <c r="J194" s="325"/>
      <c r="K194" s="344"/>
    </row>
    <row r="195" spans="2:11" ht="18.75" customHeight="1">
      <c r="B195" s="290"/>
      <c r="C195" s="293"/>
      <c r="D195" s="293"/>
      <c r="E195" s="293"/>
      <c r="F195" s="315"/>
      <c r="G195" s="293"/>
      <c r="H195" s="293"/>
      <c r="I195" s="293"/>
      <c r="J195" s="293"/>
      <c r="K195" s="290"/>
    </row>
    <row r="196" spans="2:11" ht="18.75" customHeight="1">
      <c r="B196" s="290"/>
      <c r="C196" s="293"/>
      <c r="D196" s="293"/>
      <c r="E196" s="293"/>
      <c r="F196" s="315"/>
      <c r="G196" s="293"/>
      <c r="H196" s="293"/>
      <c r="I196" s="293"/>
      <c r="J196" s="293"/>
      <c r="K196" s="290"/>
    </row>
    <row r="197" spans="2:11" ht="18.75" customHeight="1"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</row>
    <row r="198" spans="2:11" ht="13.5">
      <c r="B198" s="280"/>
      <c r="C198" s="281"/>
      <c r="D198" s="281"/>
      <c r="E198" s="281"/>
      <c r="F198" s="281"/>
      <c r="G198" s="281"/>
      <c r="H198" s="281"/>
      <c r="I198" s="281"/>
      <c r="J198" s="281"/>
      <c r="K198" s="282"/>
    </row>
    <row r="199" spans="2:11" ht="21">
      <c r="B199" s="283"/>
      <c r="C199" s="284" t="s">
        <v>1713</v>
      </c>
      <c r="D199" s="284"/>
      <c r="E199" s="284"/>
      <c r="F199" s="284"/>
      <c r="G199" s="284"/>
      <c r="H199" s="284"/>
      <c r="I199" s="284"/>
      <c r="J199" s="284"/>
      <c r="K199" s="285"/>
    </row>
    <row r="200" spans="2:11" ht="25.5" customHeight="1">
      <c r="B200" s="283"/>
      <c r="C200" s="352" t="s">
        <v>1714</v>
      </c>
      <c r="D200" s="352"/>
      <c r="E200" s="352"/>
      <c r="F200" s="352" t="s">
        <v>1715</v>
      </c>
      <c r="G200" s="353"/>
      <c r="H200" s="352" t="s">
        <v>1716</v>
      </c>
      <c r="I200" s="352"/>
      <c r="J200" s="352"/>
      <c r="K200" s="285"/>
    </row>
    <row r="201" spans="2:11" ht="5.25" customHeight="1">
      <c r="B201" s="316"/>
      <c r="C201" s="313"/>
      <c r="D201" s="313"/>
      <c r="E201" s="313"/>
      <c r="F201" s="313"/>
      <c r="G201" s="293"/>
      <c r="H201" s="313"/>
      <c r="I201" s="313"/>
      <c r="J201" s="313"/>
      <c r="K201" s="337"/>
    </row>
    <row r="202" spans="2:11" ht="15" customHeight="1">
      <c r="B202" s="316"/>
      <c r="C202" s="293" t="s">
        <v>1706</v>
      </c>
      <c r="D202" s="293"/>
      <c r="E202" s="293"/>
      <c r="F202" s="315" t="s">
        <v>46</v>
      </c>
      <c r="G202" s="293"/>
      <c r="H202" s="293" t="s">
        <v>1717</v>
      </c>
      <c r="I202" s="293"/>
      <c r="J202" s="293"/>
      <c r="K202" s="337"/>
    </row>
    <row r="203" spans="2:11" ht="15" customHeight="1">
      <c r="B203" s="316"/>
      <c r="C203" s="322"/>
      <c r="D203" s="293"/>
      <c r="E203" s="293"/>
      <c r="F203" s="315" t="s">
        <v>47</v>
      </c>
      <c r="G203" s="293"/>
      <c r="H203" s="293" t="s">
        <v>1718</v>
      </c>
      <c r="I203" s="293"/>
      <c r="J203" s="293"/>
      <c r="K203" s="337"/>
    </row>
    <row r="204" spans="2:11" ht="15" customHeight="1">
      <c r="B204" s="316"/>
      <c r="C204" s="322"/>
      <c r="D204" s="293"/>
      <c r="E204" s="293"/>
      <c r="F204" s="315" t="s">
        <v>50</v>
      </c>
      <c r="G204" s="293"/>
      <c r="H204" s="293" t="s">
        <v>1719</v>
      </c>
      <c r="I204" s="293"/>
      <c r="J204" s="293"/>
      <c r="K204" s="337"/>
    </row>
    <row r="205" spans="2:11" ht="15" customHeight="1">
      <c r="B205" s="316"/>
      <c r="C205" s="293"/>
      <c r="D205" s="293"/>
      <c r="E205" s="293"/>
      <c r="F205" s="315" t="s">
        <v>48</v>
      </c>
      <c r="G205" s="293"/>
      <c r="H205" s="293" t="s">
        <v>1720</v>
      </c>
      <c r="I205" s="293"/>
      <c r="J205" s="293"/>
      <c r="K205" s="337"/>
    </row>
    <row r="206" spans="2:11" ht="15" customHeight="1">
      <c r="B206" s="316"/>
      <c r="C206" s="293"/>
      <c r="D206" s="293"/>
      <c r="E206" s="293"/>
      <c r="F206" s="315" t="s">
        <v>49</v>
      </c>
      <c r="G206" s="293"/>
      <c r="H206" s="293" t="s">
        <v>1721</v>
      </c>
      <c r="I206" s="293"/>
      <c r="J206" s="293"/>
      <c r="K206" s="337"/>
    </row>
    <row r="207" spans="2:11" ht="15" customHeight="1">
      <c r="B207" s="316"/>
      <c r="C207" s="293"/>
      <c r="D207" s="293"/>
      <c r="E207" s="293"/>
      <c r="F207" s="315"/>
      <c r="G207" s="293"/>
      <c r="H207" s="293"/>
      <c r="I207" s="293"/>
      <c r="J207" s="293"/>
      <c r="K207" s="337"/>
    </row>
    <row r="208" spans="2:11" ht="15" customHeight="1">
      <c r="B208" s="316"/>
      <c r="C208" s="293" t="s">
        <v>1662</v>
      </c>
      <c r="D208" s="293"/>
      <c r="E208" s="293"/>
      <c r="F208" s="315" t="s">
        <v>82</v>
      </c>
      <c r="G208" s="293"/>
      <c r="H208" s="293" t="s">
        <v>1722</v>
      </c>
      <c r="I208" s="293"/>
      <c r="J208" s="293"/>
      <c r="K208" s="337"/>
    </row>
    <row r="209" spans="2:11" ht="15" customHeight="1">
      <c r="B209" s="316"/>
      <c r="C209" s="322"/>
      <c r="D209" s="293"/>
      <c r="E209" s="293"/>
      <c r="F209" s="315" t="s">
        <v>1557</v>
      </c>
      <c r="G209" s="293"/>
      <c r="H209" s="293" t="s">
        <v>1558</v>
      </c>
      <c r="I209" s="293"/>
      <c r="J209" s="293"/>
      <c r="K209" s="337"/>
    </row>
    <row r="210" spans="2:11" ht="15" customHeight="1">
      <c r="B210" s="316"/>
      <c r="C210" s="293"/>
      <c r="D210" s="293"/>
      <c r="E210" s="293"/>
      <c r="F210" s="315" t="s">
        <v>1555</v>
      </c>
      <c r="G210" s="293"/>
      <c r="H210" s="293" t="s">
        <v>1723</v>
      </c>
      <c r="I210" s="293"/>
      <c r="J210" s="293"/>
      <c r="K210" s="337"/>
    </row>
    <row r="211" spans="2:11" ht="15" customHeight="1">
      <c r="B211" s="354"/>
      <c r="C211" s="322"/>
      <c r="D211" s="322"/>
      <c r="E211" s="322"/>
      <c r="F211" s="315" t="s">
        <v>1559</v>
      </c>
      <c r="G211" s="300"/>
      <c r="H211" s="341" t="s">
        <v>1560</v>
      </c>
      <c r="I211" s="341"/>
      <c r="J211" s="341"/>
      <c r="K211" s="355"/>
    </row>
    <row r="212" spans="2:11" ht="15" customHeight="1">
      <c r="B212" s="354"/>
      <c r="C212" s="322"/>
      <c r="D212" s="322"/>
      <c r="E212" s="322"/>
      <c r="F212" s="315" t="s">
        <v>1561</v>
      </c>
      <c r="G212" s="300"/>
      <c r="H212" s="341" t="s">
        <v>1534</v>
      </c>
      <c r="I212" s="341"/>
      <c r="J212" s="341"/>
      <c r="K212" s="355"/>
    </row>
    <row r="213" spans="2:11" ht="15" customHeight="1">
      <c r="B213" s="354"/>
      <c r="C213" s="322"/>
      <c r="D213" s="322"/>
      <c r="E213" s="322"/>
      <c r="F213" s="356"/>
      <c r="G213" s="300"/>
      <c r="H213" s="357"/>
      <c r="I213" s="357"/>
      <c r="J213" s="357"/>
      <c r="K213" s="355"/>
    </row>
    <row r="214" spans="2:11" ht="15" customHeight="1">
      <c r="B214" s="354"/>
      <c r="C214" s="293" t="s">
        <v>1686</v>
      </c>
      <c r="D214" s="322"/>
      <c r="E214" s="322"/>
      <c r="F214" s="315">
        <v>1</v>
      </c>
      <c r="G214" s="300"/>
      <c r="H214" s="341" t="s">
        <v>1724</v>
      </c>
      <c r="I214" s="341"/>
      <c r="J214" s="341"/>
      <c r="K214" s="355"/>
    </row>
    <row r="215" spans="2:11" ht="15" customHeight="1">
      <c r="B215" s="354"/>
      <c r="C215" s="322"/>
      <c r="D215" s="322"/>
      <c r="E215" s="322"/>
      <c r="F215" s="315">
        <v>2</v>
      </c>
      <c r="G215" s="300"/>
      <c r="H215" s="341" t="s">
        <v>1725</v>
      </c>
      <c r="I215" s="341"/>
      <c r="J215" s="341"/>
      <c r="K215" s="355"/>
    </row>
    <row r="216" spans="2:11" ht="15" customHeight="1">
      <c r="B216" s="354"/>
      <c r="C216" s="322"/>
      <c r="D216" s="322"/>
      <c r="E216" s="322"/>
      <c r="F216" s="315">
        <v>3</v>
      </c>
      <c r="G216" s="300"/>
      <c r="H216" s="341" t="s">
        <v>1726</v>
      </c>
      <c r="I216" s="341"/>
      <c r="J216" s="341"/>
      <c r="K216" s="355"/>
    </row>
    <row r="217" spans="2:11" ht="15" customHeight="1">
      <c r="B217" s="354"/>
      <c r="C217" s="322"/>
      <c r="D217" s="322"/>
      <c r="E217" s="322"/>
      <c r="F217" s="315">
        <v>4</v>
      </c>
      <c r="G217" s="300"/>
      <c r="H217" s="341" t="s">
        <v>1727</v>
      </c>
      <c r="I217" s="341"/>
      <c r="J217" s="341"/>
      <c r="K217" s="355"/>
    </row>
    <row r="218" spans="2:1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HPELITE7200PC\Havranova</dc:creator>
  <cp:keywords/>
  <dc:description/>
  <cp:lastModifiedBy>HPELITE7200PC\Havranova</cp:lastModifiedBy>
  <dcterms:created xsi:type="dcterms:W3CDTF">2019-01-17T07:12:00Z</dcterms:created>
  <dcterms:modified xsi:type="dcterms:W3CDTF">2019-01-17T07:12:07Z</dcterms:modified>
  <cp:category/>
  <cp:version/>
  <cp:contentType/>
  <cp:contentStatus/>
</cp:coreProperties>
</file>