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7380" windowWidth="25440" windowHeight="6960" tabRatio="953" activeTab="0"/>
  </bookViews>
  <sheets>
    <sheet name="Rekapitulace" sheetId="1" r:id="rId1"/>
    <sheet name="Elektro" sheetId="2" r:id="rId2"/>
    <sheet name="Kabely" sheetId="3" r:id="rId3"/>
    <sheet name="Svítidla" sheetId="4" r:id="rId4"/>
    <sheet name="Rozvaděče" sheetId="5" r:id="rId5"/>
  </sheets>
  <definedNames>
    <definedName name="_xlnm._FilterDatabase" localSheetId="1" hidden="1">'Elektro'!$C$1:$C$83</definedName>
    <definedName name="_xlnm._FilterDatabase" localSheetId="2" hidden="1">'Kabely'!$C$1:$C$28</definedName>
    <definedName name="_xlnm._FilterDatabase" localSheetId="0" hidden="1">'Rekapitulace'!$B$4:$B$18</definedName>
    <definedName name="_xlnm._FilterDatabase" localSheetId="4" hidden="1">'Rozvaděče'!$C$1:$C$61</definedName>
    <definedName name="_xlnm._FilterDatabase" localSheetId="3" hidden="1">'Svítidla'!$C$1:$C$45</definedName>
    <definedName name="_xlnm.Print_Area" localSheetId="1">'Elektro'!$A$1:$C$72</definedName>
    <definedName name="_xlnm.Print_Area" localSheetId="2">'Kabely'!$A$1:$C$17</definedName>
    <definedName name="_xlnm.Print_Area" localSheetId="0">'Rekapitulace'!$A$4:$D$18</definedName>
    <definedName name="_xlnm.Print_Area" localSheetId="4">'Rozvaděče'!$A$1:$C$50</definedName>
    <definedName name="_xlnm.Print_Area" localSheetId="3">'Svítidla'!$A$1:$C$34</definedName>
    <definedName name="_xlnm.Print_Titles" localSheetId="1">'Elektro'!$3:$5</definedName>
    <definedName name="_xlnm.Print_Titles" localSheetId="2">'Kabely'!$3:$5</definedName>
    <definedName name="_xlnm.Print_Titles" localSheetId="3">'Svítidla'!$3:$5</definedName>
    <definedName name="_xlnm.Print_Titles" localSheetId="4">'Rozvaděče'!$3:$5</definedName>
  </definedNames>
  <calcPr calcId="145621"/>
</workbook>
</file>

<file path=xl/sharedStrings.xml><?xml version="1.0" encoding="utf-8"?>
<sst xmlns="http://schemas.openxmlformats.org/spreadsheetml/2006/main" count="350" uniqueCount="150">
  <si>
    <t>Rekapitulace</t>
  </si>
  <si>
    <t xml:space="preserve">Položky </t>
  </si>
  <si>
    <t>Specifikace</t>
  </si>
  <si>
    <t>MJ</t>
  </si>
  <si>
    <t>množ.</t>
  </si>
  <si>
    <t>ks</t>
  </si>
  <si>
    <t>m</t>
  </si>
  <si>
    <t>CENA  CELKEM</t>
  </si>
  <si>
    <t>na podr. materiál</t>
  </si>
  <si>
    <t>%</t>
  </si>
  <si>
    <t>CELKEM MATERIÁL A MONTÁŽ</t>
  </si>
  <si>
    <t>GPV</t>
  </si>
  <si>
    <t>Sleva</t>
  </si>
  <si>
    <t>Elektroinstalace</t>
  </si>
  <si>
    <t>Krabice přístrojová KP 67/2 - referenční výrobek</t>
  </si>
  <si>
    <t>Krabice univerzální rozvodná KU 68 -1902 - referenční výrobek</t>
  </si>
  <si>
    <t>Krabice odbočná KO 97/5 - referenční výrobek</t>
  </si>
  <si>
    <t>Krabice rozvodná s vyšším kritím IP54</t>
  </si>
  <si>
    <t xml:space="preserve">Spinač jednopolový  ř.1  kryt  </t>
  </si>
  <si>
    <t xml:space="preserve">Spinač  jednopolový  ř.1  přístroj  </t>
  </si>
  <si>
    <t xml:space="preserve">Přepínač  ř. 5  kryt  </t>
  </si>
  <si>
    <t>Přepínač  ř. 5  přístroj</t>
  </si>
  <si>
    <t xml:space="preserve">Přepínač ř. 6  kryt  </t>
  </si>
  <si>
    <t xml:space="preserve">Přepínač   ř. 6  přístroj  </t>
  </si>
  <si>
    <t xml:space="preserve">Ovladač zapínací ř. 1/0  kryt  </t>
  </si>
  <si>
    <t xml:space="preserve">Ovladač zapínací  ř. 1/0  přístroj  </t>
  </si>
  <si>
    <t xml:space="preserve">Spinač   jednopolový  ř.1  se zvýšeným krytím  IP44  </t>
  </si>
  <si>
    <t xml:space="preserve">Spinač   jednopolový  ř.6  se zvýšeným krytím  IP44  </t>
  </si>
  <si>
    <t>Zásuvka dvojnásobná  zapustěná krytí  IP20</t>
  </si>
  <si>
    <t>Zásuvka jednásobná  s víčkem zapuštěná s krytím IP44</t>
  </si>
  <si>
    <t xml:space="preserve">Rámeček jednonásobný  pro spínače a jednozásuvky </t>
  </si>
  <si>
    <t xml:space="preserve">Rámeček vodorovný dvojnásobný  pro spínače a jednozásuvky </t>
  </si>
  <si>
    <t xml:space="preserve">Rámeček vodorovný trojnásobný  pro spínače a jednozásuvky </t>
  </si>
  <si>
    <t>Elektroinstalační trubka ohebná  prům.  25</t>
  </si>
  <si>
    <t xml:space="preserve">Demontáž stávající elektroinstalace </t>
  </si>
  <si>
    <t>hod</t>
  </si>
  <si>
    <t xml:space="preserve">Montáž rozvodnic + zapojení </t>
  </si>
  <si>
    <t xml:space="preserve">Sádra stavební </t>
  </si>
  <si>
    <t>kg</t>
  </si>
  <si>
    <t>Ostatní pomocný materiál</t>
  </si>
  <si>
    <t>kpl</t>
  </si>
  <si>
    <t>Vysekání ve zdi a otvoru do zdi</t>
  </si>
  <si>
    <t>Výchozí revize</t>
  </si>
  <si>
    <t>Kabely</t>
  </si>
  <si>
    <t>Kabel CYKY-0 3x1,5</t>
  </si>
  <si>
    <t>Kabel CYKY-J 3x1,5</t>
  </si>
  <si>
    <t>Kabel CYKY-J 3x2,5</t>
  </si>
  <si>
    <t>Kabel CYKY-J 5x1,5</t>
  </si>
  <si>
    <t>Kabel CYKY-J 5x2,5</t>
  </si>
  <si>
    <t>Kabel CYKY-J 5x4</t>
  </si>
  <si>
    <t>Vodič CY 2,5 ZeZl</t>
  </si>
  <si>
    <t>Vodič CY 4 ZeZl</t>
  </si>
  <si>
    <t xml:space="preserve">Vodič CYA  6 ZeZl </t>
  </si>
  <si>
    <t xml:space="preserve">Vodič CYA 25 ZeZl </t>
  </si>
  <si>
    <t>Svítidla</t>
  </si>
  <si>
    <t>Rozvaděče</t>
  </si>
  <si>
    <t>Jistič  10B/1</t>
  </si>
  <si>
    <t>Jistič  16B/1</t>
  </si>
  <si>
    <t>Proudový chránič  25B/4N/0.03  25A</t>
  </si>
  <si>
    <t xml:space="preserve">Přípojnice  N  modrá  </t>
  </si>
  <si>
    <t>Záslepka do rozvaděče</t>
  </si>
  <si>
    <t>Jistič  16B/3</t>
  </si>
  <si>
    <t>Jistič  20B/3</t>
  </si>
  <si>
    <t xml:space="preserve">Svorka na pospojení  ZSA 16 + měděný pásek </t>
  </si>
  <si>
    <t>Krabicová svorka  pružinová  3/2,5 - referenční výrobek</t>
  </si>
  <si>
    <t>Krabicová svorka  pružinová  4/2,5 - referenční výrobek</t>
  </si>
  <si>
    <t>Krabicová svorka  pružinová  5/2,5 - referenční výrobek</t>
  </si>
  <si>
    <t>NS - LED nouzové svítidlo 3,3W, 3h, IP20</t>
  </si>
  <si>
    <t>NS - LED nouzové svítidlo 3,3W, 3h, IP20,  mont.</t>
  </si>
  <si>
    <t>Kabel CYKY-J 5x6</t>
  </si>
  <si>
    <t>Transformace DNH Rychmburk II - Stavební úpravy Tyršova 389, Skuteč</t>
  </si>
  <si>
    <t>Rozvodnice  plastová 56 modulů zapuštěná IP 30</t>
  </si>
  <si>
    <t>o rozměrech š. 359, v. 714, hl. 97</t>
  </si>
  <si>
    <t>Řadová svorkovnice  do průřezu 4</t>
  </si>
  <si>
    <t>Propojovací lišta pro jističe jmenovitý proud 80A 3fázová</t>
  </si>
  <si>
    <t>Vypínač třípólový na DIN lištu 40/3</t>
  </si>
  <si>
    <t>Rozvaděč R01</t>
  </si>
  <si>
    <t>Rozvaděč R2</t>
  </si>
  <si>
    <t xml:space="preserve">Přepěťová ochrana  třídy B+C </t>
  </si>
  <si>
    <t>Rozvodnice  plastová 36 modulů zapuštěná IP 65</t>
  </si>
  <si>
    <t>o rozměrech š. 418, v. 436, hl. 148</t>
  </si>
  <si>
    <t xml:space="preserve">s leštěnou parabolickou AL mřížkou </t>
  </si>
  <si>
    <t>s leštěnou parabolickou AL mřížkou</t>
  </si>
  <si>
    <t>A - LED svítidlo přisazené  2x54W, IP20</t>
  </si>
  <si>
    <t>A - LED svítidlo přisazené  2x54W, IP20  mont.</t>
  </si>
  <si>
    <t>B - LED svítidlo přisazené  1x36W, IP20</t>
  </si>
  <si>
    <t>B - LED svítidlo přisazené  1x36W, IP20  mont.</t>
  </si>
  <si>
    <t>C - LED svítidlo přisazené 2x36W  IP65</t>
  </si>
  <si>
    <t>C - LED svítidlo přisazené 2x36W  IP65  mont.</t>
  </si>
  <si>
    <t>D - Svítidlo LED přisazené  1x15W, IP65</t>
  </si>
  <si>
    <t>D - Svítidlo LED přisazené  1x15W, IP65  mont.</t>
  </si>
  <si>
    <t>E - Svítidlo LED přisazené 1x10W, IP44</t>
  </si>
  <si>
    <t>E - Svítidlo LED přisazené  1x10W, IP44  mont.</t>
  </si>
  <si>
    <t>F - Svítidlo LED přisazení  1x7,5W, IP20</t>
  </si>
  <si>
    <t>F - Svítidlo LED přisazení  1x7,5W, IP20  mont.</t>
  </si>
  <si>
    <t>G - Svítidlo LED přisazené  1x16W, IP20</t>
  </si>
  <si>
    <t>G - Svítidlo LED přisazené  1x16W, IP20  mont.</t>
  </si>
  <si>
    <t>H - Svítidlo LED pod kuchyňskou linku 1x10W,  IP20</t>
  </si>
  <si>
    <t>H - Svítidlo LED pod kuchyňskou linku 1x10W,  IP20,  mont.</t>
  </si>
  <si>
    <t>CH - Svítidlo žářivkové závěsné řadové 2x36W, IP20</t>
  </si>
  <si>
    <t>CH - Svítidlo žářivkové závěsné řadové 2x36W, IP20  mont.</t>
  </si>
  <si>
    <t>Zářivková trubice 36W/840</t>
  </si>
  <si>
    <t>Spojovací díl ve tvaru L k zářivkovému svítidlu závěsnému, řadovému 2x36W</t>
  </si>
  <si>
    <t>Spojovací díl ve tvaru L k zářivkovému svítidlu závěsnému, řadovému 2x36W  mont.</t>
  </si>
  <si>
    <t>Krabice univelzální do dutých stěn KUL 68-45/LD</t>
  </si>
  <si>
    <t>Víčko V68 ke krabici KUL 68-45/LD</t>
  </si>
  <si>
    <t xml:space="preserve">Přepínač ř. 6+1  kryt  </t>
  </si>
  <si>
    <t xml:space="preserve">Přepínač   ř. 6+1  přístroj  </t>
  </si>
  <si>
    <t xml:space="preserve">Přepínač   ř. 7  kryt  </t>
  </si>
  <si>
    <t xml:space="preserve">Přepínač  ř. 7  přístroj  </t>
  </si>
  <si>
    <t xml:space="preserve">Spinač   jednopolový  ř.5  se zvýšeným krytím  IP44  </t>
  </si>
  <si>
    <t xml:space="preserve">Spinač   jednopolový  ř.7  se zvýšeným krytím  IP44  </t>
  </si>
  <si>
    <t>Zásuvka nástěnná  16A/400V IP54</t>
  </si>
  <si>
    <t>Zásuvka dvojnásobná  zapustěná s ochranou proti přepětí krytí  IP20</t>
  </si>
  <si>
    <t>Drát FeZn d. 10mm v zemi</t>
  </si>
  <si>
    <t>Svorka pásek - drát SR03</t>
  </si>
  <si>
    <t>Rozvodnice hlavního ochranného pospojování - HOP</t>
  </si>
  <si>
    <t xml:space="preserve">Ekvipotenciální svorkovnice  EPS 2 </t>
  </si>
  <si>
    <t>Lišta elektroinstalační LV - 18x13</t>
  </si>
  <si>
    <t>Jistič  25B/3</t>
  </si>
  <si>
    <t>Instalační stykač (relé) zatížitelnost kontaktů 20A při 250V AC 2x spínací kontakt</t>
  </si>
  <si>
    <t>Schodišťový spínač</t>
  </si>
  <si>
    <t>Jistič  6B/1</t>
  </si>
  <si>
    <t>Podlahová krabice</t>
  </si>
  <si>
    <t>Víko se závěsem do podlahové krabice</t>
  </si>
  <si>
    <t>Rám podlahové krabice</t>
  </si>
  <si>
    <t>Přístrojová krabice do podlahové krabice</t>
  </si>
  <si>
    <t>Krycí deska do přístrojové krabice do podlahové krabice - plná</t>
  </si>
  <si>
    <t>Krycí deska do přístrojové krabice do podlahové krabice - 4x4x45</t>
  </si>
  <si>
    <t>Zásuvky do podlahové krabice 45x45 - BÍLÁ</t>
  </si>
  <si>
    <t>Zásuvky do podlahové krabice 45x45 - ČERVENÁ</t>
  </si>
  <si>
    <t>Zásuvky do podlahové krabice 45x45 - DATOVÁ</t>
  </si>
  <si>
    <t>Zásuvka datová - data + internet</t>
  </si>
  <si>
    <t>Malý axiální ventilátor prům. 100 Až,WC  1NPE/230V  15W  s doběhem</t>
  </si>
  <si>
    <t>Sálavý nástěnný i stropní topný panel 850W - 230V</t>
  </si>
  <si>
    <t>Kabel SYKFY  2x2x0,5</t>
  </si>
  <si>
    <t>Úprava ve stávajícím rozvaděči</t>
  </si>
  <si>
    <t>Paměťové relé (impulsní) pro spínání osvětlení</t>
  </si>
  <si>
    <t>Rozvaděč R3</t>
  </si>
  <si>
    <t>Rozvodnice  plastová 36 modulů zapuštěná IP 30</t>
  </si>
  <si>
    <t>o rozměrech š. 334, v. 620, hl. 110</t>
  </si>
  <si>
    <t>Ponorné čerpadlo do jímky</t>
  </si>
  <si>
    <t>Snímač hladiny</t>
  </si>
  <si>
    <t>Ponorné sondy</t>
  </si>
  <si>
    <t>J - Svítidlo LED venkovní s čidlem 10W, IP65</t>
  </si>
  <si>
    <t>J - Svítidlo LED venkovní s čidlem 10W, IP65,  mont.</t>
  </si>
  <si>
    <t>celkem</t>
  </si>
  <si>
    <t>cena/mj</t>
  </si>
  <si>
    <t>cena/jedn.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</si>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</sst>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$&quot;#,##0_);[Red]\(&quot;$&quot;#,##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%_);[Red]\(0%\)"/>
    <numFmt numFmtId="172" formatCode="0.0%_);[Red]\(0.0%\)"/>
    <numFmt numFmtId="173" formatCode="###,###,_);[Red]\(###,###,\)"/>
    <numFmt numFmtId="174" formatCode="###,###.0,_);[Red]\(###,###.0,\)"/>
    <numFmt numFmtId="175" formatCode="d\-mmm\-yy\ \ \ h:mm"/>
    <numFmt numFmtId="176" formatCode="#,##0.0_);[Red]\(#,##0.0\)"/>
    <numFmt numFmtId="177" formatCode="#,##0.0_);\(#,##0.0\)"/>
    <numFmt numFmtId="178" formatCode="0.00%;[Red]\-0.00%"/>
    <numFmt numFmtId="179" formatCode="mmm\-yy_)"/>
    <numFmt numFmtId="180" formatCode="0.0%;[Red]\-0.0%"/>
    <numFmt numFmtId="181" formatCode="0.0%;\(0.0%\)"/>
    <numFmt numFmtId="182" formatCode="###0_)"/>
    <numFmt numFmtId="183" formatCode="#,##0.000_);\(#,##0.000\)"/>
    <numFmt numFmtId="184" formatCode="#,##0.00\ &quot;Kč&quot;"/>
    <numFmt numFmtId="185" formatCode="#,##0.00\ &quot;Kč&quot;;[Red]#,##0.00\ &quot;Kč&quot;"/>
    <numFmt numFmtId="186" formatCode="0.0"/>
  </numFmts>
  <fonts count="2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"/>
      <family val="2"/>
    </font>
    <font>
      <sz val="10"/>
      <name val="MS Sans Serif"/>
      <family val="2"/>
    </font>
    <font>
      <sz val="8"/>
      <name val="CG Times (E1)"/>
      <family val="2"/>
    </font>
    <font>
      <sz val="10"/>
      <name val="Univers (WN)"/>
      <family val="2"/>
    </font>
    <font>
      <sz val="10"/>
      <name val="Helv"/>
      <family val="2"/>
    </font>
    <font>
      <sz val="8"/>
      <name val="Times New Roman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sz val="10"/>
      <name val="Univers (E1)"/>
      <family val="2"/>
    </font>
    <font>
      <b/>
      <sz val="12"/>
      <name val="Univers (WN)"/>
      <family val="2"/>
    </font>
    <font>
      <b/>
      <sz val="10"/>
      <name val="Univers (WN)"/>
      <family val="2"/>
    </font>
    <font>
      <b/>
      <sz val="10"/>
      <name val="Arial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10"/>
      <color indexed="9"/>
      <name val="Arial CE"/>
      <family val="2"/>
    </font>
    <font>
      <b/>
      <sz val="12"/>
      <color indexed="39"/>
      <name val="Arial CE"/>
      <family val="2"/>
    </font>
    <font>
      <b/>
      <sz val="10"/>
      <color indexed="39"/>
      <name val="Arial CE"/>
      <family val="2"/>
    </font>
    <font>
      <sz val="10"/>
      <color indexed="39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5" fontId="5" fillId="0" borderId="0" applyFont="0" applyFill="0" applyBorder="0" applyProtection="0">
      <alignment/>
    </xf>
    <xf numFmtId="175" fontId="5" fillId="0" borderId="0" applyFont="0" applyFill="0" applyBorder="0" applyProtection="0">
      <alignment horizontal="left"/>
    </xf>
    <xf numFmtId="177" fontId="6" fillId="0" borderId="0" applyFont="0" applyFill="0" applyBorder="0" applyAlignment="0">
      <protection locked="0"/>
    </xf>
    <xf numFmtId="39" fontId="8" fillId="0" borderId="0" applyFont="0" applyFill="0" applyBorder="0" applyAlignment="0" applyProtection="0"/>
    <xf numFmtId="183" fontId="9" fillId="0" borderId="0" applyFont="0" applyFill="0" applyBorder="0" applyAlignment="0">
      <protection/>
    </xf>
    <xf numFmtId="37" fontId="10" fillId="0" borderId="0" applyFill="0" applyBorder="0" applyAlignment="0">
      <protection locked="0"/>
    </xf>
    <xf numFmtId="166" fontId="10" fillId="0" borderId="1" applyFill="0" applyBorder="0">
      <alignment/>
      <protection locked="0"/>
    </xf>
    <xf numFmtId="177" fontId="10" fillId="0" borderId="0" applyFill="0" applyBorder="0" applyAlignment="0">
      <protection locked="0"/>
    </xf>
    <xf numFmtId="183" fontId="10" fillId="0" borderId="0" applyFill="0" applyBorder="0" applyAlignment="0">
      <protection locked="0"/>
    </xf>
    <xf numFmtId="179" fontId="7" fillId="0" borderId="0" applyFont="0" applyFill="0" applyBorder="0" applyAlignment="0" applyProtection="0"/>
    <xf numFmtId="176" fontId="11" fillId="0" borderId="0" applyFill="0" applyBorder="0" applyAlignment="0">
      <protection/>
    </xf>
    <xf numFmtId="38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9" fillId="0" borderId="2" applyFont="0" applyFill="0" applyBorder="0" applyProtection="0">
      <alignment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38" fontId="13" fillId="0" borderId="0" applyFill="0" applyBorder="0" applyAlignment="0" applyProtection="0"/>
    <xf numFmtId="180" fontId="14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" fontId="6" fillId="0" borderId="0" applyFont="0" applyFill="0" applyBorder="0" applyProtection="0">
      <alignment/>
    </xf>
    <xf numFmtId="0" fontId="5" fillId="0" borderId="3" applyNumberFormat="0" applyFont="0" applyFill="0" applyAlignment="0" applyProtection="0"/>
    <xf numFmtId="0" fontId="12" fillId="0" borderId="4" applyNumberFormat="0" applyFont="0" applyFill="0" applyAlignment="0" applyProtection="0"/>
    <xf numFmtId="182" fontId="15" fillId="0" borderId="5" applyFont="0" applyFill="0" applyBorder="0" applyAlignment="0" applyProtection="0"/>
  </cellStyleXfs>
  <cellXfs count="85">
    <xf numFmtId="0" fontId="0" fillId="0" borderId="0" xfId="0"/>
    <xf numFmtId="184" fontId="0" fillId="0" borderId="0" xfId="42" applyNumberFormat="1" applyFont="1" applyProtection="1">
      <alignment/>
      <protection/>
    </xf>
    <xf numFmtId="184" fontId="0" fillId="0" borderId="6" xfId="42" applyNumberFormat="1" applyFont="1" applyBorder="1" applyProtection="1">
      <alignment/>
      <protection/>
    </xf>
    <xf numFmtId="184" fontId="2" fillId="0" borderId="0" xfId="42" applyNumberFormat="1" applyFont="1" applyProtection="1">
      <alignment/>
      <protection/>
    </xf>
    <xf numFmtId="184" fontId="2" fillId="0" borderId="0" xfId="42" applyNumberFormat="1" applyFont="1" applyProtection="1">
      <alignment/>
      <protection/>
    </xf>
    <xf numFmtId="184" fontId="0" fillId="0" borderId="0" xfId="42" applyNumberFormat="1" applyFont="1" applyProtection="1">
      <alignment/>
      <protection/>
    </xf>
    <xf numFmtId="184" fontId="0" fillId="3" borderId="5" xfId="42" applyNumberFormat="1" applyFont="1" applyFill="1" applyBorder="1" applyProtection="1">
      <alignment/>
      <protection/>
    </xf>
    <xf numFmtId="185" fontId="0" fillId="3" borderId="5" xfId="42" applyNumberFormat="1" applyFont="1" applyFill="1" applyBorder="1" applyProtection="1">
      <alignment/>
      <protection/>
    </xf>
    <xf numFmtId="185" fontId="0" fillId="0" borderId="6" xfId="42" applyNumberFormat="1" applyFont="1" applyBorder="1" applyProtection="1">
      <alignment/>
      <protection/>
    </xf>
    <xf numFmtId="185" fontId="0" fillId="0" borderId="0" xfId="42" applyNumberFormat="1" applyFont="1" applyProtection="1">
      <alignment/>
      <protection/>
    </xf>
    <xf numFmtId="184" fontId="2" fillId="3" borderId="7" xfId="42" applyNumberFormat="1" applyFont="1" applyFill="1" applyBorder="1" applyProtection="1">
      <alignment/>
      <protection/>
    </xf>
    <xf numFmtId="185" fontId="2" fillId="3" borderId="7" xfId="42" applyNumberFormat="1" applyFont="1" applyFill="1" applyBorder="1" applyProtection="1">
      <alignment/>
      <protection/>
    </xf>
    <xf numFmtId="185" fontId="0" fillId="0" borderId="0" xfId="42" applyNumberFormat="1" applyFont="1" applyProtection="1">
      <alignment/>
      <protection/>
    </xf>
    <xf numFmtId="184" fontId="16" fillId="4" borderId="0" xfId="42" applyNumberFormat="1" applyFont="1" applyFill="1" applyProtection="1">
      <alignment/>
      <protection/>
    </xf>
    <xf numFmtId="185" fontId="16" fillId="4" borderId="0" xfId="42" applyNumberFormat="1" applyFont="1" applyFill="1" applyProtection="1">
      <alignment/>
      <protection/>
    </xf>
    <xf numFmtId="0" fontId="18" fillId="0" borderId="0" xfId="43" applyFont="1" applyProtection="1">
      <alignment/>
      <protection/>
    </xf>
    <xf numFmtId="0" fontId="0" fillId="0" borderId="0" xfId="42" applyFont="1" applyAlignment="1" applyProtection="1">
      <alignment horizontal="center"/>
      <protection/>
    </xf>
    <xf numFmtId="1" fontId="0" fillId="0" borderId="0" xfId="42" applyNumberFormat="1" applyFont="1" applyProtection="1">
      <alignment/>
      <protection/>
    </xf>
    <xf numFmtId="0" fontId="0" fillId="0" borderId="0" xfId="42" applyFont="1" applyProtection="1">
      <alignment/>
      <protection/>
    </xf>
    <xf numFmtId="0" fontId="2" fillId="0" borderId="0" xfId="42" applyFont="1" applyAlignment="1" applyProtection="1">
      <alignment horizontal="center"/>
      <protection/>
    </xf>
    <xf numFmtId="1" fontId="0" fillId="0" borderId="0" xfId="42" applyNumberFormat="1" applyFont="1" applyProtection="1">
      <alignment/>
      <protection/>
    </xf>
    <xf numFmtId="0" fontId="0" fillId="0" borderId="8" xfId="42" applyFont="1" applyBorder="1" applyProtection="1">
      <alignment/>
      <protection/>
    </xf>
    <xf numFmtId="0" fontId="0" fillId="0" borderId="8" xfId="42" applyFont="1" applyBorder="1" applyAlignment="1" applyProtection="1">
      <alignment horizontal="center"/>
      <protection/>
    </xf>
    <xf numFmtId="1" fontId="0" fillId="0" borderId="8" xfId="42" applyNumberFormat="1" applyFont="1" applyBorder="1" applyAlignment="1" applyProtection="1">
      <alignment horizontal="center"/>
      <protection/>
    </xf>
    <xf numFmtId="184" fontId="0" fillId="0" borderId="8" xfId="42" applyNumberFormat="1" applyFont="1" applyBorder="1" applyAlignment="1" applyProtection="1">
      <alignment horizontal="center"/>
      <protection/>
    </xf>
    <xf numFmtId="0" fontId="22" fillId="0" borderId="0" xfId="42" applyFont="1" applyProtection="1">
      <alignment/>
      <protection/>
    </xf>
    <xf numFmtId="0" fontId="22" fillId="0" borderId="0" xfId="42" applyFont="1" applyAlignment="1" applyProtection="1">
      <alignment horizontal="center"/>
      <protection/>
    </xf>
    <xf numFmtId="1" fontId="22" fillId="0" borderId="0" xfId="42" applyNumberFormat="1" applyFont="1" applyProtection="1">
      <alignment/>
      <protection/>
    </xf>
    <xf numFmtId="0" fontId="22" fillId="0" borderId="6" xfId="42" applyFont="1" applyBorder="1" applyProtection="1">
      <alignment/>
      <protection/>
    </xf>
    <xf numFmtId="0" fontId="22" fillId="0" borderId="6" xfId="42" applyFont="1" applyBorder="1" applyAlignment="1" applyProtection="1">
      <alignment horizontal="center"/>
      <protection/>
    </xf>
    <xf numFmtId="1" fontId="22" fillId="0" borderId="6" xfId="42" applyNumberFormat="1" applyFont="1" applyBorder="1" applyProtection="1">
      <alignment/>
      <protection/>
    </xf>
    <xf numFmtId="0" fontId="0" fillId="0" borderId="0" xfId="42" applyFont="1" applyProtection="1">
      <alignment/>
      <protection/>
    </xf>
    <xf numFmtId="0" fontId="0" fillId="0" borderId="0" xfId="42" applyFont="1" applyAlignment="1" applyProtection="1">
      <alignment horizontal="center"/>
      <protection/>
    </xf>
    <xf numFmtId="1" fontId="2" fillId="0" borderId="0" xfId="42" applyNumberFormat="1" applyFont="1" applyProtection="1">
      <alignment/>
      <protection/>
    </xf>
    <xf numFmtId="0" fontId="0" fillId="3" borderId="9" xfId="42" applyFont="1" applyFill="1" applyBorder="1" applyProtection="1">
      <alignment/>
      <protection/>
    </xf>
    <xf numFmtId="0" fontId="0" fillId="3" borderId="5" xfId="42" applyFont="1" applyFill="1" applyBorder="1" applyAlignment="1" applyProtection="1">
      <alignment horizontal="center"/>
      <protection/>
    </xf>
    <xf numFmtId="1" fontId="22" fillId="3" borderId="5" xfId="42" applyNumberFormat="1" applyFont="1" applyFill="1" applyBorder="1" applyProtection="1">
      <alignment/>
      <protection/>
    </xf>
    <xf numFmtId="0" fontId="0" fillId="0" borderId="6" xfId="42" applyFont="1" applyBorder="1" applyProtection="1">
      <alignment/>
      <protection/>
    </xf>
    <xf numFmtId="0" fontId="0" fillId="0" borderId="6" xfId="42" applyFont="1" applyBorder="1" applyAlignment="1" applyProtection="1">
      <alignment horizontal="center"/>
      <protection/>
    </xf>
    <xf numFmtId="0" fontId="2" fillId="3" borderId="10" xfId="42" applyFont="1" applyFill="1" applyBorder="1" applyProtection="1">
      <alignment/>
      <protection/>
    </xf>
    <xf numFmtId="0" fontId="2" fillId="3" borderId="7" xfId="42" applyFont="1" applyFill="1" applyBorder="1" applyAlignment="1" applyProtection="1">
      <alignment horizontal="center"/>
      <protection/>
    </xf>
    <xf numFmtId="1" fontId="2" fillId="3" borderId="7" xfId="42" applyNumberFormat="1" applyFont="1" applyFill="1" applyBorder="1" applyProtection="1">
      <alignment/>
      <protection/>
    </xf>
    <xf numFmtId="0" fontId="16" fillId="4" borderId="0" xfId="42" applyFont="1" applyFill="1" applyBorder="1" applyProtection="1">
      <alignment/>
      <protection/>
    </xf>
    <xf numFmtId="0" fontId="19" fillId="4" borderId="0" xfId="42" applyFont="1" applyFill="1" applyAlignment="1" applyProtection="1">
      <alignment horizontal="center"/>
      <protection/>
    </xf>
    <xf numFmtId="184" fontId="0" fillId="5" borderId="0" xfId="42" applyNumberFormat="1" applyFont="1" applyFill="1" applyProtection="1">
      <alignment/>
      <protection locked="0"/>
    </xf>
    <xf numFmtId="0" fontId="21" fillId="0" borderId="0" xfId="42" applyFont="1" applyProtection="1">
      <alignment/>
      <protection/>
    </xf>
    <xf numFmtId="0" fontId="23" fillId="0" borderId="0" xfId="42" applyFont="1" applyFill="1" applyProtection="1">
      <alignment/>
      <protection/>
    </xf>
    <xf numFmtId="0" fontId="23" fillId="0" borderId="0" xfId="42" applyFont="1" applyFill="1" applyAlignment="1" applyProtection="1">
      <alignment horizontal="center"/>
      <protection/>
    </xf>
    <xf numFmtId="1" fontId="23" fillId="0" borderId="0" xfId="42" applyNumberFormat="1" applyFont="1" applyFill="1" applyProtection="1">
      <alignment/>
      <protection/>
    </xf>
    <xf numFmtId="0" fontId="22" fillId="0" borderId="0" xfId="42" applyFont="1" applyFill="1" applyProtection="1">
      <alignment/>
      <protection/>
    </xf>
    <xf numFmtId="0" fontId="8" fillId="0" borderId="0" xfId="42" applyFill="1" applyProtection="1">
      <alignment/>
      <protection/>
    </xf>
    <xf numFmtId="0" fontId="23" fillId="0" borderId="0" xfId="42" applyFont="1" applyAlignment="1" applyProtection="1">
      <alignment horizontal="center"/>
      <protection/>
    </xf>
    <xf numFmtId="0" fontId="8" fillId="0" borderId="0" xfId="42" applyProtection="1">
      <alignment/>
      <protection/>
    </xf>
    <xf numFmtId="1" fontId="22" fillId="0" borderId="0" xfId="42" applyNumberFormat="1" applyFont="1" applyFill="1" applyProtection="1">
      <alignment/>
      <protection/>
    </xf>
    <xf numFmtId="0" fontId="23" fillId="0" borderId="0" xfId="42" applyFont="1" applyProtection="1">
      <alignment/>
      <protection/>
    </xf>
    <xf numFmtId="1" fontId="19" fillId="4" borderId="0" xfId="42" applyNumberFormat="1" applyFont="1" applyFill="1" applyProtection="1">
      <alignment/>
      <protection/>
    </xf>
    <xf numFmtId="0" fontId="24" fillId="0" borderId="0" xfId="42" applyFont="1" applyProtection="1">
      <alignment/>
      <protection/>
    </xf>
    <xf numFmtId="0" fontId="24" fillId="0" borderId="0" xfId="42" applyFont="1" applyAlignment="1" applyProtection="1">
      <alignment horizontal="center"/>
      <protection/>
    </xf>
    <xf numFmtId="1" fontId="24" fillId="0" borderId="0" xfId="42" applyNumberFormat="1" applyFont="1" applyFill="1" applyProtection="1">
      <alignment/>
      <protection/>
    </xf>
    <xf numFmtId="186" fontId="22" fillId="0" borderId="0" xfId="42" applyNumberFormat="1" applyFont="1" applyFill="1" applyProtection="1">
      <alignment/>
      <protection/>
    </xf>
    <xf numFmtId="0" fontId="0" fillId="0" borderId="0" xfId="42" applyFont="1" applyFill="1" applyProtection="1">
      <alignment/>
      <protection/>
    </xf>
    <xf numFmtId="0" fontId="20" fillId="0" borderId="0" xfId="43" applyFont="1" applyProtection="1">
      <alignment/>
      <protection/>
    </xf>
    <xf numFmtId="184" fontId="0" fillId="0" borderId="0" xfId="41" applyNumberFormat="1" applyFont="1" applyBorder="1" applyAlignment="1" applyProtection="1">
      <alignment horizontal="left"/>
      <protection/>
    </xf>
    <xf numFmtId="184" fontId="0" fillId="0" borderId="0" xfId="41" applyNumberFormat="1" applyFont="1" applyProtection="1">
      <alignment/>
      <protection/>
    </xf>
    <xf numFmtId="0" fontId="0" fillId="0" borderId="0" xfId="41" applyFont="1" applyProtection="1">
      <alignment/>
      <protection/>
    </xf>
    <xf numFmtId="0" fontId="3" fillId="0" borderId="0" xfId="41" applyFont="1" applyBorder="1" applyProtection="1">
      <alignment/>
      <protection/>
    </xf>
    <xf numFmtId="184" fontId="2" fillId="0" borderId="0" xfId="41" applyNumberFormat="1" applyFont="1" applyBorder="1" applyAlignment="1" applyProtection="1">
      <alignment horizontal="centerContinuous"/>
      <protection/>
    </xf>
    <xf numFmtId="0" fontId="17" fillId="0" borderId="0" xfId="41" applyFont="1" applyFill="1" applyBorder="1" applyProtection="1">
      <alignment/>
      <protection/>
    </xf>
    <xf numFmtId="184" fontId="17" fillId="0" borderId="0" xfId="41" applyNumberFormat="1" applyFont="1" applyFill="1" applyBorder="1" applyAlignment="1" applyProtection="1">
      <alignment horizontal="centerContinuous"/>
      <protection/>
    </xf>
    <xf numFmtId="184" fontId="0" fillId="0" borderId="0" xfId="41" applyNumberFormat="1" applyFont="1" applyBorder="1" applyAlignment="1" applyProtection="1">
      <alignment horizontal="centerContinuous"/>
      <protection/>
    </xf>
    <xf numFmtId="184" fontId="0" fillId="0" borderId="0" xfId="41" applyNumberFormat="1" applyFont="1" applyProtection="1">
      <alignment/>
      <protection/>
    </xf>
    <xf numFmtId="0" fontId="0" fillId="0" borderId="0" xfId="41" applyFont="1" applyProtection="1">
      <alignment/>
      <protection/>
    </xf>
    <xf numFmtId="0" fontId="2" fillId="0" borderId="0" xfId="41" applyFont="1" applyFill="1" applyBorder="1" applyProtection="1">
      <alignment/>
      <protection/>
    </xf>
    <xf numFmtId="184" fontId="2" fillId="0" borderId="0" xfId="41" applyNumberFormat="1" applyFont="1" applyFill="1" applyBorder="1" applyAlignment="1" applyProtection="1">
      <alignment horizontal="center"/>
      <protection/>
    </xf>
    <xf numFmtId="0" fontId="2" fillId="0" borderId="0" xfId="41" applyFont="1" applyBorder="1" applyProtection="1">
      <alignment/>
      <protection/>
    </xf>
    <xf numFmtId="184" fontId="0" fillId="0" borderId="0" xfId="41" applyNumberFormat="1" applyFont="1" applyBorder="1" applyAlignment="1" applyProtection="1">
      <alignment horizontal="right"/>
      <protection/>
    </xf>
    <xf numFmtId="184" fontId="0" fillId="0" borderId="0" xfId="41" applyNumberFormat="1" applyFont="1" applyBorder="1" applyProtection="1">
      <alignment/>
      <protection/>
    </xf>
    <xf numFmtId="0" fontId="0" fillId="0" borderId="0" xfId="41" applyFont="1" applyBorder="1" applyProtection="1">
      <alignment/>
      <protection/>
    </xf>
    <xf numFmtId="184" fontId="0" fillId="5" borderId="0" xfId="41" applyNumberFormat="1" applyFont="1" applyFill="1" applyBorder="1" applyAlignment="1" applyProtection="1">
      <alignment horizontal="right"/>
      <protection/>
    </xf>
    <xf numFmtId="0" fontId="18" fillId="0" borderId="0" xfId="41" applyFont="1" applyFill="1" applyBorder="1" applyProtection="1">
      <alignment/>
      <protection/>
    </xf>
    <xf numFmtId="184" fontId="18" fillId="0" borderId="0" xfId="41" applyNumberFormat="1" applyFont="1" applyFill="1" applyBorder="1" applyAlignment="1" applyProtection="1">
      <alignment horizontal="right"/>
      <protection/>
    </xf>
    <xf numFmtId="184" fontId="18" fillId="0" borderId="0" xfId="41" applyNumberFormat="1" applyFont="1" applyFill="1" applyBorder="1" applyProtection="1">
      <alignment/>
      <protection/>
    </xf>
    <xf numFmtId="0" fontId="2" fillId="0" borderId="0" xfId="41" applyFont="1" applyFill="1" applyBorder="1" applyProtection="1">
      <alignment/>
      <protection/>
    </xf>
    <xf numFmtId="184" fontId="2" fillId="0" borderId="0" xfId="41" applyNumberFormat="1" applyFont="1" applyFill="1" applyBorder="1" applyAlignment="1" applyProtection="1">
      <alignment horizontal="right"/>
      <protection/>
    </xf>
    <xf numFmtId="184" fontId="0" fillId="0" borderId="0" xfId="41" applyNumberFormat="1" applyFont="1" applyAlignment="1" applyProtection="1">
      <alignment horizontal="right"/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  <cellStyle name="Bold 11" xfId="21"/>
    <cellStyle name="Comma [0]_9eu2xkjwWrYu0YNRaLvhySkeD" xfId="22"/>
    <cellStyle name="Comma_9eu2xkjwWrYu0YNRaLvhySkeD" xfId="23"/>
    <cellStyle name="Currency (0)" xfId="24"/>
    <cellStyle name="Currency (2)" xfId="25"/>
    <cellStyle name="Currency [0]_3LU9hSJnLyQkkffIimuyOsjVm" xfId="26"/>
    <cellStyle name="Currency_3LU9hSJnLyQkkffIimuyOsjVm" xfId="27"/>
    <cellStyle name="čárky [0]_0f83zm4yytAvDZPSbNxjaUl2F" xfId="28"/>
    <cellStyle name="Date" xfId="29"/>
    <cellStyle name="Date-Time" xfId="30"/>
    <cellStyle name="Decimal 1" xfId="31"/>
    <cellStyle name="Decimal 2" xfId="32"/>
    <cellStyle name="Decimal 3" xfId="33"/>
    <cellStyle name="Input" xfId="34"/>
    <cellStyle name="Input %" xfId="35"/>
    <cellStyle name="Input 1" xfId="36"/>
    <cellStyle name="Input 3" xfId="37"/>
    <cellStyle name="Month" xfId="38"/>
    <cellStyle name="Normal 11" xfId="39"/>
    <cellStyle name="Normal_3LU9hSJnLyQkkffIimuyOsjVm" xfId="40"/>
    <cellStyle name="normální_Rekapitulace" xfId="41"/>
    <cellStyle name="normální_SK I" xfId="42"/>
    <cellStyle name="normální_Zásuvky" xfId="43"/>
    <cellStyle name="Percent ()" xfId="44"/>
    <cellStyle name="Percent (0)" xfId="45"/>
    <cellStyle name="Percent (1)" xfId="46"/>
    <cellStyle name="Percent 1" xfId="47"/>
    <cellStyle name="Percent 2" xfId="48"/>
    <cellStyle name="Percent_Account Detail" xfId="49"/>
    <cellStyle name="Shaded" xfId="50"/>
    <cellStyle name="Sum" xfId="51"/>
    <cellStyle name="Sum %of HV" xfId="52"/>
    <cellStyle name="Thousands (0)" xfId="53"/>
    <cellStyle name="Thousands (1)" xfId="54"/>
    <cellStyle name="time" xfId="55"/>
    <cellStyle name="Total" xfId="56"/>
    <cellStyle name="Underline 2" xfId="57"/>
    <cellStyle name="Year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8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7.75390625" style="64" customWidth="1"/>
    <col min="2" max="2" width="20.75390625" style="84" customWidth="1"/>
    <col min="3" max="4" width="20.75390625" style="63" customWidth="1"/>
    <col min="5" max="5" width="16.625" style="63" customWidth="1"/>
    <col min="6" max="6" width="14.375" style="63" customWidth="1"/>
    <col min="7" max="7" width="10.75390625" style="64" customWidth="1"/>
    <col min="8" max="8" width="12.75390625" style="63" customWidth="1"/>
    <col min="9" max="9" width="10.75390625" style="64" customWidth="1"/>
    <col min="10" max="10" width="16.625" style="63" customWidth="1"/>
    <col min="11" max="16384" width="9.125" style="64" customWidth="1"/>
  </cols>
  <sheetData>
    <row r="4" spans="1:2" ht="15.75">
      <c r="A4" s="61" t="s">
        <v>70</v>
      </c>
      <c r="B4" s="62"/>
    </row>
    <row r="5" spans="1:2" ht="15.75">
      <c r="A5" s="61"/>
      <c r="B5" s="62"/>
    </row>
    <row r="6" spans="1:2" ht="15.75">
      <c r="A6" s="61"/>
      <c r="B6" s="62"/>
    </row>
    <row r="7" spans="1:2" ht="15.75">
      <c r="A7" s="61"/>
      <c r="B7" s="62"/>
    </row>
    <row r="8" spans="1:2" ht="12.75">
      <c r="A8" s="65" t="s">
        <v>0</v>
      </c>
      <c r="B8" s="66"/>
    </row>
    <row r="9" spans="1:10" ht="12.75">
      <c r="A9" s="67"/>
      <c r="B9" s="68"/>
      <c r="C9" s="69"/>
      <c r="D9" s="69"/>
      <c r="E9" s="70"/>
      <c r="F9" s="70"/>
      <c r="G9" s="71"/>
      <c r="H9" s="70"/>
      <c r="I9" s="71"/>
      <c r="J9" s="70"/>
    </row>
    <row r="10" spans="1:4" ht="12.75">
      <c r="A10" s="72" t="s">
        <v>1</v>
      </c>
      <c r="B10" s="73"/>
      <c r="C10" s="73"/>
      <c r="D10" s="73"/>
    </row>
    <row r="11" spans="1:4" ht="12.75">
      <c r="A11" s="74" t="s">
        <v>149</v>
      </c>
      <c r="B11" s="75"/>
      <c r="C11" s="76"/>
      <c r="D11" s="76"/>
    </row>
    <row r="12" spans="1:4" ht="12.75">
      <c r="A12" s="77" t="str">
        <f>Elektro!A3</f>
        <v>Elektroinstalace</v>
      </c>
      <c r="B12" s="78">
        <f>IF(Elektro!G82&lt;&gt;0,Elektro!G82,Elektro!E82)</f>
        <v>0</v>
      </c>
      <c r="C12" s="75"/>
      <c r="D12" s="76"/>
    </row>
    <row r="13" spans="1:4" ht="12.75">
      <c r="A13" s="77" t="str">
        <f>Kabely!A3</f>
        <v>Kabely</v>
      </c>
      <c r="B13" s="78">
        <f>IF(Kabely!G27&lt;&gt;0,Kabely!G27,Kabely!E27)</f>
        <v>0</v>
      </c>
      <c r="C13" s="75"/>
      <c r="D13" s="76"/>
    </row>
    <row r="14" spans="1:4" ht="12.75">
      <c r="A14" s="77" t="str">
        <f>Svítidla!A3</f>
        <v>Svítidla</v>
      </c>
      <c r="B14" s="78">
        <f>IF(Svítidla!G44&lt;&gt;0,Svítidla!G44,Svítidla!E44)</f>
        <v>0</v>
      </c>
      <c r="C14" s="75"/>
      <c r="D14" s="76"/>
    </row>
    <row r="15" spans="1:4" ht="12.75">
      <c r="A15" s="77" t="str">
        <f>Rozvaděče!A3</f>
        <v>Rozvaděče</v>
      </c>
      <c r="B15" s="78">
        <f>IF(Rozvaděče!G60&lt;&gt;0,Rozvaděče!G60,Rozvaděče!E60)</f>
        <v>0</v>
      </c>
      <c r="C15" s="75"/>
      <c r="D15" s="76"/>
    </row>
    <row r="16" spans="1:4" ht="12.75">
      <c r="A16" s="77"/>
      <c r="B16" s="75"/>
      <c r="C16" s="76"/>
      <c r="D16" s="76"/>
    </row>
    <row r="17" spans="1:4" ht="15.75">
      <c r="A17" s="79" t="s">
        <v>146</v>
      </c>
      <c r="B17" s="80">
        <f>SUM(B12:B15)</f>
        <v>0</v>
      </c>
      <c r="C17" s="81"/>
      <c r="D17" s="81"/>
    </row>
    <row r="18" spans="1:2" ht="12.75">
      <c r="A18" s="82"/>
      <c r="B18" s="83"/>
    </row>
  </sheetData>
  <sheetProtection password="C767" sheet="1" objects="1" scenarios="1" selectLockedCells="1" selectUnlockedCells="1"/>
  <autoFilter ref="B4:B18"/>
  <printOptions horizontalCentered="1"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showZeros="0" workbookViewId="0" topLeftCell="A1">
      <pane xSplit="3" ySplit="4" topLeftCell="D53" activePane="bottomRight" state="frozen"/>
      <selection pane="topRight" activeCell="D1" sqref="D1"/>
      <selection pane="bottomLeft" activeCell="A5" sqref="A5"/>
      <selection pane="bottomRight" activeCell="D40" sqref="D40"/>
    </sheetView>
  </sheetViews>
  <sheetFormatPr defaultColWidth="9.00390625" defaultRowHeight="12.75"/>
  <cols>
    <col min="1" max="1" width="69.00390625" style="18" customWidth="1"/>
    <col min="2" max="2" width="6.75390625" style="16" customWidth="1"/>
    <col min="3" max="3" width="8.75390625" style="17" customWidth="1"/>
    <col min="4" max="4" width="12.75390625" style="5" customWidth="1"/>
    <col min="5" max="5" width="15.75390625" style="5" customWidth="1"/>
    <col min="6" max="16384" width="9.125" style="18" customWidth="1"/>
  </cols>
  <sheetData>
    <row r="1" ht="15.75">
      <c r="A1" s="15" t="str">
        <f>Rekapitulace!A4</f>
        <v>Transformace DNH Rychmburk II - Stavební úpravy Tyršova 389, Skuteč</v>
      </c>
    </row>
    <row r="3" spans="1:5" ht="12.75">
      <c r="A3" s="45" t="s">
        <v>13</v>
      </c>
      <c r="B3" s="19"/>
      <c r="C3" s="20"/>
      <c r="D3" s="1"/>
      <c r="E3" s="1"/>
    </row>
    <row r="4" spans="1:5" ht="12.75">
      <c r="A4" s="21" t="s">
        <v>2</v>
      </c>
      <c r="B4" s="22" t="s">
        <v>3</v>
      </c>
      <c r="C4" s="23" t="s">
        <v>4</v>
      </c>
      <c r="D4" s="24" t="s">
        <v>147</v>
      </c>
      <c r="E4" s="24" t="s">
        <v>146</v>
      </c>
    </row>
    <row r="5" spans="1:5" ht="12.75">
      <c r="A5" s="25"/>
      <c r="B5" s="26"/>
      <c r="C5" s="27"/>
      <c r="D5" s="1"/>
      <c r="E5" s="1"/>
    </row>
    <row r="6" spans="1:5" ht="12.75">
      <c r="A6" s="46" t="s">
        <v>14</v>
      </c>
      <c r="B6" s="47" t="s">
        <v>5</v>
      </c>
      <c r="C6" s="48">
        <v>40</v>
      </c>
      <c r="D6" s="44">
        <v>0</v>
      </c>
      <c r="E6" s="1">
        <f>C6*D6</f>
        <v>0</v>
      </c>
    </row>
    <row r="7" spans="1:5" ht="12.75">
      <c r="A7" s="46" t="s">
        <v>104</v>
      </c>
      <c r="B7" s="47" t="s">
        <v>5</v>
      </c>
      <c r="C7" s="48">
        <v>65</v>
      </c>
      <c r="D7" s="44">
        <v>0</v>
      </c>
      <c r="E7" s="1">
        <f aca="true" t="shared" si="0" ref="E7:E70">C7*D7</f>
        <v>0</v>
      </c>
    </row>
    <row r="8" spans="1:5" ht="12.75">
      <c r="A8" s="46" t="s">
        <v>105</v>
      </c>
      <c r="B8" s="47" t="s">
        <v>5</v>
      </c>
      <c r="C8" s="48">
        <v>10</v>
      </c>
      <c r="D8" s="44"/>
      <c r="E8" s="1">
        <f t="shared" si="0"/>
        <v>0</v>
      </c>
    </row>
    <row r="9" spans="1:5" ht="12.75">
      <c r="A9" s="46" t="s">
        <v>15</v>
      </c>
      <c r="B9" s="47" t="s">
        <v>5</v>
      </c>
      <c r="C9" s="48">
        <v>57</v>
      </c>
      <c r="D9" s="44"/>
      <c r="E9" s="1">
        <f t="shared" si="0"/>
        <v>0</v>
      </c>
    </row>
    <row r="10" spans="1:5" ht="12.75">
      <c r="A10" s="46" t="s">
        <v>16</v>
      </c>
      <c r="B10" s="47" t="s">
        <v>5</v>
      </c>
      <c r="C10" s="48">
        <v>3</v>
      </c>
      <c r="D10" s="44"/>
      <c r="E10" s="1">
        <f t="shared" si="0"/>
        <v>0</v>
      </c>
    </row>
    <row r="11" spans="1:5" ht="12.75">
      <c r="A11" s="46" t="s">
        <v>17</v>
      </c>
      <c r="B11" s="47" t="s">
        <v>5</v>
      </c>
      <c r="C11" s="48">
        <v>5</v>
      </c>
      <c r="D11" s="44"/>
      <c r="E11" s="1">
        <f t="shared" si="0"/>
        <v>0</v>
      </c>
    </row>
    <row r="12" spans="1:5" ht="12.75">
      <c r="A12" s="46" t="s">
        <v>18</v>
      </c>
      <c r="B12" s="47" t="s">
        <v>5</v>
      </c>
      <c r="C12" s="48">
        <v>13</v>
      </c>
      <c r="D12" s="44"/>
      <c r="E12" s="1">
        <f t="shared" si="0"/>
        <v>0</v>
      </c>
    </row>
    <row r="13" spans="1:5" ht="12.75">
      <c r="A13" s="46" t="s">
        <v>19</v>
      </c>
      <c r="B13" s="47" t="s">
        <v>5</v>
      </c>
      <c r="C13" s="48">
        <v>13</v>
      </c>
      <c r="D13" s="44"/>
      <c r="E13" s="1">
        <f t="shared" si="0"/>
        <v>0</v>
      </c>
    </row>
    <row r="14" spans="1:5" ht="12.75">
      <c r="A14" s="46" t="s">
        <v>20</v>
      </c>
      <c r="B14" s="47" t="s">
        <v>5</v>
      </c>
      <c r="C14" s="48">
        <v>6</v>
      </c>
      <c r="D14" s="44"/>
      <c r="E14" s="1">
        <f t="shared" si="0"/>
        <v>0</v>
      </c>
    </row>
    <row r="15" spans="1:5" ht="12.75">
      <c r="A15" s="46" t="s">
        <v>21</v>
      </c>
      <c r="B15" s="47" t="s">
        <v>5</v>
      </c>
      <c r="C15" s="48">
        <v>6</v>
      </c>
      <c r="D15" s="44"/>
      <c r="E15" s="1">
        <f t="shared" si="0"/>
        <v>0</v>
      </c>
    </row>
    <row r="16" spans="1:5" ht="12.75">
      <c r="A16" s="46" t="s">
        <v>22</v>
      </c>
      <c r="B16" s="47" t="s">
        <v>5</v>
      </c>
      <c r="C16" s="48">
        <v>3</v>
      </c>
      <c r="D16" s="44"/>
      <c r="E16" s="1">
        <f t="shared" si="0"/>
        <v>0</v>
      </c>
    </row>
    <row r="17" spans="1:5" ht="12.75">
      <c r="A17" s="46" t="s">
        <v>23</v>
      </c>
      <c r="B17" s="47" t="s">
        <v>5</v>
      </c>
      <c r="C17" s="48">
        <v>3</v>
      </c>
      <c r="D17" s="44"/>
      <c r="E17" s="1">
        <f t="shared" si="0"/>
        <v>0</v>
      </c>
    </row>
    <row r="18" spans="1:5" ht="12.75">
      <c r="A18" s="46" t="s">
        <v>106</v>
      </c>
      <c r="B18" s="47" t="s">
        <v>5</v>
      </c>
      <c r="C18" s="48">
        <v>1</v>
      </c>
      <c r="D18" s="44"/>
      <c r="E18" s="1">
        <f t="shared" si="0"/>
        <v>0</v>
      </c>
    </row>
    <row r="19" spans="1:5" ht="12.75">
      <c r="A19" s="46" t="s">
        <v>107</v>
      </c>
      <c r="B19" s="47" t="s">
        <v>5</v>
      </c>
      <c r="C19" s="48">
        <v>1</v>
      </c>
      <c r="D19" s="44"/>
      <c r="E19" s="1">
        <f t="shared" si="0"/>
        <v>0</v>
      </c>
    </row>
    <row r="20" spans="1:5" ht="12.75">
      <c r="A20" s="46" t="s">
        <v>108</v>
      </c>
      <c r="B20" s="47" t="s">
        <v>5</v>
      </c>
      <c r="C20" s="48">
        <v>1</v>
      </c>
      <c r="D20" s="44">
        <v>0</v>
      </c>
      <c r="E20" s="1">
        <f t="shared" si="0"/>
        <v>0</v>
      </c>
    </row>
    <row r="21" spans="1:5" ht="12.75">
      <c r="A21" s="46" t="s">
        <v>109</v>
      </c>
      <c r="B21" s="47" t="s">
        <v>5</v>
      </c>
      <c r="C21" s="48">
        <v>1</v>
      </c>
      <c r="D21" s="44"/>
      <c r="E21" s="1">
        <f t="shared" si="0"/>
        <v>0</v>
      </c>
    </row>
    <row r="22" spans="1:5" ht="12.75">
      <c r="A22" s="46" t="s">
        <v>24</v>
      </c>
      <c r="B22" s="47" t="s">
        <v>5</v>
      </c>
      <c r="C22" s="48">
        <v>15</v>
      </c>
      <c r="D22" s="44"/>
      <c r="E22" s="1">
        <f t="shared" si="0"/>
        <v>0</v>
      </c>
    </row>
    <row r="23" spans="1:5" ht="12.75">
      <c r="A23" s="46" t="s">
        <v>25</v>
      </c>
      <c r="B23" s="47" t="s">
        <v>5</v>
      </c>
      <c r="C23" s="48">
        <v>15</v>
      </c>
      <c r="D23" s="44"/>
      <c r="E23" s="1">
        <f t="shared" si="0"/>
        <v>0</v>
      </c>
    </row>
    <row r="24" spans="1:5" ht="12.75">
      <c r="A24" s="46" t="s">
        <v>26</v>
      </c>
      <c r="B24" s="47" t="s">
        <v>5</v>
      </c>
      <c r="C24" s="48">
        <v>2</v>
      </c>
      <c r="D24" s="44"/>
      <c r="E24" s="1">
        <f t="shared" si="0"/>
        <v>0</v>
      </c>
    </row>
    <row r="25" spans="1:5" ht="12.75">
      <c r="A25" s="46" t="s">
        <v>110</v>
      </c>
      <c r="B25" s="47" t="s">
        <v>5</v>
      </c>
      <c r="C25" s="48">
        <v>1</v>
      </c>
      <c r="D25" s="44"/>
      <c r="E25" s="1">
        <f t="shared" si="0"/>
        <v>0</v>
      </c>
    </row>
    <row r="26" spans="1:5" ht="12.75">
      <c r="A26" s="46" t="s">
        <v>27</v>
      </c>
      <c r="B26" s="47" t="s">
        <v>5</v>
      </c>
      <c r="C26" s="48">
        <v>2</v>
      </c>
      <c r="D26" s="44"/>
      <c r="E26" s="1">
        <f t="shared" si="0"/>
        <v>0</v>
      </c>
    </row>
    <row r="27" spans="1:5" ht="12.75">
      <c r="A27" s="46" t="s">
        <v>111</v>
      </c>
      <c r="B27" s="47" t="s">
        <v>5</v>
      </c>
      <c r="C27" s="48">
        <v>1</v>
      </c>
      <c r="D27" s="44"/>
      <c r="E27" s="1">
        <f t="shared" si="0"/>
        <v>0</v>
      </c>
    </row>
    <row r="28" spans="1:5" ht="12.75">
      <c r="A28" s="46" t="s">
        <v>28</v>
      </c>
      <c r="B28" s="47" t="s">
        <v>5</v>
      </c>
      <c r="C28" s="48">
        <v>50</v>
      </c>
      <c r="D28" s="44"/>
      <c r="E28" s="1">
        <f t="shared" si="0"/>
        <v>0</v>
      </c>
    </row>
    <row r="29" spans="1:5" ht="12.75">
      <c r="A29" s="46" t="s">
        <v>113</v>
      </c>
      <c r="B29" s="47" t="s">
        <v>5</v>
      </c>
      <c r="C29" s="48">
        <v>9</v>
      </c>
      <c r="D29" s="44"/>
      <c r="E29" s="1">
        <f t="shared" si="0"/>
        <v>0</v>
      </c>
    </row>
    <row r="30" spans="1:5" ht="12.75">
      <c r="A30" s="46" t="s">
        <v>29</v>
      </c>
      <c r="B30" s="47" t="s">
        <v>5</v>
      </c>
      <c r="C30" s="48">
        <v>11</v>
      </c>
      <c r="D30" s="44"/>
      <c r="E30" s="1">
        <f t="shared" si="0"/>
        <v>0</v>
      </c>
    </row>
    <row r="31" spans="1:5" ht="12.75">
      <c r="A31" s="46" t="s">
        <v>132</v>
      </c>
      <c r="B31" s="47" t="s">
        <v>5</v>
      </c>
      <c r="C31" s="48">
        <v>9</v>
      </c>
      <c r="D31" s="44"/>
      <c r="E31" s="1">
        <f t="shared" si="0"/>
        <v>0</v>
      </c>
    </row>
    <row r="32" spans="1:5" ht="12.75">
      <c r="A32" s="49" t="s">
        <v>112</v>
      </c>
      <c r="B32" s="47" t="s">
        <v>5</v>
      </c>
      <c r="C32" s="48">
        <v>2</v>
      </c>
      <c r="D32" s="44"/>
      <c r="E32" s="1">
        <f t="shared" si="0"/>
        <v>0</v>
      </c>
    </row>
    <row r="33" spans="1:5" ht="12.75">
      <c r="A33" s="46" t="s">
        <v>30</v>
      </c>
      <c r="B33" s="47" t="s">
        <v>5</v>
      </c>
      <c r="C33" s="48">
        <v>15</v>
      </c>
      <c r="D33" s="44"/>
      <c r="E33" s="1">
        <f t="shared" si="0"/>
        <v>0</v>
      </c>
    </row>
    <row r="34" spans="1:5" ht="12.75">
      <c r="A34" s="46" t="s">
        <v>31</v>
      </c>
      <c r="B34" s="47" t="s">
        <v>5</v>
      </c>
      <c r="C34" s="48">
        <v>4</v>
      </c>
      <c r="D34" s="44"/>
      <c r="E34" s="1">
        <f t="shared" si="0"/>
        <v>0</v>
      </c>
    </row>
    <row r="35" spans="1:5" ht="12.75">
      <c r="A35" s="46" t="s">
        <v>32</v>
      </c>
      <c r="B35" s="47" t="s">
        <v>5</v>
      </c>
      <c r="C35" s="48">
        <v>1</v>
      </c>
      <c r="D35" s="44"/>
      <c r="E35" s="1">
        <f t="shared" si="0"/>
        <v>0</v>
      </c>
    </row>
    <row r="36" spans="1:5" s="50" customFormat="1" ht="12.75">
      <c r="A36" s="46" t="s">
        <v>123</v>
      </c>
      <c r="B36" s="47" t="s">
        <v>5</v>
      </c>
      <c r="C36" s="48">
        <v>3</v>
      </c>
      <c r="D36" s="44"/>
      <c r="E36" s="1">
        <f t="shared" si="0"/>
        <v>0</v>
      </c>
    </row>
    <row r="37" spans="1:5" s="50" customFormat="1" ht="12.75">
      <c r="A37" s="46" t="s">
        <v>124</v>
      </c>
      <c r="B37" s="47" t="s">
        <v>5</v>
      </c>
      <c r="C37" s="48">
        <v>3</v>
      </c>
      <c r="D37" s="44"/>
      <c r="E37" s="1">
        <f t="shared" si="0"/>
        <v>0</v>
      </c>
    </row>
    <row r="38" spans="1:5" s="50" customFormat="1" ht="12.75">
      <c r="A38" s="46" t="s">
        <v>125</v>
      </c>
      <c r="B38" s="47" t="s">
        <v>5</v>
      </c>
      <c r="C38" s="48">
        <v>3</v>
      </c>
      <c r="D38" s="44"/>
      <c r="E38" s="1">
        <f t="shared" si="0"/>
        <v>0</v>
      </c>
    </row>
    <row r="39" spans="1:5" s="50" customFormat="1" ht="12.75">
      <c r="A39" s="46" t="s">
        <v>126</v>
      </c>
      <c r="B39" s="47" t="s">
        <v>5</v>
      </c>
      <c r="C39" s="48">
        <v>3</v>
      </c>
      <c r="D39" s="44"/>
      <c r="E39" s="1">
        <f t="shared" si="0"/>
        <v>0</v>
      </c>
    </row>
    <row r="40" spans="1:5" s="50" customFormat="1" ht="12.75">
      <c r="A40" s="46" t="s">
        <v>127</v>
      </c>
      <c r="B40" s="47" t="s">
        <v>5</v>
      </c>
      <c r="C40" s="48">
        <v>3</v>
      </c>
      <c r="D40" s="44"/>
      <c r="E40" s="1">
        <f t="shared" si="0"/>
        <v>0</v>
      </c>
    </row>
    <row r="41" spans="1:5" s="50" customFormat="1" ht="12.75">
      <c r="A41" s="46" t="s">
        <v>128</v>
      </c>
      <c r="B41" s="47" t="s">
        <v>5</v>
      </c>
      <c r="C41" s="48">
        <v>3</v>
      </c>
      <c r="D41" s="44"/>
      <c r="E41" s="1">
        <f t="shared" si="0"/>
        <v>0</v>
      </c>
    </row>
    <row r="42" spans="1:5" s="50" customFormat="1" ht="12.75">
      <c r="A42" s="46" t="s">
        <v>129</v>
      </c>
      <c r="B42" s="47" t="s">
        <v>5</v>
      </c>
      <c r="C42" s="48">
        <v>6</v>
      </c>
      <c r="D42" s="44"/>
      <c r="E42" s="1">
        <f t="shared" si="0"/>
        <v>0</v>
      </c>
    </row>
    <row r="43" spans="1:5" s="50" customFormat="1" ht="12.75">
      <c r="A43" s="46" t="s">
        <v>130</v>
      </c>
      <c r="B43" s="47" t="s">
        <v>5</v>
      </c>
      <c r="C43" s="48">
        <v>3</v>
      </c>
      <c r="D43" s="44"/>
      <c r="E43" s="1">
        <f t="shared" si="0"/>
        <v>0</v>
      </c>
    </row>
    <row r="44" spans="1:5" s="50" customFormat="1" ht="12.75">
      <c r="A44" s="46" t="s">
        <v>131</v>
      </c>
      <c r="B44" s="47" t="s">
        <v>5</v>
      </c>
      <c r="C44" s="48">
        <v>3</v>
      </c>
      <c r="D44" s="44"/>
      <c r="E44" s="1">
        <f t="shared" si="0"/>
        <v>0</v>
      </c>
    </row>
    <row r="45" spans="1:5" s="52" customFormat="1" ht="12.75">
      <c r="A45" s="49" t="s">
        <v>133</v>
      </c>
      <c r="B45" s="51" t="s">
        <v>5</v>
      </c>
      <c r="C45" s="48">
        <v>3</v>
      </c>
      <c r="D45" s="44"/>
      <c r="E45" s="1">
        <f t="shared" si="0"/>
        <v>0</v>
      </c>
    </row>
    <row r="46" spans="1:5" s="52" customFormat="1" ht="12.75">
      <c r="A46" s="49" t="s">
        <v>134</v>
      </c>
      <c r="B46" s="51" t="s">
        <v>5</v>
      </c>
      <c r="C46" s="48">
        <v>1</v>
      </c>
      <c r="D46" s="44"/>
      <c r="E46" s="1">
        <f t="shared" si="0"/>
        <v>0</v>
      </c>
    </row>
    <row r="47" spans="1:5" ht="12.75">
      <c r="A47" s="25" t="s">
        <v>62</v>
      </c>
      <c r="B47" s="26" t="s">
        <v>5</v>
      </c>
      <c r="C47" s="53">
        <v>2</v>
      </c>
      <c r="D47" s="44"/>
      <c r="E47" s="1">
        <f t="shared" si="0"/>
        <v>0</v>
      </c>
    </row>
    <row r="48" spans="1:5" ht="12.75">
      <c r="A48" s="25" t="s">
        <v>119</v>
      </c>
      <c r="B48" s="26" t="s">
        <v>5</v>
      </c>
      <c r="C48" s="53">
        <v>1</v>
      </c>
      <c r="D48" s="44"/>
      <c r="E48" s="1">
        <f t="shared" si="0"/>
        <v>0</v>
      </c>
    </row>
    <row r="49" spans="1:5" ht="12.75">
      <c r="A49" s="25" t="s">
        <v>120</v>
      </c>
      <c r="B49" s="26" t="s">
        <v>5</v>
      </c>
      <c r="C49" s="53">
        <v>1</v>
      </c>
      <c r="D49" s="44"/>
      <c r="E49" s="1">
        <f t="shared" si="0"/>
        <v>0</v>
      </c>
    </row>
    <row r="50" spans="1:5" s="52" customFormat="1" ht="12.75">
      <c r="A50" s="25" t="s">
        <v>121</v>
      </c>
      <c r="B50" s="26" t="s">
        <v>5</v>
      </c>
      <c r="C50" s="53">
        <v>1</v>
      </c>
      <c r="D50" s="44"/>
      <c r="E50" s="1">
        <f t="shared" si="0"/>
        <v>0</v>
      </c>
    </row>
    <row r="51" spans="1:5" s="52" customFormat="1" ht="12.75">
      <c r="A51" s="25" t="s">
        <v>122</v>
      </c>
      <c r="B51" s="26" t="s">
        <v>5</v>
      </c>
      <c r="C51" s="53">
        <v>1</v>
      </c>
      <c r="D51" s="44"/>
      <c r="E51" s="1">
        <f t="shared" si="0"/>
        <v>0</v>
      </c>
    </row>
    <row r="52" spans="1:5" s="52" customFormat="1" ht="12.75">
      <c r="A52" s="25" t="s">
        <v>56</v>
      </c>
      <c r="B52" s="26" t="s">
        <v>5</v>
      </c>
      <c r="C52" s="53">
        <v>2</v>
      </c>
      <c r="D52" s="44"/>
      <c r="E52" s="1">
        <f t="shared" si="0"/>
        <v>0</v>
      </c>
    </row>
    <row r="53" spans="1:5" ht="12.75">
      <c r="A53" s="25" t="s">
        <v>141</v>
      </c>
      <c r="B53" s="26" t="s">
        <v>5</v>
      </c>
      <c r="C53" s="53">
        <v>1</v>
      </c>
      <c r="D53" s="44"/>
      <c r="E53" s="1">
        <f t="shared" si="0"/>
        <v>0</v>
      </c>
    </row>
    <row r="54" spans="1:5" s="52" customFormat="1" ht="12.75">
      <c r="A54" s="25" t="s">
        <v>142</v>
      </c>
      <c r="B54" s="26" t="s">
        <v>5</v>
      </c>
      <c r="C54" s="53">
        <v>1</v>
      </c>
      <c r="D54" s="44"/>
      <c r="E54" s="1">
        <f t="shared" si="0"/>
        <v>0</v>
      </c>
    </row>
    <row r="55" spans="1:5" s="52" customFormat="1" ht="12.75">
      <c r="A55" s="25" t="s">
        <v>143</v>
      </c>
      <c r="B55" s="26" t="s">
        <v>5</v>
      </c>
      <c r="C55" s="53">
        <v>1</v>
      </c>
      <c r="D55" s="44"/>
      <c r="E55" s="1">
        <f t="shared" si="0"/>
        <v>0</v>
      </c>
    </row>
    <row r="56" spans="1:5" ht="12.75">
      <c r="A56" s="46" t="s">
        <v>118</v>
      </c>
      <c r="B56" s="47" t="s">
        <v>6</v>
      </c>
      <c r="C56" s="48">
        <v>8</v>
      </c>
      <c r="D56" s="44"/>
      <c r="E56" s="1">
        <f t="shared" si="0"/>
        <v>0</v>
      </c>
    </row>
    <row r="57" spans="1:5" ht="12.75">
      <c r="A57" s="46" t="s">
        <v>33</v>
      </c>
      <c r="B57" s="47" t="s">
        <v>6</v>
      </c>
      <c r="C57" s="48">
        <v>70</v>
      </c>
      <c r="D57" s="44"/>
      <c r="E57" s="1">
        <f t="shared" si="0"/>
        <v>0</v>
      </c>
    </row>
    <row r="58" spans="1:5" ht="12.75">
      <c r="A58" s="54" t="s">
        <v>63</v>
      </c>
      <c r="B58" s="51" t="s">
        <v>5</v>
      </c>
      <c r="C58" s="48">
        <v>8</v>
      </c>
      <c r="D58" s="44"/>
      <c r="E58" s="1">
        <f t="shared" si="0"/>
        <v>0</v>
      </c>
    </row>
    <row r="59" spans="1:5" s="52" customFormat="1" ht="12.75">
      <c r="A59" s="25" t="s">
        <v>114</v>
      </c>
      <c r="B59" s="26" t="s">
        <v>6</v>
      </c>
      <c r="C59" s="53">
        <v>6</v>
      </c>
      <c r="D59" s="44"/>
      <c r="E59" s="1">
        <f t="shared" si="0"/>
        <v>0</v>
      </c>
    </row>
    <row r="60" spans="1:5" s="52" customFormat="1" ht="12.75">
      <c r="A60" s="25" t="s">
        <v>115</v>
      </c>
      <c r="B60" s="26" t="s">
        <v>5</v>
      </c>
      <c r="C60" s="48">
        <v>4</v>
      </c>
      <c r="D60" s="44"/>
      <c r="E60" s="1">
        <f t="shared" si="0"/>
        <v>0</v>
      </c>
    </row>
    <row r="61" spans="1:5" s="52" customFormat="1" ht="12.75">
      <c r="A61" s="25" t="s">
        <v>116</v>
      </c>
      <c r="B61" s="26" t="s">
        <v>5</v>
      </c>
      <c r="C61" s="48">
        <v>1</v>
      </c>
      <c r="D61" s="44"/>
      <c r="E61" s="1">
        <f t="shared" si="0"/>
        <v>0</v>
      </c>
    </row>
    <row r="62" spans="1:5" s="52" customFormat="1" ht="12.75">
      <c r="A62" s="25" t="s">
        <v>117</v>
      </c>
      <c r="B62" s="26" t="s">
        <v>5</v>
      </c>
      <c r="C62" s="48">
        <v>1</v>
      </c>
      <c r="D62" s="44">
        <v>0</v>
      </c>
      <c r="E62" s="1">
        <f t="shared" si="0"/>
        <v>0</v>
      </c>
    </row>
    <row r="63" spans="1:5" ht="12.75">
      <c r="A63" s="46" t="s">
        <v>136</v>
      </c>
      <c r="B63" s="47" t="s">
        <v>35</v>
      </c>
      <c r="C63" s="48">
        <v>8</v>
      </c>
      <c r="D63" s="44"/>
      <c r="E63" s="1">
        <f t="shared" si="0"/>
        <v>0</v>
      </c>
    </row>
    <row r="64" spans="1:5" ht="12.75">
      <c r="A64" s="46" t="s">
        <v>34</v>
      </c>
      <c r="B64" s="47" t="s">
        <v>35</v>
      </c>
      <c r="C64" s="48">
        <v>8</v>
      </c>
      <c r="D64" s="44"/>
      <c r="E64" s="1">
        <f t="shared" si="0"/>
        <v>0</v>
      </c>
    </row>
    <row r="65" spans="1:5" ht="12.75">
      <c r="A65" s="54" t="s">
        <v>36</v>
      </c>
      <c r="B65" s="51" t="s">
        <v>35</v>
      </c>
      <c r="C65" s="48">
        <v>16</v>
      </c>
      <c r="D65" s="44"/>
      <c r="E65" s="1">
        <f t="shared" si="0"/>
        <v>0</v>
      </c>
    </row>
    <row r="66" spans="1:5" ht="12.75">
      <c r="A66" s="54" t="s">
        <v>37</v>
      </c>
      <c r="B66" s="51" t="s">
        <v>38</v>
      </c>
      <c r="C66" s="48">
        <v>60</v>
      </c>
      <c r="D66" s="44"/>
      <c r="E66" s="1">
        <f t="shared" si="0"/>
        <v>0</v>
      </c>
    </row>
    <row r="67" spans="1:5" ht="12.75">
      <c r="A67" s="54" t="s">
        <v>39</v>
      </c>
      <c r="B67" s="51" t="s">
        <v>40</v>
      </c>
      <c r="C67" s="48">
        <v>1</v>
      </c>
      <c r="D67" s="44"/>
      <c r="E67" s="1">
        <f t="shared" si="0"/>
        <v>0</v>
      </c>
    </row>
    <row r="68" spans="1:5" ht="12.75">
      <c r="A68" s="46" t="s">
        <v>64</v>
      </c>
      <c r="B68" s="51" t="s">
        <v>5</v>
      </c>
      <c r="C68" s="48">
        <v>300</v>
      </c>
      <c r="D68" s="44"/>
      <c r="E68" s="1">
        <f t="shared" si="0"/>
        <v>0</v>
      </c>
    </row>
    <row r="69" spans="1:5" ht="12.75">
      <c r="A69" s="46" t="s">
        <v>65</v>
      </c>
      <c r="B69" s="51" t="s">
        <v>5</v>
      </c>
      <c r="C69" s="48">
        <v>100</v>
      </c>
      <c r="D69" s="44"/>
      <c r="E69" s="1">
        <f t="shared" si="0"/>
        <v>0</v>
      </c>
    </row>
    <row r="70" spans="1:5" ht="12.75">
      <c r="A70" s="46" t="s">
        <v>66</v>
      </c>
      <c r="B70" s="51" t="s">
        <v>5</v>
      </c>
      <c r="C70" s="48">
        <v>200</v>
      </c>
      <c r="D70" s="44"/>
      <c r="E70" s="1">
        <f t="shared" si="0"/>
        <v>0</v>
      </c>
    </row>
    <row r="71" spans="1:5" ht="12.75">
      <c r="A71" s="54" t="s">
        <v>41</v>
      </c>
      <c r="B71" s="51" t="s">
        <v>35</v>
      </c>
      <c r="C71" s="48">
        <v>24</v>
      </c>
      <c r="D71" s="44">
        <v>0</v>
      </c>
      <c r="E71" s="1">
        <f aca="true" t="shared" si="1" ref="E71:E72">C71*D71</f>
        <v>0</v>
      </c>
    </row>
    <row r="72" spans="1:5" ht="12.75">
      <c r="A72" s="54" t="s">
        <v>42</v>
      </c>
      <c r="B72" s="51" t="s">
        <v>40</v>
      </c>
      <c r="C72" s="48">
        <v>1</v>
      </c>
      <c r="D72" s="44"/>
      <c r="E72" s="1">
        <f t="shared" si="1"/>
        <v>0</v>
      </c>
    </row>
    <row r="73" spans="1:5" ht="13.5" thickBot="1">
      <c r="A73" s="28"/>
      <c r="B73" s="29"/>
      <c r="C73" s="30"/>
      <c r="D73" s="2"/>
      <c r="E73" s="2"/>
    </row>
    <row r="74" spans="1:5" ht="12.75">
      <c r="A74" s="31"/>
      <c r="B74" s="32"/>
      <c r="C74" s="20"/>
      <c r="D74" s="1"/>
      <c r="E74" s="1"/>
    </row>
    <row r="75" spans="1:5" ht="12.75">
      <c r="A75" s="31" t="s">
        <v>7</v>
      </c>
      <c r="B75" s="19"/>
      <c r="C75" s="33"/>
      <c r="D75" s="3"/>
      <c r="E75" s="4">
        <f>SUM(E6:E74)</f>
        <v>0</v>
      </c>
    </row>
    <row r="76" spans="1:5" ht="12.75">
      <c r="A76" s="31" t="s">
        <v>8</v>
      </c>
      <c r="B76" s="32" t="s">
        <v>9</v>
      </c>
      <c r="C76" s="27">
        <v>3</v>
      </c>
      <c r="D76" s="1"/>
      <c r="E76" s="1">
        <f>E75*0.03</f>
        <v>0</v>
      </c>
    </row>
    <row r="77" spans="1:5" ht="12.75">
      <c r="A77" s="34" t="s">
        <v>10</v>
      </c>
      <c r="B77" s="35"/>
      <c r="C77" s="36"/>
      <c r="D77" s="6"/>
      <c r="E77" s="7">
        <f>E75+E76</f>
        <v>0</v>
      </c>
    </row>
    <row r="78" spans="1:5" ht="13.5" thickBot="1">
      <c r="A78" s="37" t="s">
        <v>11</v>
      </c>
      <c r="B78" s="38" t="s">
        <v>9</v>
      </c>
      <c r="C78" s="30">
        <v>6</v>
      </c>
      <c r="D78" s="2"/>
      <c r="E78" s="8">
        <f>E77*0.06</f>
        <v>0</v>
      </c>
    </row>
    <row r="79" spans="1:5" ht="13.5" thickBot="1">
      <c r="A79" s="31"/>
      <c r="B79" s="32"/>
      <c r="C79" s="20"/>
      <c r="D79" s="1"/>
      <c r="E79" s="9"/>
    </row>
    <row r="80" spans="1:5" ht="13.5" thickBot="1">
      <c r="A80" s="39" t="str">
        <f>CONCATENATE("Celkem ",A3)</f>
        <v>Celkem Elektroinstalace</v>
      </c>
      <c r="B80" s="40"/>
      <c r="C80" s="41"/>
      <c r="D80" s="10"/>
      <c r="E80" s="11">
        <f>E77+E78</f>
        <v>0</v>
      </c>
    </row>
    <row r="81" spans="1:5" ht="12.75" hidden="1">
      <c r="A81" s="18" t="s">
        <v>12</v>
      </c>
      <c r="B81" s="16" t="s">
        <v>9</v>
      </c>
      <c r="C81" s="27">
        <v>0</v>
      </c>
      <c r="E81" s="12">
        <f>ROUND((E80/100)*C81,1)</f>
        <v>0</v>
      </c>
    </row>
    <row r="82" spans="1:5" ht="12.75" hidden="1">
      <c r="A82" s="42" t="str">
        <f>CONCATENATE("Celkem ",A3," po slevě")</f>
        <v>Celkem Elektroinstalace po slevě</v>
      </c>
      <c r="B82" s="43"/>
      <c r="C82" s="55">
        <v>0</v>
      </c>
      <c r="D82" s="13"/>
      <c r="E82" s="14">
        <f>E80-E81</f>
        <v>0</v>
      </c>
    </row>
  </sheetData>
  <sheetProtection password="C767" sheet="1" objects="1" scenarios="1" selectLockedCells="1"/>
  <autoFilter ref="C1:C83"/>
  <printOptions horizontalCentered="1"/>
  <pageMargins left="0.1968503937007874" right="0.1968503937007874" top="0" bottom="0" header="0.5118110236220472" footer="0.5118110236220472"/>
  <pageSetup fitToHeight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workbookViewId="0" topLeftCell="A1">
      <pane xSplit="3" ySplit="4" topLeftCell="D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12" sqref="D12"/>
    </sheetView>
  </sheetViews>
  <sheetFormatPr defaultColWidth="9.00390625" defaultRowHeight="12.75"/>
  <cols>
    <col min="1" max="1" width="64.75390625" style="18" customWidth="1"/>
    <col min="2" max="2" width="6.75390625" style="16" customWidth="1"/>
    <col min="3" max="3" width="8.75390625" style="17" customWidth="1"/>
    <col min="4" max="4" width="12.75390625" style="5" customWidth="1"/>
    <col min="5" max="5" width="15.75390625" style="5" customWidth="1"/>
    <col min="6" max="16384" width="9.125" style="18" customWidth="1"/>
  </cols>
  <sheetData>
    <row r="1" ht="15.75">
      <c r="A1" s="15" t="str">
        <f>Rekapitulace!A4</f>
        <v>Transformace DNH Rychmburk II - Stavební úpravy Tyršova 389, Skuteč</v>
      </c>
    </row>
    <row r="3" spans="1:5" ht="12.75">
      <c r="A3" s="45" t="s">
        <v>43</v>
      </c>
      <c r="B3" s="19"/>
      <c r="C3" s="20"/>
      <c r="D3" s="1"/>
      <c r="E3" s="1"/>
    </row>
    <row r="4" spans="1:5" ht="12.75">
      <c r="A4" s="21" t="s">
        <v>2</v>
      </c>
      <c r="B4" s="22" t="s">
        <v>3</v>
      </c>
      <c r="C4" s="23" t="s">
        <v>4</v>
      </c>
      <c r="D4" s="24" t="s">
        <v>147</v>
      </c>
      <c r="E4" s="24" t="s">
        <v>146</v>
      </c>
    </row>
    <row r="5" spans="1:5" ht="12.75">
      <c r="A5" s="25"/>
      <c r="B5" s="26"/>
      <c r="C5" s="27"/>
      <c r="D5" s="1"/>
      <c r="E5" s="1"/>
    </row>
    <row r="6" spans="1:5" ht="12.75">
      <c r="A6" s="46" t="s">
        <v>44</v>
      </c>
      <c r="B6" s="47" t="s">
        <v>6</v>
      </c>
      <c r="C6" s="48">
        <v>150</v>
      </c>
      <c r="D6" s="44"/>
      <c r="E6" s="1">
        <f>C6*D6</f>
        <v>0</v>
      </c>
    </row>
    <row r="7" spans="1:5" ht="12.75">
      <c r="A7" s="46" t="s">
        <v>45</v>
      </c>
      <c r="B7" s="47" t="s">
        <v>6</v>
      </c>
      <c r="C7" s="48">
        <v>900</v>
      </c>
      <c r="D7" s="44"/>
      <c r="E7" s="1">
        <f aca="true" t="shared" si="0" ref="E7:E17">C7*D7</f>
        <v>0</v>
      </c>
    </row>
    <row r="8" spans="1:5" ht="12.75">
      <c r="A8" s="46" t="s">
        <v>46</v>
      </c>
      <c r="B8" s="47" t="s">
        <v>6</v>
      </c>
      <c r="C8" s="48">
        <v>2000</v>
      </c>
      <c r="D8" s="44"/>
      <c r="E8" s="1">
        <f t="shared" si="0"/>
        <v>0</v>
      </c>
    </row>
    <row r="9" spans="1:5" ht="12.75">
      <c r="A9" s="46" t="s">
        <v>47</v>
      </c>
      <c r="B9" s="47" t="s">
        <v>6</v>
      </c>
      <c r="C9" s="48">
        <v>100</v>
      </c>
      <c r="D9" s="44"/>
      <c r="E9" s="1">
        <f t="shared" si="0"/>
        <v>0</v>
      </c>
    </row>
    <row r="10" spans="1:5" ht="12.75">
      <c r="A10" s="46" t="s">
        <v>48</v>
      </c>
      <c r="B10" s="47" t="s">
        <v>6</v>
      </c>
      <c r="C10" s="48">
        <v>100</v>
      </c>
      <c r="D10" s="44"/>
      <c r="E10" s="1">
        <f t="shared" si="0"/>
        <v>0</v>
      </c>
    </row>
    <row r="11" spans="1:5" ht="12.75">
      <c r="A11" s="46" t="s">
        <v>49</v>
      </c>
      <c r="B11" s="47" t="s">
        <v>6</v>
      </c>
      <c r="C11" s="48">
        <v>50</v>
      </c>
      <c r="D11" s="44"/>
      <c r="E11" s="1">
        <f t="shared" si="0"/>
        <v>0</v>
      </c>
    </row>
    <row r="12" spans="1:5" ht="12.75">
      <c r="A12" s="46" t="s">
        <v>69</v>
      </c>
      <c r="B12" s="47" t="s">
        <v>6</v>
      </c>
      <c r="C12" s="48">
        <v>100</v>
      </c>
      <c r="D12" s="44"/>
      <c r="E12" s="1">
        <f t="shared" si="0"/>
        <v>0</v>
      </c>
    </row>
    <row r="13" spans="1:5" ht="12.75">
      <c r="A13" s="46" t="s">
        <v>50</v>
      </c>
      <c r="B13" s="47" t="s">
        <v>6</v>
      </c>
      <c r="C13" s="48">
        <v>100</v>
      </c>
      <c r="D13" s="44"/>
      <c r="E13" s="1">
        <f t="shared" si="0"/>
        <v>0</v>
      </c>
    </row>
    <row r="14" spans="1:5" ht="12.75">
      <c r="A14" s="46" t="s">
        <v>51</v>
      </c>
      <c r="B14" s="47" t="s">
        <v>6</v>
      </c>
      <c r="C14" s="48">
        <v>50</v>
      </c>
      <c r="D14" s="44"/>
      <c r="E14" s="1">
        <f t="shared" si="0"/>
        <v>0</v>
      </c>
    </row>
    <row r="15" spans="1:5" ht="12.75">
      <c r="A15" s="46" t="s">
        <v>52</v>
      </c>
      <c r="B15" s="47" t="s">
        <v>6</v>
      </c>
      <c r="C15" s="48">
        <v>200</v>
      </c>
      <c r="D15" s="44"/>
      <c r="E15" s="1">
        <f t="shared" si="0"/>
        <v>0</v>
      </c>
    </row>
    <row r="16" spans="1:5" ht="12.75">
      <c r="A16" s="46" t="s">
        <v>53</v>
      </c>
      <c r="B16" s="47" t="s">
        <v>6</v>
      </c>
      <c r="C16" s="48">
        <v>100</v>
      </c>
      <c r="D16" s="44"/>
      <c r="E16" s="1">
        <f t="shared" si="0"/>
        <v>0</v>
      </c>
    </row>
    <row r="17" spans="1:5" s="60" customFormat="1" ht="12.75">
      <c r="A17" s="46" t="s">
        <v>135</v>
      </c>
      <c r="B17" s="47" t="s">
        <v>6</v>
      </c>
      <c r="C17" s="48">
        <v>50</v>
      </c>
      <c r="D17" s="44">
        <v>0</v>
      </c>
      <c r="E17" s="1">
        <f t="shared" si="0"/>
        <v>0</v>
      </c>
    </row>
    <row r="18" spans="1:5" ht="13.5" thickBot="1">
      <c r="A18" s="28"/>
      <c r="B18" s="29"/>
      <c r="C18" s="30"/>
      <c r="D18" s="2"/>
      <c r="E18" s="2"/>
    </row>
    <row r="19" spans="1:5" ht="12.75">
      <c r="A19" s="31"/>
      <c r="B19" s="32"/>
      <c r="C19" s="20"/>
      <c r="D19" s="1"/>
      <c r="E19" s="1"/>
    </row>
    <row r="20" spans="1:5" ht="12.75">
      <c r="A20" s="31" t="s">
        <v>7</v>
      </c>
      <c r="B20" s="19"/>
      <c r="C20" s="33"/>
      <c r="D20" s="3"/>
      <c r="E20" s="4">
        <f>SUM(E5:E18)</f>
        <v>0</v>
      </c>
    </row>
    <row r="21" spans="1:5" ht="12.75">
      <c r="A21" s="31" t="s">
        <v>8</v>
      </c>
      <c r="B21" s="32" t="s">
        <v>9</v>
      </c>
      <c r="C21" s="27">
        <v>3</v>
      </c>
      <c r="D21" s="1"/>
      <c r="E21" s="1">
        <f>E20*0.03</f>
        <v>0</v>
      </c>
    </row>
    <row r="22" spans="1:5" ht="12.75">
      <c r="A22" s="34" t="s">
        <v>10</v>
      </c>
      <c r="B22" s="35"/>
      <c r="C22" s="36"/>
      <c r="D22" s="6"/>
      <c r="E22" s="7">
        <f>E20+E21</f>
        <v>0</v>
      </c>
    </row>
    <row r="23" spans="1:5" ht="13.5" thickBot="1">
      <c r="A23" s="37" t="s">
        <v>11</v>
      </c>
      <c r="B23" s="38" t="s">
        <v>9</v>
      </c>
      <c r="C23" s="30">
        <v>6</v>
      </c>
      <c r="D23" s="2"/>
      <c r="E23" s="8">
        <f>E22*0.06</f>
        <v>0</v>
      </c>
    </row>
    <row r="24" spans="1:5" ht="13.5" thickBot="1">
      <c r="A24" s="31"/>
      <c r="B24" s="32"/>
      <c r="C24" s="20"/>
      <c r="D24" s="1"/>
      <c r="E24" s="9"/>
    </row>
    <row r="25" spans="1:5" ht="13.5" thickBot="1">
      <c r="A25" s="39" t="str">
        <f>CONCATENATE("Celkem ",A3)</f>
        <v>Celkem Kabely</v>
      </c>
      <c r="B25" s="40"/>
      <c r="C25" s="41"/>
      <c r="D25" s="10"/>
      <c r="E25" s="11">
        <f>E22+E23</f>
        <v>0</v>
      </c>
    </row>
    <row r="26" spans="1:5" ht="12.75" hidden="1">
      <c r="A26" s="18" t="s">
        <v>12</v>
      </c>
      <c r="B26" s="16" t="s">
        <v>9</v>
      </c>
      <c r="C26" s="27">
        <v>0</v>
      </c>
      <c r="E26" s="12">
        <f>ROUND((E25/100)*C26,1)</f>
        <v>0</v>
      </c>
    </row>
    <row r="27" spans="1:5" ht="12.75" hidden="1">
      <c r="A27" s="42" t="str">
        <f>CONCATENATE("Celkem ",A3," po slevě")</f>
        <v>Celkem Kabely po slevě</v>
      </c>
      <c r="B27" s="43"/>
      <c r="C27" s="55">
        <v>0</v>
      </c>
      <c r="D27" s="13"/>
      <c r="E27" s="14">
        <f>E25-E26</f>
        <v>0</v>
      </c>
    </row>
    <row r="28" ht="12.75" hidden="1"/>
  </sheetData>
  <sheetProtection password="C767" sheet="1" objects="1" scenarios="1" selectLockedCells="1"/>
  <autoFilter ref="C1:C28"/>
  <printOptions horizontalCentered="1"/>
  <pageMargins left="0.1968503937007874" right="0.1968503937007874" top="0.984251968503937" bottom="0.984251968503937" header="0.5118110236220472" footer="0.5118110236220472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Zeros="0" workbookViewId="0" topLeftCell="A1">
      <pane xSplit="3" ySplit="4" topLeftCell="D5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D6" sqref="D6"/>
    </sheetView>
  </sheetViews>
  <sheetFormatPr defaultColWidth="9.00390625" defaultRowHeight="12.75"/>
  <cols>
    <col min="1" max="1" width="70.125" style="18" customWidth="1"/>
    <col min="2" max="2" width="6.75390625" style="16" customWidth="1"/>
    <col min="3" max="3" width="8.75390625" style="17" customWidth="1"/>
    <col min="4" max="4" width="12.75390625" style="5" customWidth="1"/>
    <col min="5" max="5" width="15.75390625" style="5" customWidth="1"/>
    <col min="6" max="16384" width="9.125" style="18" customWidth="1"/>
  </cols>
  <sheetData>
    <row r="1" ht="15.75">
      <c r="A1" s="15" t="str">
        <f>Rekapitulace!A4</f>
        <v>Transformace DNH Rychmburk II - Stavební úpravy Tyršova 389, Skuteč</v>
      </c>
    </row>
    <row r="3" spans="1:5" ht="12.75">
      <c r="A3" s="45" t="s">
        <v>54</v>
      </c>
      <c r="B3" s="19"/>
      <c r="C3" s="20"/>
      <c r="D3" s="1"/>
      <c r="E3" s="1"/>
    </row>
    <row r="4" spans="1:5" ht="12.75">
      <c r="A4" s="21" t="s">
        <v>2</v>
      </c>
      <c r="B4" s="22" t="s">
        <v>3</v>
      </c>
      <c r="C4" s="23" t="s">
        <v>4</v>
      </c>
      <c r="D4" s="24" t="s">
        <v>147</v>
      </c>
      <c r="E4" s="24" t="s">
        <v>146</v>
      </c>
    </row>
    <row r="5" spans="1:5" ht="12.75">
      <c r="A5" s="25"/>
      <c r="B5" s="26"/>
      <c r="C5" s="27"/>
      <c r="D5" s="1"/>
      <c r="E5" s="1"/>
    </row>
    <row r="6" spans="1:5" s="52" customFormat="1" ht="12.75">
      <c r="A6" s="54" t="s">
        <v>83</v>
      </c>
      <c r="B6" s="51" t="s">
        <v>5</v>
      </c>
      <c r="C6" s="48">
        <v>55</v>
      </c>
      <c r="D6" s="44"/>
      <c r="E6" s="1">
        <f>C6*D6</f>
        <v>0</v>
      </c>
    </row>
    <row r="7" spans="1:5" s="52" customFormat="1" ht="12.75">
      <c r="A7" s="54" t="s">
        <v>81</v>
      </c>
      <c r="B7" s="51"/>
      <c r="C7" s="48"/>
      <c r="D7" s="44"/>
      <c r="E7" s="1">
        <f aca="true" t="shared" si="0" ref="E7:E34">C7*D7</f>
        <v>0</v>
      </c>
    </row>
    <row r="8" spans="1:5" s="52" customFormat="1" ht="12.75">
      <c r="A8" s="54" t="s">
        <v>84</v>
      </c>
      <c r="B8" s="51" t="s">
        <v>5</v>
      </c>
      <c r="C8" s="48">
        <v>55</v>
      </c>
      <c r="D8" s="44"/>
      <c r="E8" s="1">
        <f t="shared" si="0"/>
        <v>0</v>
      </c>
    </row>
    <row r="9" spans="1:5" s="52" customFormat="1" ht="12.75">
      <c r="A9" s="54" t="s">
        <v>82</v>
      </c>
      <c r="B9" s="51"/>
      <c r="C9" s="48"/>
      <c r="D9" s="44"/>
      <c r="E9" s="1">
        <f t="shared" si="0"/>
        <v>0</v>
      </c>
    </row>
    <row r="10" spans="1:5" s="52" customFormat="1" ht="12.75">
      <c r="A10" s="54" t="s">
        <v>85</v>
      </c>
      <c r="B10" s="51" t="s">
        <v>5</v>
      </c>
      <c r="C10" s="48">
        <v>5</v>
      </c>
      <c r="D10" s="44"/>
      <c r="E10" s="1">
        <f t="shared" si="0"/>
        <v>0</v>
      </c>
    </row>
    <row r="11" spans="1:5" s="52" customFormat="1" ht="12.75">
      <c r="A11" s="54" t="s">
        <v>81</v>
      </c>
      <c r="B11" s="51"/>
      <c r="C11" s="48"/>
      <c r="D11" s="44"/>
      <c r="E11" s="1">
        <f t="shared" si="0"/>
        <v>0</v>
      </c>
    </row>
    <row r="12" spans="1:5" s="52" customFormat="1" ht="12.75">
      <c r="A12" s="54" t="s">
        <v>86</v>
      </c>
      <c r="B12" s="51" t="s">
        <v>5</v>
      </c>
      <c r="C12" s="48">
        <v>5</v>
      </c>
      <c r="D12" s="44"/>
      <c r="E12" s="1">
        <f t="shared" si="0"/>
        <v>0</v>
      </c>
    </row>
    <row r="13" spans="1:5" s="52" customFormat="1" ht="12.75">
      <c r="A13" s="54" t="s">
        <v>82</v>
      </c>
      <c r="B13" s="51"/>
      <c r="C13" s="48"/>
      <c r="D13" s="44"/>
      <c r="E13" s="1">
        <f t="shared" si="0"/>
        <v>0</v>
      </c>
    </row>
    <row r="14" spans="1:5" s="52" customFormat="1" ht="12.75">
      <c r="A14" s="54" t="s">
        <v>87</v>
      </c>
      <c r="B14" s="51" t="s">
        <v>5</v>
      </c>
      <c r="C14" s="48">
        <v>8</v>
      </c>
      <c r="D14" s="44"/>
      <c r="E14" s="1">
        <f t="shared" si="0"/>
        <v>0</v>
      </c>
    </row>
    <row r="15" spans="1:5" s="52" customFormat="1" ht="12.75">
      <c r="A15" s="54" t="s">
        <v>88</v>
      </c>
      <c r="B15" s="51" t="s">
        <v>5</v>
      </c>
      <c r="C15" s="48">
        <v>8</v>
      </c>
      <c r="D15" s="44"/>
      <c r="E15" s="1">
        <f t="shared" si="0"/>
        <v>0</v>
      </c>
    </row>
    <row r="16" spans="1:5" ht="12.75">
      <c r="A16" s="54" t="s">
        <v>89</v>
      </c>
      <c r="B16" s="51" t="s">
        <v>5</v>
      </c>
      <c r="C16" s="48">
        <v>3</v>
      </c>
      <c r="D16" s="44"/>
      <c r="E16" s="1">
        <f t="shared" si="0"/>
        <v>0</v>
      </c>
    </row>
    <row r="17" spans="1:5" ht="12.75">
      <c r="A17" s="54" t="s">
        <v>90</v>
      </c>
      <c r="B17" s="51" t="s">
        <v>5</v>
      </c>
      <c r="C17" s="48">
        <v>3</v>
      </c>
      <c r="D17" s="44"/>
      <c r="E17" s="1">
        <f t="shared" si="0"/>
        <v>0</v>
      </c>
    </row>
    <row r="18" spans="1:5" ht="12.75">
      <c r="A18" s="54" t="s">
        <v>91</v>
      </c>
      <c r="B18" s="51" t="s">
        <v>5</v>
      </c>
      <c r="C18" s="48">
        <v>4</v>
      </c>
      <c r="D18" s="44"/>
      <c r="E18" s="1">
        <f t="shared" si="0"/>
        <v>0</v>
      </c>
    </row>
    <row r="19" spans="1:5" ht="12.75">
      <c r="A19" s="54" t="s">
        <v>92</v>
      </c>
      <c r="B19" s="51" t="s">
        <v>5</v>
      </c>
      <c r="C19" s="48">
        <v>4</v>
      </c>
      <c r="D19" s="44"/>
      <c r="E19" s="1">
        <f t="shared" si="0"/>
        <v>0</v>
      </c>
    </row>
    <row r="20" spans="1:5" s="52" customFormat="1" ht="12.75">
      <c r="A20" s="54" t="s">
        <v>93</v>
      </c>
      <c r="B20" s="51" t="s">
        <v>5</v>
      </c>
      <c r="C20" s="48">
        <v>3</v>
      </c>
      <c r="D20" s="44"/>
      <c r="E20" s="1">
        <f t="shared" si="0"/>
        <v>0</v>
      </c>
    </row>
    <row r="21" spans="1:5" s="52" customFormat="1" ht="12.75">
      <c r="A21" s="54" t="s">
        <v>94</v>
      </c>
      <c r="B21" s="51" t="s">
        <v>5</v>
      </c>
      <c r="C21" s="48">
        <v>3</v>
      </c>
      <c r="D21" s="44"/>
      <c r="E21" s="1">
        <f t="shared" si="0"/>
        <v>0</v>
      </c>
    </row>
    <row r="22" spans="1:5" s="52" customFormat="1" ht="12.75">
      <c r="A22" s="54" t="s">
        <v>95</v>
      </c>
      <c r="B22" s="51" t="s">
        <v>5</v>
      </c>
      <c r="C22" s="48">
        <v>6</v>
      </c>
      <c r="D22" s="44"/>
      <c r="E22" s="1">
        <f t="shared" si="0"/>
        <v>0</v>
      </c>
    </row>
    <row r="23" spans="1:5" s="52" customFormat="1" ht="12.75">
      <c r="A23" s="54" t="s">
        <v>96</v>
      </c>
      <c r="B23" s="51" t="s">
        <v>5</v>
      </c>
      <c r="C23" s="48">
        <v>6</v>
      </c>
      <c r="D23" s="44"/>
      <c r="E23" s="1">
        <f t="shared" si="0"/>
        <v>0</v>
      </c>
    </row>
    <row r="24" spans="1:5" s="52" customFormat="1" ht="12.75">
      <c r="A24" s="54" t="s">
        <v>97</v>
      </c>
      <c r="B24" s="51" t="s">
        <v>5</v>
      </c>
      <c r="C24" s="48">
        <v>5</v>
      </c>
      <c r="D24" s="44"/>
      <c r="E24" s="1">
        <f t="shared" si="0"/>
        <v>0</v>
      </c>
    </row>
    <row r="25" spans="1:5" s="52" customFormat="1" ht="12.75">
      <c r="A25" s="54" t="s">
        <v>98</v>
      </c>
      <c r="B25" s="51" t="s">
        <v>5</v>
      </c>
      <c r="C25" s="48">
        <v>5</v>
      </c>
      <c r="D25" s="44"/>
      <c r="E25" s="1">
        <f t="shared" si="0"/>
        <v>0</v>
      </c>
    </row>
    <row r="26" spans="1:5" ht="12.75">
      <c r="A26" s="54" t="s">
        <v>99</v>
      </c>
      <c r="B26" s="51" t="s">
        <v>5</v>
      </c>
      <c r="C26" s="48">
        <v>4</v>
      </c>
      <c r="D26" s="44"/>
      <c r="E26" s="1">
        <f t="shared" si="0"/>
        <v>0</v>
      </c>
    </row>
    <row r="27" spans="1:5" ht="12.75">
      <c r="A27" s="54" t="s">
        <v>100</v>
      </c>
      <c r="B27" s="51" t="s">
        <v>5</v>
      </c>
      <c r="C27" s="48">
        <v>4</v>
      </c>
      <c r="D27" s="44"/>
      <c r="E27" s="1">
        <f t="shared" si="0"/>
        <v>0</v>
      </c>
    </row>
    <row r="28" spans="1:5" ht="12.75">
      <c r="A28" s="54" t="s">
        <v>102</v>
      </c>
      <c r="B28" s="51" t="s">
        <v>5</v>
      </c>
      <c r="C28" s="48">
        <v>4</v>
      </c>
      <c r="D28" s="44"/>
      <c r="E28" s="1">
        <f t="shared" si="0"/>
        <v>0</v>
      </c>
    </row>
    <row r="29" spans="1:5" ht="12.75">
      <c r="A29" s="54" t="s">
        <v>103</v>
      </c>
      <c r="B29" s="51" t="s">
        <v>5</v>
      </c>
      <c r="C29" s="48">
        <v>4</v>
      </c>
      <c r="D29" s="44"/>
      <c r="E29" s="1">
        <f t="shared" si="0"/>
        <v>0</v>
      </c>
    </row>
    <row r="30" spans="1:5" ht="12.75">
      <c r="A30" s="54" t="s">
        <v>144</v>
      </c>
      <c r="B30" s="51" t="s">
        <v>5</v>
      </c>
      <c r="C30" s="48">
        <v>1</v>
      </c>
      <c r="D30" s="44"/>
      <c r="E30" s="1">
        <f t="shared" si="0"/>
        <v>0</v>
      </c>
    </row>
    <row r="31" spans="1:5" ht="12.75">
      <c r="A31" s="54" t="s">
        <v>145</v>
      </c>
      <c r="B31" s="51" t="s">
        <v>5</v>
      </c>
      <c r="C31" s="48">
        <v>1</v>
      </c>
      <c r="D31" s="44"/>
      <c r="E31" s="1">
        <f t="shared" si="0"/>
        <v>0</v>
      </c>
    </row>
    <row r="32" spans="1:5" s="52" customFormat="1" ht="12.75">
      <c r="A32" s="54" t="s">
        <v>67</v>
      </c>
      <c r="B32" s="51" t="s">
        <v>5</v>
      </c>
      <c r="C32" s="48">
        <v>8</v>
      </c>
      <c r="D32" s="44"/>
      <c r="E32" s="1">
        <f t="shared" si="0"/>
        <v>0</v>
      </c>
    </row>
    <row r="33" spans="1:5" s="52" customFormat="1" ht="12.75">
      <c r="A33" s="54" t="s">
        <v>68</v>
      </c>
      <c r="B33" s="51" t="s">
        <v>5</v>
      </c>
      <c r="C33" s="48">
        <v>8</v>
      </c>
      <c r="D33" s="44"/>
      <c r="E33" s="1">
        <f t="shared" si="0"/>
        <v>0</v>
      </c>
    </row>
    <row r="34" spans="1:5" ht="12.75">
      <c r="A34" s="54" t="s">
        <v>101</v>
      </c>
      <c r="B34" s="51" t="s">
        <v>5</v>
      </c>
      <c r="C34" s="48">
        <v>5</v>
      </c>
      <c r="D34" s="44">
        <v>0</v>
      </c>
      <c r="E34" s="1">
        <f t="shared" si="0"/>
        <v>0</v>
      </c>
    </row>
    <row r="35" spans="1:5" ht="13.5" thickBot="1">
      <c r="A35" s="28"/>
      <c r="B35" s="29"/>
      <c r="C35" s="30"/>
      <c r="D35" s="2"/>
      <c r="E35" s="2"/>
    </row>
    <row r="36" spans="1:5" ht="12.75">
      <c r="A36" s="31"/>
      <c r="B36" s="32"/>
      <c r="C36" s="20"/>
      <c r="D36" s="1"/>
      <c r="E36" s="1"/>
    </row>
    <row r="37" spans="1:5" ht="12.75">
      <c r="A37" s="31" t="s">
        <v>7</v>
      </c>
      <c r="B37" s="19"/>
      <c r="C37" s="33"/>
      <c r="D37" s="3"/>
      <c r="E37" s="4">
        <f>SUM(E5:E35)</f>
        <v>0</v>
      </c>
    </row>
    <row r="38" spans="1:5" ht="12.75">
      <c r="A38" s="31" t="s">
        <v>8</v>
      </c>
      <c r="B38" s="32" t="s">
        <v>9</v>
      </c>
      <c r="C38" s="27">
        <v>3</v>
      </c>
      <c r="D38" s="1"/>
      <c r="E38" s="1">
        <f>E37*0.03</f>
        <v>0</v>
      </c>
    </row>
    <row r="39" spans="1:5" ht="12.75">
      <c r="A39" s="34" t="s">
        <v>10</v>
      </c>
      <c r="B39" s="35"/>
      <c r="C39" s="36"/>
      <c r="D39" s="6"/>
      <c r="E39" s="7">
        <f>E37+E38</f>
        <v>0</v>
      </c>
    </row>
    <row r="40" spans="1:5" ht="13.5" thickBot="1">
      <c r="A40" s="37" t="s">
        <v>11</v>
      </c>
      <c r="B40" s="38" t="s">
        <v>9</v>
      </c>
      <c r="C40" s="30">
        <v>6</v>
      </c>
      <c r="D40" s="2"/>
      <c r="E40" s="8">
        <f>E39*0.06</f>
        <v>0</v>
      </c>
    </row>
    <row r="41" spans="1:5" ht="13.5" thickBot="1">
      <c r="A41" s="31"/>
      <c r="B41" s="32"/>
      <c r="C41" s="20"/>
      <c r="D41" s="1"/>
      <c r="E41" s="9"/>
    </row>
    <row r="42" spans="1:5" ht="13.5" thickBot="1">
      <c r="A42" s="39" t="str">
        <f>CONCATENATE("Celkem ",A3)</f>
        <v>Celkem Svítidla</v>
      </c>
      <c r="B42" s="40"/>
      <c r="C42" s="41"/>
      <c r="D42" s="10"/>
      <c r="E42" s="11">
        <f>E39+E40</f>
        <v>0</v>
      </c>
    </row>
    <row r="43" spans="1:5" ht="12.75" hidden="1">
      <c r="A43" s="18" t="s">
        <v>12</v>
      </c>
      <c r="B43" s="16" t="s">
        <v>9</v>
      </c>
      <c r="C43" s="27">
        <v>0</v>
      </c>
      <c r="E43" s="12">
        <f>ROUND((E42/100)*C43,1)</f>
        <v>0</v>
      </c>
    </row>
    <row r="44" spans="1:5" ht="12.75" hidden="1">
      <c r="A44" s="42" t="str">
        <f>CONCATENATE("Celkem ",A3," po slevě")</f>
        <v>Celkem Svítidla po slevě</v>
      </c>
      <c r="B44" s="43"/>
      <c r="C44" s="55">
        <v>0</v>
      </c>
      <c r="D44" s="13"/>
      <c r="E44" s="14">
        <f>E42-E43</f>
        <v>0</v>
      </c>
    </row>
  </sheetData>
  <sheetProtection password="C767" sheet="1" objects="1" scenarios="1" selectLockedCells="1"/>
  <autoFilter ref="C1:C45"/>
  <printOptions horizontalCentered="1"/>
  <pageMargins left="0.1968503937007874" right="0.1968503937007874" top="0.984251968503937" bottom="0.984251968503937" header="0.5118110236220472" footer="0.5118110236220472"/>
  <pageSetup fitToHeight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Zeros="0" workbookViewId="0" topLeftCell="A1">
      <pane xSplit="3" ySplit="4" topLeftCell="D3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D13" sqref="D13"/>
    </sheetView>
  </sheetViews>
  <sheetFormatPr defaultColWidth="9.00390625" defaultRowHeight="12.75"/>
  <cols>
    <col min="1" max="1" width="68.375" style="18" customWidth="1"/>
    <col min="2" max="2" width="6.75390625" style="16" customWidth="1"/>
    <col min="3" max="3" width="8.75390625" style="17" customWidth="1"/>
    <col min="4" max="4" width="12.75390625" style="5" customWidth="1"/>
    <col min="5" max="5" width="15.75390625" style="5" customWidth="1"/>
    <col min="6" max="16384" width="9.125" style="18" customWidth="1"/>
  </cols>
  <sheetData>
    <row r="1" ht="15.75">
      <c r="A1" s="15" t="str">
        <f>Rekapitulace!A4</f>
        <v>Transformace DNH Rychmburk II - Stavební úpravy Tyršova 389, Skuteč</v>
      </c>
    </row>
    <row r="3" spans="1:5" ht="12.75">
      <c r="A3" s="45" t="s">
        <v>55</v>
      </c>
      <c r="B3" s="19"/>
      <c r="C3" s="20"/>
      <c r="D3" s="1"/>
      <c r="E3" s="1"/>
    </row>
    <row r="4" spans="1:5" ht="12.75">
      <c r="A4" s="21" t="s">
        <v>2</v>
      </c>
      <c r="B4" s="22" t="s">
        <v>3</v>
      </c>
      <c r="C4" s="23" t="s">
        <v>4</v>
      </c>
      <c r="D4" s="24" t="s">
        <v>148</v>
      </c>
      <c r="E4" s="24" t="s">
        <v>146</v>
      </c>
    </row>
    <row r="5" spans="1:5" ht="12.75">
      <c r="A5" s="25"/>
      <c r="B5" s="26"/>
      <c r="C5" s="27"/>
      <c r="D5" s="1"/>
      <c r="E5" s="1"/>
    </row>
    <row r="6" spans="1:5" ht="12.75">
      <c r="A6" s="56" t="s">
        <v>76</v>
      </c>
      <c r="B6" s="57" t="s">
        <v>5</v>
      </c>
      <c r="C6" s="58">
        <v>1</v>
      </c>
      <c r="D6" s="44"/>
      <c r="E6" s="5">
        <f>C6*D6</f>
        <v>0</v>
      </c>
    </row>
    <row r="7" spans="1:5" ht="12.75">
      <c r="A7" s="25"/>
      <c r="B7" s="26"/>
      <c r="C7" s="53"/>
      <c r="D7" s="44"/>
      <c r="E7" s="5">
        <f aca="true" t="shared" si="0" ref="E7:E50">C7*D7</f>
        <v>0</v>
      </c>
    </row>
    <row r="8" spans="1:5" s="52" customFormat="1" ht="12.75">
      <c r="A8" s="25" t="s">
        <v>79</v>
      </c>
      <c r="B8" s="26" t="s">
        <v>5</v>
      </c>
      <c r="C8" s="53">
        <v>1</v>
      </c>
      <c r="D8" s="44"/>
      <c r="E8" s="5">
        <f t="shared" si="0"/>
        <v>0</v>
      </c>
    </row>
    <row r="9" spans="1:5" s="52" customFormat="1" ht="12.75">
      <c r="A9" s="25" t="s">
        <v>80</v>
      </c>
      <c r="B9" s="26"/>
      <c r="C9" s="53"/>
      <c r="D9" s="44"/>
      <c r="E9" s="5">
        <f t="shared" si="0"/>
        <v>0</v>
      </c>
    </row>
    <row r="10" spans="1:5" s="52" customFormat="1" ht="12.75">
      <c r="A10" s="46" t="s">
        <v>75</v>
      </c>
      <c r="B10" s="26" t="s">
        <v>5</v>
      </c>
      <c r="C10" s="53">
        <v>1</v>
      </c>
      <c r="D10" s="44"/>
      <c r="E10" s="5">
        <f t="shared" si="0"/>
        <v>0</v>
      </c>
    </row>
    <row r="11" spans="1:5" s="52" customFormat="1" ht="12.75">
      <c r="A11" s="25" t="s">
        <v>56</v>
      </c>
      <c r="B11" s="26" t="s">
        <v>5</v>
      </c>
      <c r="C11" s="53">
        <v>2</v>
      </c>
      <c r="D11" s="44"/>
      <c r="E11" s="5">
        <f t="shared" si="0"/>
        <v>0</v>
      </c>
    </row>
    <row r="12" spans="1:5" s="52" customFormat="1" ht="12.75">
      <c r="A12" s="25" t="s">
        <v>57</v>
      </c>
      <c r="B12" s="26" t="s">
        <v>5</v>
      </c>
      <c r="C12" s="53">
        <v>6</v>
      </c>
      <c r="D12" s="44"/>
      <c r="E12" s="5">
        <f t="shared" si="0"/>
        <v>0</v>
      </c>
    </row>
    <row r="13" spans="1:5" ht="12.75">
      <c r="A13" s="25" t="s">
        <v>61</v>
      </c>
      <c r="B13" s="26" t="s">
        <v>5</v>
      </c>
      <c r="C13" s="53">
        <v>2</v>
      </c>
      <c r="D13" s="44">
        <v>0</v>
      </c>
      <c r="E13" s="5">
        <f t="shared" si="0"/>
        <v>0</v>
      </c>
    </row>
    <row r="14" spans="1:5" ht="12.75">
      <c r="A14" s="25" t="s">
        <v>62</v>
      </c>
      <c r="B14" s="26" t="s">
        <v>5</v>
      </c>
      <c r="C14" s="53">
        <v>1</v>
      </c>
      <c r="D14" s="44"/>
      <c r="E14" s="5">
        <f t="shared" si="0"/>
        <v>0</v>
      </c>
    </row>
    <row r="15" spans="1:6" s="52" customFormat="1" ht="12.75">
      <c r="A15" s="25" t="s">
        <v>58</v>
      </c>
      <c r="B15" s="26" t="s">
        <v>5</v>
      </c>
      <c r="C15" s="48">
        <v>1</v>
      </c>
      <c r="D15" s="44"/>
      <c r="E15" s="5">
        <f t="shared" si="0"/>
        <v>0</v>
      </c>
      <c r="F15" s="1">
        <f>C1*D1</f>
        <v>0</v>
      </c>
    </row>
    <row r="16" spans="1:5" s="52" customFormat="1" ht="12.75">
      <c r="A16" s="25" t="s">
        <v>74</v>
      </c>
      <c r="B16" s="26" t="s">
        <v>6</v>
      </c>
      <c r="C16" s="59">
        <v>1.5</v>
      </c>
      <c r="D16" s="44"/>
      <c r="E16" s="5">
        <f t="shared" si="0"/>
        <v>0</v>
      </c>
    </row>
    <row r="17" spans="1:5" s="52" customFormat="1" ht="12.75">
      <c r="A17" s="25" t="s">
        <v>59</v>
      </c>
      <c r="B17" s="26" t="s">
        <v>5</v>
      </c>
      <c r="C17" s="53">
        <v>1</v>
      </c>
      <c r="D17" s="44"/>
      <c r="E17" s="5">
        <f t="shared" si="0"/>
        <v>0</v>
      </c>
    </row>
    <row r="18" spans="1:5" ht="12.75">
      <c r="A18" s="25" t="s">
        <v>60</v>
      </c>
      <c r="B18" s="26" t="s">
        <v>6</v>
      </c>
      <c r="C18" s="59">
        <v>0.1</v>
      </c>
      <c r="D18" s="44"/>
      <c r="E18" s="5">
        <f t="shared" si="0"/>
        <v>0</v>
      </c>
    </row>
    <row r="19" spans="1:5" ht="12.75">
      <c r="A19" s="25"/>
      <c r="B19" s="26"/>
      <c r="C19" s="53"/>
      <c r="D19" s="44"/>
      <c r="E19" s="5">
        <f t="shared" si="0"/>
        <v>0</v>
      </c>
    </row>
    <row r="20" spans="1:5" ht="12.75">
      <c r="A20" s="56" t="s">
        <v>77</v>
      </c>
      <c r="B20" s="57" t="s">
        <v>5</v>
      </c>
      <c r="C20" s="58">
        <v>1</v>
      </c>
      <c r="D20" s="44"/>
      <c r="E20" s="5">
        <f t="shared" si="0"/>
        <v>0</v>
      </c>
    </row>
    <row r="21" spans="1:5" ht="12.75">
      <c r="A21" s="25"/>
      <c r="B21" s="26"/>
      <c r="C21" s="53"/>
      <c r="D21" s="44"/>
      <c r="E21" s="5">
        <f t="shared" si="0"/>
        <v>0</v>
      </c>
    </row>
    <row r="22" spans="1:5" s="52" customFormat="1" ht="12.75">
      <c r="A22" s="25" t="s">
        <v>139</v>
      </c>
      <c r="B22" s="26" t="s">
        <v>5</v>
      </c>
      <c r="C22" s="53">
        <v>1</v>
      </c>
      <c r="D22" s="44"/>
      <c r="E22" s="5">
        <f t="shared" si="0"/>
        <v>0</v>
      </c>
    </row>
    <row r="23" spans="1:5" s="52" customFormat="1" ht="12.75">
      <c r="A23" s="25" t="s">
        <v>140</v>
      </c>
      <c r="B23" s="26"/>
      <c r="C23" s="53"/>
      <c r="D23" s="44"/>
      <c r="E23" s="5">
        <f t="shared" si="0"/>
        <v>0</v>
      </c>
    </row>
    <row r="24" spans="1:5" s="52" customFormat="1" ht="12.75">
      <c r="A24" s="46" t="s">
        <v>75</v>
      </c>
      <c r="B24" s="26" t="s">
        <v>5</v>
      </c>
      <c r="C24" s="53">
        <v>1</v>
      </c>
      <c r="D24" s="44"/>
      <c r="E24" s="5">
        <f t="shared" si="0"/>
        <v>0</v>
      </c>
    </row>
    <row r="25" spans="1:5" s="52" customFormat="1" ht="12.75">
      <c r="A25" s="25" t="s">
        <v>122</v>
      </c>
      <c r="B25" s="26" t="s">
        <v>5</v>
      </c>
      <c r="C25" s="53">
        <v>1</v>
      </c>
      <c r="D25" s="44"/>
      <c r="E25" s="5">
        <f t="shared" si="0"/>
        <v>0</v>
      </c>
    </row>
    <row r="26" spans="1:5" s="52" customFormat="1" ht="12.75">
      <c r="A26" s="25" t="s">
        <v>56</v>
      </c>
      <c r="B26" s="26" t="s">
        <v>5</v>
      </c>
      <c r="C26" s="53">
        <v>4</v>
      </c>
      <c r="D26" s="44"/>
      <c r="E26" s="5">
        <f t="shared" si="0"/>
        <v>0</v>
      </c>
    </row>
    <row r="27" spans="1:5" s="52" customFormat="1" ht="12.75">
      <c r="A27" s="25" t="s">
        <v>57</v>
      </c>
      <c r="B27" s="26" t="s">
        <v>5</v>
      </c>
      <c r="C27" s="53">
        <v>9</v>
      </c>
      <c r="D27" s="44"/>
      <c r="E27" s="5">
        <f t="shared" si="0"/>
        <v>0</v>
      </c>
    </row>
    <row r="28" spans="1:5" ht="12.75">
      <c r="A28" s="25" t="s">
        <v>61</v>
      </c>
      <c r="B28" s="26" t="s">
        <v>5</v>
      </c>
      <c r="C28" s="53">
        <v>1</v>
      </c>
      <c r="D28" s="44"/>
      <c r="E28" s="5">
        <f t="shared" si="0"/>
        <v>0</v>
      </c>
    </row>
    <row r="29" spans="1:5" s="52" customFormat="1" ht="12.75">
      <c r="A29" s="25" t="s">
        <v>58</v>
      </c>
      <c r="B29" s="26" t="s">
        <v>5</v>
      </c>
      <c r="C29" s="48">
        <v>1</v>
      </c>
      <c r="D29" s="44"/>
      <c r="E29" s="5">
        <f t="shared" si="0"/>
        <v>0</v>
      </c>
    </row>
    <row r="30" spans="1:5" ht="12.75">
      <c r="A30" s="25" t="s">
        <v>120</v>
      </c>
      <c r="B30" s="26" t="s">
        <v>5</v>
      </c>
      <c r="C30" s="53">
        <v>1</v>
      </c>
      <c r="D30" s="44"/>
      <c r="E30" s="5">
        <f t="shared" si="0"/>
        <v>0</v>
      </c>
    </row>
    <row r="31" spans="1:5" ht="12.75">
      <c r="A31" s="25" t="s">
        <v>137</v>
      </c>
      <c r="B31" s="26" t="s">
        <v>5</v>
      </c>
      <c r="C31" s="53">
        <v>1</v>
      </c>
      <c r="D31" s="44"/>
      <c r="E31" s="5">
        <f t="shared" si="0"/>
        <v>0</v>
      </c>
    </row>
    <row r="32" spans="1:5" s="52" customFormat="1" ht="12.75">
      <c r="A32" s="25" t="s">
        <v>73</v>
      </c>
      <c r="B32" s="26" t="s">
        <v>5</v>
      </c>
      <c r="C32" s="53">
        <v>2</v>
      </c>
      <c r="D32" s="44"/>
      <c r="E32" s="5">
        <f t="shared" si="0"/>
        <v>0</v>
      </c>
    </row>
    <row r="33" spans="1:5" s="52" customFormat="1" ht="12.75">
      <c r="A33" s="25" t="s">
        <v>74</v>
      </c>
      <c r="B33" s="26" t="s">
        <v>6</v>
      </c>
      <c r="C33" s="59">
        <v>1</v>
      </c>
      <c r="D33" s="44"/>
      <c r="E33" s="5">
        <f t="shared" si="0"/>
        <v>0</v>
      </c>
    </row>
    <row r="34" spans="1:5" s="52" customFormat="1" ht="12.75">
      <c r="A34" s="25" t="s">
        <v>59</v>
      </c>
      <c r="B34" s="26" t="s">
        <v>5</v>
      </c>
      <c r="C34" s="53">
        <v>1</v>
      </c>
      <c r="D34" s="44"/>
      <c r="E34" s="5">
        <f t="shared" si="0"/>
        <v>0</v>
      </c>
    </row>
    <row r="35" spans="1:5" ht="12.75">
      <c r="A35" s="25" t="s">
        <v>60</v>
      </c>
      <c r="B35" s="26" t="s">
        <v>6</v>
      </c>
      <c r="C35" s="59">
        <v>0.1</v>
      </c>
      <c r="D35" s="44"/>
      <c r="E35" s="5">
        <f t="shared" si="0"/>
        <v>0</v>
      </c>
    </row>
    <row r="36" spans="1:5" ht="12.75">
      <c r="A36" s="25"/>
      <c r="B36" s="26"/>
      <c r="C36" s="53"/>
      <c r="D36" s="44"/>
      <c r="E36" s="5">
        <f t="shared" si="0"/>
        <v>0</v>
      </c>
    </row>
    <row r="37" spans="1:5" ht="12.75">
      <c r="A37" s="56" t="s">
        <v>138</v>
      </c>
      <c r="B37" s="57" t="s">
        <v>5</v>
      </c>
      <c r="C37" s="58">
        <v>1</v>
      </c>
      <c r="D37" s="44"/>
      <c r="E37" s="5">
        <f t="shared" si="0"/>
        <v>0</v>
      </c>
    </row>
    <row r="38" spans="1:5" ht="12.75">
      <c r="A38" s="25"/>
      <c r="B38" s="26"/>
      <c r="C38" s="53"/>
      <c r="D38" s="44"/>
      <c r="E38" s="5">
        <f t="shared" si="0"/>
        <v>0</v>
      </c>
    </row>
    <row r="39" spans="1:5" s="52" customFormat="1" ht="12.75">
      <c r="A39" s="25" t="s">
        <v>71</v>
      </c>
      <c r="B39" s="26" t="s">
        <v>5</v>
      </c>
      <c r="C39" s="53">
        <v>1</v>
      </c>
      <c r="D39" s="44"/>
      <c r="E39" s="5">
        <f t="shared" si="0"/>
        <v>0</v>
      </c>
    </row>
    <row r="40" spans="1:5" s="52" customFormat="1" ht="12.75">
      <c r="A40" s="25" t="s">
        <v>72</v>
      </c>
      <c r="B40" s="26"/>
      <c r="C40" s="53"/>
      <c r="D40" s="44"/>
      <c r="E40" s="5">
        <f t="shared" si="0"/>
        <v>0</v>
      </c>
    </row>
    <row r="41" spans="1:5" s="52" customFormat="1" ht="12.75">
      <c r="A41" s="46" t="s">
        <v>75</v>
      </c>
      <c r="B41" s="26" t="s">
        <v>5</v>
      </c>
      <c r="C41" s="53">
        <v>1</v>
      </c>
      <c r="D41" s="44"/>
      <c r="E41" s="5">
        <f t="shared" si="0"/>
        <v>0</v>
      </c>
    </row>
    <row r="42" spans="1:5" ht="12.75">
      <c r="A42" s="54" t="s">
        <v>78</v>
      </c>
      <c r="B42" s="26" t="s">
        <v>5</v>
      </c>
      <c r="C42" s="53">
        <v>4</v>
      </c>
      <c r="D42" s="44"/>
      <c r="E42" s="5">
        <f t="shared" si="0"/>
        <v>0</v>
      </c>
    </row>
    <row r="43" spans="1:5" s="52" customFormat="1" ht="12.75">
      <c r="A43" s="25" t="s">
        <v>56</v>
      </c>
      <c r="B43" s="26" t="s">
        <v>5</v>
      </c>
      <c r="C43" s="53">
        <v>4</v>
      </c>
      <c r="D43" s="44"/>
      <c r="E43" s="5">
        <f t="shared" si="0"/>
        <v>0</v>
      </c>
    </row>
    <row r="44" spans="1:5" s="52" customFormat="1" ht="12.75">
      <c r="A44" s="25" t="s">
        <v>57</v>
      </c>
      <c r="B44" s="26" t="s">
        <v>5</v>
      </c>
      <c r="C44" s="53">
        <v>16</v>
      </c>
      <c r="D44" s="44"/>
      <c r="E44" s="5">
        <f t="shared" si="0"/>
        <v>0</v>
      </c>
    </row>
    <row r="45" spans="1:5" ht="12.75">
      <c r="A45" s="25" t="s">
        <v>61</v>
      </c>
      <c r="B45" s="26" t="s">
        <v>5</v>
      </c>
      <c r="C45" s="53">
        <v>1</v>
      </c>
      <c r="D45" s="44"/>
      <c r="E45" s="5">
        <f t="shared" si="0"/>
        <v>0</v>
      </c>
    </row>
    <row r="46" spans="1:5" s="52" customFormat="1" ht="12.75">
      <c r="A46" s="25" t="s">
        <v>58</v>
      </c>
      <c r="B46" s="26" t="s">
        <v>5</v>
      </c>
      <c r="C46" s="48">
        <v>2</v>
      </c>
      <c r="D46" s="44"/>
      <c r="E46" s="5">
        <f t="shared" si="0"/>
        <v>0</v>
      </c>
    </row>
    <row r="47" spans="1:5" s="52" customFormat="1" ht="12.75">
      <c r="A47" s="25" t="s">
        <v>73</v>
      </c>
      <c r="B47" s="26" t="s">
        <v>5</v>
      </c>
      <c r="C47" s="53">
        <v>2</v>
      </c>
      <c r="D47" s="44"/>
      <c r="E47" s="5">
        <f t="shared" si="0"/>
        <v>0</v>
      </c>
    </row>
    <row r="48" spans="1:5" s="52" customFormat="1" ht="12.75">
      <c r="A48" s="25" t="s">
        <v>74</v>
      </c>
      <c r="B48" s="26" t="s">
        <v>6</v>
      </c>
      <c r="C48" s="59">
        <v>2</v>
      </c>
      <c r="D48" s="44"/>
      <c r="E48" s="5">
        <f t="shared" si="0"/>
        <v>0</v>
      </c>
    </row>
    <row r="49" spans="1:5" s="52" customFormat="1" ht="12.75">
      <c r="A49" s="25" t="s">
        <v>59</v>
      </c>
      <c r="B49" s="26" t="s">
        <v>5</v>
      </c>
      <c r="C49" s="53">
        <v>2</v>
      </c>
      <c r="D49" s="44">
        <v>0</v>
      </c>
      <c r="E49" s="5">
        <f t="shared" si="0"/>
        <v>0</v>
      </c>
    </row>
    <row r="50" spans="1:5" ht="12.75">
      <c r="A50" s="25" t="s">
        <v>60</v>
      </c>
      <c r="B50" s="26" t="s">
        <v>6</v>
      </c>
      <c r="C50" s="59">
        <v>0.1</v>
      </c>
      <c r="D50" s="44"/>
      <c r="E50" s="5">
        <f t="shared" si="0"/>
        <v>0</v>
      </c>
    </row>
    <row r="51" spans="1:5" ht="13.5" thickBot="1">
      <c r="A51" s="28"/>
      <c r="B51" s="29"/>
      <c r="C51" s="30"/>
      <c r="D51" s="2"/>
      <c r="E51" s="2"/>
    </row>
    <row r="52" spans="1:5" ht="12.75">
      <c r="A52" s="31"/>
      <c r="B52" s="32"/>
      <c r="C52" s="20"/>
      <c r="D52" s="1"/>
      <c r="E52" s="1"/>
    </row>
    <row r="53" spans="1:5" ht="12.75">
      <c r="A53" s="31" t="s">
        <v>7</v>
      </c>
      <c r="B53" s="19"/>
      <c r="C53" s="33"/>
      <c r="D53" s="3"/>
      <c r="E53" s="4">
        <f>SUM(E5:E51)</f>
        <v>0</v>
      </c>
    </row>
    <row r="54" spans="1:5" ht="12.75">
      <c r="A54" s="31" t="s">
        <v>8</v>
      </c>
      <c r="B54" s="32" t="s">
        <v>9</v>
      </c>
      <c r="C54" s="27">
        <v>3</v>
      </c>
      <c r="D54" s="1"/>
      <c r="E54" s="1">
        <f>E53*0.03</f>
        <v>0</v>
      </c>
    </row>
    <row r="55" spans="1:5" ht="12.75">
      <c r="A55" s="34" t="s">
        <v>10</v>
      </c>
      <c r="B55" s="35"/>
      <c r="C55" s="36"/>
      <c r="D55" s="6"/>
      <c r="E55" s="7">
        <f>E53+E54</f>
        <v>0</v>
      </c>
    </row>
    <row r="56" spans="1:5" ht="13.5" thickBot="1">
      <c r="A56" s="37" t="s">
        <v>11</v>
      </c>
      <c r="B56" s="38" t="s">
        <v>9</v>
      </c>
      <c r="C56" s="30">
        <v>6</v>
      </c>
      <c r="D56" s="2"/>
      <c r="E56" s="8">
        <f>E55*0.06</f>
        <v>0</v>
      </c>
    </row>
    <row r="57" spans="1:5" ht="13.5" thickBot="1">
      <c r="A57" s="31"/>
      <c r="B57" s="32"/>
      <c r="C57" s="20"/>
      <c r="D57" s="1"/>
      <c r="E57" s="9"/>
    </row>
    <row r="58" spans="1:5" ht="13.5" thickBot="1">
      <c r="A58" s="39" t="str">
        <f>CONCATENATE("Celkem ",A3)</f>
        <v>Celkem Rozvaděče</v>
      </c>
      <c r="B58" s="40"/>
      <c r="C58" s="41"/>
      <c r="D58" s="10"/>
      <c r="E58" s="11">
        <f>E55+E56</f>
        <v>0</v>
      </c>
    </row>
    <row r="59" spans="1:5" ht="12.75" hidden="1">
      <c r="A59" s="18" t="s">
        <v>12</v>
      </c>
      <c r="B59" s="16" t="s">
        <v>9</v>
      </c>
      <c r="C59" s="27">
        <v>0</v>
      </c>
      <c r="E59" s="12">
        <f>ROUND((E58/100)*C59,1)</f>
        <v>0</v>
      </c>
    </row>
    <row r="60" spans="1:5" ht="12.75" hidden="1">
      <c r="A60" s="42" t="str">
        <f>CONCATENATE("Celkem ",A3," po slevě")</f>
        <v>Celkem Rozvaděče po slevě</v>
      </c>
      <c r="B60" s="43"/>
      <c r="C60" s="55">
        <v>0</v>
      </c>
      <c r="D60" s="13"/>
      <c r="E60" s="14">
        <f>E58-E59</f>
        <v>0</v>
      </c>
    </row>
  </sheetData>
  <sheetProtection password="C767" sheet="1" objects="1" scenarios="1" selectLockedCells="1"/>
  <autoFilter ref="C1:C61"/>
  <printOptions horizontalCentered="1"/>
  <pageMargins left="0.1968503937007874" right="0.1968503937007874" top="0.984251968503937" bottom="0.984251968503937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Havlíčkův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elektrotechnik s.r.o.</dc:creator>
  <cp:keywords/>
  <dc:description/>
  <cp:lastModifiedBy>Šafránková</cp:lastModifiedBy>
  <cp:lastPrinted>2018-03-10T10:54:26Z</cp:lastPrinted>
  <dcterms:created xsi:type="dcterms:W3CDTF">1998-07-18T20:04:10Z</dcterms:created>
  <dcterms:modified xsi:type="dcterms:W3CDTF">2019-01-16T06:27:25Z</dcterms:modified>
  <cp:category/>
  <cp:version/>
  <cp:contentType/>
  <cp:contentStatus/>
</cp:coreProperties>
</file>