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ASŘ" sheetId="2" r:id="rId2"/>
    <sheet name="02 - ÚT" sheetId="3" r:id="rId3"/>
    <sheet name="03 - ZTI" sheetId="4" r:id="rId4"/>
    <sheet name="04 - VCH - Větrání a chla..." sheetId="5" r:id="rId5"/>
    <sheet name="05 - SLA" sheetId="6" r:id="rId6"/>
    <sheet name="06 - SIL" sheetId="7" r:id="rId7"/>
    <sheet name="07 - LT - lékařská techno..." sheetId="8" r:id="rId8"/>
    <sheet name="VORN - Vedlejší a ostatní..." sheetId="9" r:id="rId9"/>
    <sheet name="Pokyny pro vyplnění" sheetId="10" r:id="rId10"/>
  </sheets>
  <definedNames>
    <definedName name="_xlnm.Print_Area" localSheetId="0">'Rekapitulace stavby'!$D$4:$AO$33,'Rekapitulace stavby'!$C$39:$AQ$60</definedName>
    <definedName name="_xlnm._FilterDatabase" localSheetId="1" hidden="1">'01 - ASŘ'!$C$94:$K$652</definedName>
    <definedName name="_xlnm.Print_Area" localSheetId="1">'01 - ASŘ'!$C$4:$J$36,'01 - ASŘ'!$C$42:$J$76,'01 - ASŘ'!$C$82:$K$652</definedName>
    <definedName name="_xlnm._FilterDatabase" localSheetId="2" hidden="1">'02 - ÚT'!$C$77:$K$81</definedName>
    <definedName name="_xlnm.Print_Area" localSheetId="2">'02 - ÚT'!$C$4:$J$36,'02 - ÚT'!$C$42:$J$59,'02 - ÚT'!$C$65:$K$81</definedName>
    <definedName name="_xlnm._FilterDatabase" localSheetId="3" hidden="1">'03 - ZTI'!$C$77:$K$81</definedName>
    <definedName name="_xlnm.Print_Area" localSheetId="3">'03 - ZTI'!$C$4:$J$36,'03 - ZTI'!$C$42:$J$59,'03 - ZTI'!$C$65:$K$81</definedName>
    <definedName name="_xlnm._FilterDatabase" localSheetId="4" hidden="1">'04 - VCH - Větrání a chla...'!$C$77:$K$81</definedName>
    <definedName name="_xlnm.Print_Area" localSheetId="4">'04 - VCH - Větrání a chla...'!$C$4:$J$36,'04 - VCH - Větrání a chla...'!$C$42:$J$59,'04 - VCH - Větrání a chla...'!$C$65:$K$81</definedName>
    <definedName name="_xlnm._FilterDatabase" localSheetId="5" hidden="1">'05 - SLA'!$C$77:$K$81</definedName>
    <definedName name="_xlnm.Print_Area" localSheetId="5">'05 - SLA'!$C$4:$J$36,'05 - SLA'!$C$42:$J$59,'05 - SLA'!$C$65:$K$81</definedName>
    <definedName name="_xlnm._FilterDatabase" localSheetId="6" hidden="1">'06 - SIL'!$C$77:$K$81</definedName>
    <definedName name="_xlnm.Print_Area" localSheetId="6">'06 - SIL'!$C$4:$J$36,'06 - SIL'!$C$42:$J$59,'06 - SIL'!$C$65:$K$81</definedName>
    <definedName name="_xlnm._FilterDatabase" localSheetId="7" hidden="1">'07 - LT - lékařská techno...'!$C$77:$K$81</definedName>
    <definedName name="_xlnm.Print_Area" localSheetId="7">'07 - LT - lékařská techno...'!$C$4:$J$36,'07 - LT - lékařská techno...'!$C$42:$J$59,'07 - LT - lékařská techno...'!$C$65:$K$81</definedName>
    <definedName name="_xlnm._FilterDatabase" localSheetId="8" hidden="1">'VORN - Vedlejší a ostatní...'!$C$83:$K$118</definedName>
    <definedName name="_xlnm.Print_Area" localSheetId="8">'VORN - Vedlejší a ostatní...'!$C$4:$J$36,'VORN - Vedlejší a ostatní...'!$C$42:$J$65,'VORN - Vedlejší a ostatní...'!$C$71:$K$118</definedName>
    <definedName name="_xlnm.Print_Area" localSheetId="9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'01 - ASŘ'!$94:$94</definedName>
    <definedName name="_xlnm.Print_Titles" localSheetId="2">'02 - ÚT'!$77:$77</definedName>
    <definedName name="_xlnm.Print_Titles" localSheetId="3">'03 - ZTI'!$77:$77</definedName>
    <definedName name="_xlnm.Print_Titles" localSheetId="4">'04 - VCH - Větrání a chla...'!$77:$77</definedName>
    <definedName name="_xlnm.Print_Titles" localSheetId="5">'05 - SLA'!$77:$77</definedName>
    <definedName name="_xlnm.Print_Titles" localSheetId="6">'06 - SIL'!$77:$77</definedName>
    <definedName name="_xlnm.Print_Titles" localSheetId="7">'07 - LT - lékařská techno...'!$77:$77</definedName>
    <definedName name="_xlnm.Print_Titles" localSheetId="8">'VORN - Vedlejší a ostatní...'!$83:$83</definedName>
  </definedNames>
  <calcPr fullCalcOnLoad="1"/>
</workbook>
</file>

<file path=xl/sharedStrings.xml><?xml version="1.0" encoding="utf-8"?>
<sst xmlns="http://schemas.openxmlformats.org/spreadsheetml/2006/main" count="7984" uniqueCount="1318">
  <si>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</si>
  <si>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</si>
  <si>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</si>
  <si>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</si>
  <si>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</si>
  <si>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</si>
  <si>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</si>
  <si>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{587e5886-63e4-406e-8143-0645351ca041}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</si>
  <si>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</si>
  <si>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</si>
  <si>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</si>
  <si>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</si>
  <si>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</si>
  <si>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</si>
  <si>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</si>
  <si>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</si>
  <si>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</si>
  <si>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228/2018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</si>
  <si>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</si>
  <si>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</si>
  <si>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NPK, a.s., Svitavská nemocnice, úprava části polikliniky na lékárnu a ambulance</t>
  </si>
  <si>
    <t>KSO:</t>
  </si>
  <si>
    <t>CC-CZ:</t>
  </si>
  <si>
    <t>Místo:</t>
  </si>
  <si>
    <t>č.p. 2070 p.č. 2950 k.ú. Svitavy-předměstí</t>
  </si>
  <si>
    <t>Datum:</t>
  </si>
  <si>
    <t>17. 8. 2018</t>
  </si>
  <si>
    <t>Zadavatel:</t>
  </si>
  <si>
    <t>IČ:</t>
  </si>
  <si>
    <t>Krajský úřad Pardubického kraje</t>
  </si>
  <si>
    <t>DIČ:</t>
  </si>
  <si>
    <t>Uchazeč:</t>
  </si>
  <si>
    <t>Vyplň údaj</t>
  </si>
  <si>
    <t>Projektant:</t>
  </si>
  <si>
    <t>JIKA CZ, Ing Jiří Slánský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</si>
  <si>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</si>
  <si>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</si>
  <si>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</si>
  <si>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</si>
  <si>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</si>
  <si>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</si>
  <si>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</si>
  <si>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</si>
  <si>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</si>
  <si>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</si>
  <si>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</si>
  <si>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</si>
  <si>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</si>
  <si>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</si>
  <si>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</si>
  <si>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</si>
  <si>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</si>
  <si>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</si>
  <si>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</si>
  <si>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</si>
  <si>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</si>
  <si>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</si>
  <si>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</si>
  <si>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</si>
  <si>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</si>
  <si>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</si>
  <si>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</si>
  <si>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</si>
  <si>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</si>
  <si>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</si>
  <si>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</si>
  <si>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</si>
  <si>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</si>
  <si>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</si>
  <si>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</si>
  <si>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</si>
  <si>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</si>
  <si>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</si>
  <si>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</si>
  <si>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</si>
  <si>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</si>
  <si>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</si>
  <si>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ASŘ</t>
  </si>
  <si>
    <t>STA</t>
  </si>
  <si>
    <t>1</t>
  </si>
  <si>
    <t>{050be487-ead3-46bf-b33f-103be4d7ff4d}</t>
  </si>
  <si>
    <t>2</t>
  </si>
  <si>
    <t>02</t>
  </si>
  <si>
    <t>ÚT</t>
  </si>
  <si>
    <t>{d7670a01-6bcf-4c6a-a3f0-88c8e08f9481}</t>
  </si>
  <si>
    <t>03</t>
  </si>
  <si>
    <t>ZTI</t>
  </si>
  <si>
    <t>{53c01786-6fc1-4dc6-9312-0e42d96a622b}</t>
  </si>
  <si>
    <t>04</t>
  </si>
  <si>
    <t>VCH - Větrání a chlazení</t>
  </si>
  <si>
    <t>{926e5491-f996-4e16-98ba-ec89d16d527f}</t>
  </si>
  <si>
    <t>05</t>
  </si>
  <si>
    <t>SLA</t>
  </si>
  <si>
    <t>{c34e8851-0c77-4408-ab01-f63b5f0340b4}</t>
  </si>
  <si>
    <t>06</t>
  </si>
  <si>
    <t>SIL</t>
  </si>
  <si>
    <t>{d9bc3550-03b1-43ef-9317-01f2fa78c0f6}</t>
  </si>
  <si>
    <t>07</t>
  </si>
  <si>
    <t>LT - lékařská technologie - NEOCEŇUJE SE!</t>
  </si>
  <si>
    <t>{a7c03dc0-97d4-4d13-b27b-a2d298bf8887}</t>
  </si>
  <si>
    <t>VORN</t>
  </si>
  <si>
    <t>Vedlejší a ostatní rozpočtové náklady</t>
  </si>
  <si>
    <t>VON</t>
  </si>
  <si>
    <t>{4f6127b4-831e-4ac6-aa9e-b2b9e499497b}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</si>
  <si>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</si>
  <si>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</si>
  <si>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</si>
  <si>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</si>
  <si>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</si>
  <si>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</si>
  <si>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</si>
  <si>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ASŘ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</si>
  <si>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</si>
  <si>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</si>
  <si>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</si>
  <si>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</si>
  <si>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</si>
  <si>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</si>
  <si>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</si>
  <si>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</si>
  <si>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</si>
  <si>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</si>
  <si>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</si>
  <si>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</si>
  <si>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</si>
  <si>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725 - Zdravotechnika - zařizovací předměty</t>
  </si>
  <si>
    <t xml:space="preserve">    735 - Ústřední vytápění - otopná tělesa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</si>
  <si>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</si>
  <si>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</si>
  <si>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</si>
  <si>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</si>
  <si>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</si>
  <si>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</si>
  <si>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</si>
  <si>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</si>
  <si>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</si>
  <si>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</si>
  <si>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</si>
  <si>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</si>
  <si>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</si>
  <si>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</si>
  <si>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</si>
  <si>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</si>
  <si>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</si>
  <si>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</si>
  <si>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</si>
  <si>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</si>
  <si>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</si>
  <si>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</si>
  <si>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</si>
  <si>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</si>
  <si>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</si>
  <si>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</si>
  <si>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</si>
  <si>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</si>
  <si>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</si>
  <si>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317941121</t>
  </si>
  <si>
    <t>Osazování ocelových válcovaných nosníků na zdivu  I nebo IE nebo U nebo UE nebo L do č. 12 nebo výšky do 120 mm</t>
  </si>
  <si>
    <t>t</t>
  </si>
  <si>
    <t>CS ÚRS 2018 01</t>
  </si>
  <si>
    <t>4</t>
  </si>
  <si>
    <t>1257288528</t>
  </si>
  <si>
    <t>VV</t>
  </si>
  <si>
    <t>PŘEKLADY - VÁLCOVANÉ NOSNÍKY</t>
  </si>
  <si>
    <t>65,7*0,00834</t>
  </si>
  <si>
    <t>Součet</t>
  </si>
  <si>
    <t>M</t>
  </si>
  <si>
    <t>13010712</t>
  </si>
  <si>
    <t>ocel profilová IPN 100 jakost 11 375</t>
  </si>
  <si>
    <t>8</t>
  </si>
  <si>
    <t>619324215</t>
  </si>
  <si>
    <t>0,548*1,05 'Přepočtené koeficientem množství</t>
  </si>
  <si>
    <t>340239211</t>
  </si>
  <si>
    <t>Zazdívka otvorů v příčkách nebo stěnách cihlami plnými pálenými plochy přes 1 m2 do 4 m2, tloušťky do 100 mm</t>
  </si>
  <si>
    <t>m2</t>
  </si>
  <si>
    <t>-573557343</t>
  </si>
  <si>
    <t>ZAZDÍVKY STÁVAJÍCÍCH OTVORŮ</t>
  </si>
  <si>
    <t>1.NP</t>
  </si>
  <si>
    <t>0,9*2,02</t>
  </si>
  <si>
    <t>1*2,02</t>
  </si>
  <si>
    <t>2.NP</t>
  </si>
  <si>
    <t>1*2,02*2</t>
  </si>
  <si>
    <t>3.NP</t>
  </si>
  <si>
    <t>0,9*2,02*2</t>
  </si>
  <si>
    <t>1*2,03*4</t>
  </si>
  <si>
    <t>340239212</t>
  </si>
  <si>
    <t>Zazdívka otvorů v příčkách nebo stěnách cihlami plnými pálenými plochy přes 1 m2 do 4 m2, tloušťky přes 100 mm</t>
  </si>
  <si>
    <t>1965005950</t>
  </si>
  <si>
    <t>ZAZDÍVKA OTVORŮ</t>
  </si>
  <si>
    <t>1*2,07*3</t>
  </si>
  <si>
    <t>0,9*2,07</t>
  </si>
  <si>
    <t>6</t>
  </si>
  <si>
    <t>Úpravy povrchů, podlahy a osazování výplní</t>
  </si>
  <si>
    <t>5</t>
  </si>
  <si>
    <t>612315225</t>
  </si>
  <si>
    <t>Vápenná omítka jednotlivých malých ploch štuková na stěnách, plochy jednotlivě přes 1,0 do 4 m2</t>
  </si>
  <si>
    <t>kus</t>
  </si>
  <si>
    <t>1854234177</t>
  </si>
  <si>
    <t>OMÍTKA ZAZDÍVANÝCH OTVORŮ OBOUSTRANNĚ</t>
  </si>
  <si>
    <t>3*2</t>
  </si>
  <si>
    <t>5*2</t>
  </si>
  <si>
    <t>612315422</t>
  </si>
  <si>
    <t>Oprava vápenné omítky vnitřních ploch štukové dvouvrstvé, tloušťky do 20 mm a tloušťky štuku do 3 mm stěn, v rozsahu opravované plochy přes 10 do 30%</t>
  </si>
  <si>
    <t>2062284511</t>
  </si>
  <si>
    <t>1145</t>
  </si>
  <si>
    <t>871</t>
  </si>
  <si>
    <t>1447</t>
  </si>
  <si>
    <t>7</t>
  </si>
  <si>
    <t>612325121</t>
  </si>
  <si>
    <t>Vápenocementová omítka rýh štuková ve stěnách, šířky rýhy do 150 mm</t>
  </si>
  <si>
    <t>-1967658374</t>
  </si>
  <si>
    <t>ZAČIŠTĚNÍ PO OSAZENÍ NOVÝCH VÁLC.NOSNÍKŮ</t>
  </si>
  <si>
    <t>131,4*0,15</t>
  </si>
  <si>
    <t>619991011</t>
  </si>
  <si>
    <t>Zakrytí vnitřních ploch před znečištěním  včetně pozdějšího odkrytí konstrukcí a prvků obalením fólií a přelepením páskou</t>
  </si>
  <si>
    <t>1277907742</t>
  </si>
  <si>
    <t>9</t>
  </si>
  <si>
    <t>619995001</t>
  </si>
  <si>
    <t>Začištění omítek (s dodáním hmot)  kolem oken, dveří, podlah, obkladů apod.</t>
  </si>
  <si>
    <t>m</t>
  </si>
  <si>
    <t>-1818628500</t>
  </si>
  <si>
    <t>10</t>
  </si>
  <si>
    <t>642946112</t>
  </si>
  <si>
    <t>Osazení stavebního pouzdra posuvných dveří do zděné příčky  s jednou kapsou pro jedno dveřní křídlo průchozí šířky přes 800 do 1200 mm</t>
  </si>
  <si>
    <t>994740097</t>
  </si>
  <si>
    <t>"1.NP" 3+2</t>
  </si>
  <si>
    <t>11</t>
  </si>
  <si>
    <t>55331613</t>
  </si>
  <si>
    <t>pouzdro stavební posuvných dveří  jednopouzdrové 900 mm - standardní rozměr</t>
  </si>
  <si>
    <t>-1371566940</t>
  </si>
  <si>
    <t>12</t>
  </si>
  <si>
    <t>55331613.R01</t>
  </si>
  <si>
    <t>pouzdro stavební posuvných dveří  jednopouzdrové 1000 mm - standardní rozměr</t>
  </si>
  <si>
    <t>-1755853316</t>
  </si>
  <si>
    <t>Ostatní konstrukce a práce, bourání</t>
  </si>
  <si>
    <t>13</t>
  </si>
  <si>
    <t>949101111</t>
  </si>
  <si>
    <t>Lešení pomocné pracovní pro objekty pozemních staveb  pro zatížení do 150 kg/m2, o výšce lešeňové podlahy do 1,9 m</t>
  </si>
  <si>
    <t>1441434786</t>
  </si>
  <si>
    <t>14</t>
  </si>
  <si>
    <t>949111111</t>
  </si>
  <si>
    <t>Montáž lešení lehkého kozového trubkového o výšce lešeňové podlahy do 1,2 m</t>
  </si>
  <si>
    <t>sada</t>
  </si>
  <si>
    <t>-1763291794</t>
  </si>
  <si>
    <t>949111112</t>
  </si>
  <si>
    <t>Montáž lešení lehkého kozového trubkového o výšce lešeňové podlahy přes 1,2 do 1,9 m</t>
  </si>
  <si>
    <t>-2097146796</t>
  </si>
  <si>
    <t>16</t>
  </si>
  <si>
    <t>952901111</t>
  </si>
  <si>
    <t>Vyčištění budov nebo objektů před předáním do užívání  budov bytové nebo občanské výstavby, světlé výšky podlaží do 4 m</t>
  </si>
  <si>
    <t>1608896264</t>
  </si>
  <si>
    <t>344,12+212,95+651,82</t>
  </si>
  <si>
    <t>17</t>
  </si>
  <si>
    <t>952902021</t>
  </si>
  <si>
    <t>Čištění budov při provádění oprav a udržovacích prací  podlah hladkých zametením</t>
  </si>
  <si>
    <t>1186136541</t>
  </si>
  <si>
    <t>KAŽDODENNÍ ÚKLID SPOLEČNÝCH PROSTOR</t>
  </si>
  <si>
    <t>563*45</t>
  </si>
  <si>
    <t>18</t>
  </si>
  <si>
    <t>962031132</t>
  </si>
  <si>
    <t>Bourání příček z cihel, tvárnic nebo příčkovek  z cihel pálených, plných nebo dutých na maltu vápennou nebo vápenocementovou, tl. do 100 mm</t>
  </si>
  <si>
    <t>-1094662924</t>
  </si>
  <si>
    <t>6,025*2,95*2</t>
  </si>
  <si>
    <t>3,175*2,95</t>
  </si>
  <si>
    <t>1,6*2,95*2</t>
  </si>
  <si>
    <t>1,1*2,95*2</t>
  </si>
  <si>
    <t>2,775*2,95</t>
  </si>
  <si>
    <t>1,4*2,95*2</t>
  </si>
  <si>
    <t>1,5*2,95</t>
  </si>
  <si>
    <t>3,5*2,95</t>
  </si>
  <si>
    <t>0,62*2,95</t>
  </si>
  <si>
    <t>0,8*2,95</t>
  </si>
  <si>
    <t>3,35*2,95</t>
  </si>
  <si>
    <t>3,4*2,95</t>
  </si>
  <si>
    <t>6,125*2,95</t>
  </si>
  <si>
    <t>2,45*2,95</t>
  </si>
  <si>
    <t>3,3*2,95</t>
  </si>
  <si>
    <t xml:space="preserve">ODEČET OTVORŮ </t>
  </si>
  <si>
    <t>-0,6*1,97*3</t>
  </si>
  <si>
    <t>-0,9*1,97*5</t>
  </si>
  <si>
    <t>-0,985*2,03</t>
  </si>
  <si>
    <t>Mezisoučet</t>
  </si>
  <si>
    <t>2,525*2,9</t>
  </si>
  <si>
    <t>4,45*2,95*2</t>
  </si>
  <si>
    <t>0,85*2,95</t>
  </si>
  <si>
    <t>1,9*2,95</t>
  </si>
  <si>
    <t>4,575*2,95</t>
  </si>
  <si>
    <t>4,025*2,95</t>
  </si>
  <si>
    <t>1,2*2,95*2</t>
  </si>
  <si>
    <t>0,9*2,95*4</t>
  </si>
  <si>
    <t>2,75*2,1</t>
  </si>
  <si>
    <t>0,47*2,95</t>
  </si>
  <si>
    <t>0,55*2,95*2</t>
  </si>
  <si>
    <t>0,7*2,95</t>
  </si>
  <si>
    <t>0,67*2,95</t>
  </si>
  <si>
    <t>2*2,95*2</t>
  </si>
  <si>
    <t>5,615*2,95</t>
  </si>
  <si>
    <t>1,8*2,95</t>
  </si>
  <si>
    <t>2,55*2,95</t>
  </si>
  <si>
    <t>1,64*2,95</t>
  </si>
  <si>
    <t>1,785*2,95</t>
  </si>
  <si>
    <t>5,975*2,95</t>
  </si>
  <si>
    <t>2,185*2,95</t>
  </si>
  <si>
    <t>5,625*2,95</t>
  </si>
  <si>
    <t>2,35*2,95</t>
  </si>
  <si>
    <t>6,025*2,95</t>
  </si>
  <si>
    <t>21,4*2,95</t>
  </si>
  <si>
    <t>5,6*2,95</t>
  </si>
  <si>
    <t>ODEČET OTVORŮ</t>
  </si>
  <si>
    <t>-0,8*1,97*8</t>
  </si>
  <si>
    <t>-0,6*1,97*2</t>
  </si>
  <si>
    <t>-1,5*1,97</t>
  </si>
  <si>
    <t>19</t>
  </si>
  <si>
    <t>962032230</t>
  </si>
  <si>
    <t>Bourání zdiva nadzákladového z cihel nebo tvárnic  z cihel pálených nebo vápenopískových, na maltu vápennou nebo vápenocementovou, objemu do 1 m3</t>
  </si>
  <si>
    <t>m3</t>
  </si>
  <si>
    <t>1691722369</t>
  </si>
  <si>
    <t>0,35*2,9*0,3</t>
  </si>
  <si>
    <t>20</t>
  </si>
  <si>
    <t>962081141</t>
  </si>
  <si>
    <t>Bourání zdiva příček nebo vybourání otvorů  ze skleněných tvárnic, tl. do 150 mm</t>
  </si>
  <si>
    <t>878188891</t>
  </si>
  <si>
    <t>1*0,8</t>
  </si>
  <si>
    <t>0,9*0,8*2</t>
  </si>
  <si>
    <t>965081213</t>
  </si>
  <si>
    <t>Bourání podlah z dlaždic bez podkladního lože nebo mazaniny, s jakoukoliv výplní spár keramických nebo xylolitových tl. do 10 mm, plochy přes 1 m2</t>
  </si>
  <si>
    <t>824333973</t>
  </si>
  <si>
    <t>BNV</t>
  </si>
  <si>
    <t>17,3+38,05+14,67+18,83</t>
  </si>
  <si>
    <t>21,26+20,67</t>
  </si>
  <si>
    <t>20,87+3,44+11,28+17,6+3,53+10,05+3,57+9,77</t>
  </si>
  <si>
    <t>22</t>
  </si>
  <si>
    <t>965081611</t>
  </si>
  <si>
    <t>Odsekání soklíků  včetně otlučení podkladní omítky až na zdivo rovných</t>
  </si>
  <si>
    <t>670276592</t>
  </si>
  <si>
    <t>17,29+31,34+17,05+18,35</t>
  </si>
  <si>
    <t>23,348+18,850</t>
  </si>
  <si>
    <t>19,35+8,1+13,95+17,85+7,7+13,25+7,9+13,148</t>
  </si>
  <si>
    <t>23</t>
  </si>
  <si>
    <t>967031742</t>
  </si>
  <si>
    <t>Přisekání (špicování) plošné nebo rovných ostění zdiva z cihel pálených  plošné, na maltu vápennou nebo vápenocementovou, tl. na maltu cementovou, tl. do 100 mm</t>
  </si>
  <si>
    <t>1623779375</t>
  </si>
  <si>
    <t>0,1*1,97*6</t>
  </si>
  <si>
    <t>3,NP</t>
  </si>
  <si>
    <t>0,1*1,97*8</t>
  </si>
  <si>
    <t>24</t>
  </si>
  <si>
    <t>968072455</t>
  </si>
  <si>
    <t>Vybourání kovových rámů oken s křídly, dveřních zárubní, vrat, stěn, ostění nebo obkladů  dveřních zárubní, plochy do 2 m2</t>
  </si>
  <si>
    <t>-1671712071</t>
  </si>
  <si>
    <t>PŮVODNÍ DVEŘNÍ ZÁRUBNĚ</t>
  </si>
  <si>
    <t>0,6*1,97*4</t>
  </si>
  <si>
    <t>0,8*1,97*7</t>
  </si>
  <si>
    <t>0,9*1,97*8</t>
  </si>
  <si>
    <t>0,8*1,97*5</t>
  </si>
  <si>
    <t>0,6*1,697*3</t>
  </si>
  <si>
    <t>0,8*1,97*14</t>
  </si>
  <si>
    <t>0,9*1,97*14</t>
  </si>
  <si>
    <t>25</t>
  </si>
  <si>
    <t>971033621</t>
  </si>
  <si>
    <t>Vybourání otvorů ve zdivu základovém nebo nadzákladovém z cihel, tvárnic, příčkovek  z cihel pálených na maltu vápennou nebo vápenocementovou plochy do 4 m2, tl. do 100 mm</t>
  </si>
  <si>
    <t>1497914953</t>
  </si>
  <si>
    <t>1,4*2,1</t>
  </si>
  <si>
    <t>1,55*2,02</t>
  </si>
  <si>
    <t>1*2,03</t>
  </si>
  <si>
    <t>0,6*2,02</t>
  </si>
  <si>
    <t>1*2,02*6</t>
  </si>
  <si>
    <t>1,2*2,02*4</t>
  </si>
  <si>
    <t>1,4*2,02</t>
  </si>
  <si>
    <t>26</t>
  </si>
  <si>
    <t>971033641</t>
  </si>
  <si>
    <t>Vybourání otvorů ve zdivu základovém nebo nadzákladovém z cihel, tvárnic, příčkovek  z cihel pálených na maltu vápennou nebo vápenocementovou plochy do 4 m2, tl. do 300 mm</t>
  </si>
  <si>
    <t>59329301</t>
  </si>
  <si>
    <t>0,9*2,02*0,25</t>
  </si>
  <si>
    <t>27</t>
  </si>
  <si>
    <t>971033651</t>
  </si>
  <si>
    <t>Vybourání otvorů ve zdivu základovém nebo nadzákladovém z cihel, tvárnic, příčkovek  z cihel pálených na maltu vápennou nebo vápenocementovou plochy do 4 m2, tl. do 600 mm</t>
  </si>
  <si>
    <t>-178372131</t>
  </si>
  <si>
    <t>1*2,02*0,4</t>
  </si>
  <si>
    <t>1,2*2,1*0,4</t>
  </si>
  <si>
    <t>28</t>
  </si>
  <si>
    <t>974031664</t>
  </si>
  <si>
    <t>Vysekání rýh ve zdivu cihelném na maltu vápennou nebo vápenocementovou  pro vtahování nosníků do zdí, před vybouráním otvoru do hl. 150 mm, při v. nosníku do 150 mm</t>
  </si>
  <si>
    <t>-27998548</t>
  </si>
  <si>
    <t>PRO OSAZENÍ NOVÝCH VÁLCOVANÝCH NOSNÍKŮ</t>
  </si>
  <si>
    <t>65,7*2</t>
  </si>
  <si>
    <t>29</t>
  </si>
  <si>
    <t>978013141</t>
  </si>
  <si>
    <t>Otlučení vápenných nebo vápenocementových omítek vnitřních ploch stěn s vyškrabáním spar, s očištěním zdiva, v rozsahu přes 10 do 30 %</t>
  </si>
  <si>
    <t>1280597614</t>
  </si>
  <si>
    <t>997</t>
  </si>
  <si>
    <t>Přesun sutě</t>
  </si>
  <si>
    <t>30</t>
  </si>
  <si>
    <t>997013153</t>
  </si>
  <si>
    <t>Vnitrostaveništní doprava suti a vybouraných hmot  vodorovně do 50 m svisle s omezením mechanizace pro budovy a haly výšky přes 9 do 12 m</t>
  </si>
  <si>
    <t>-793847486</t>
  </si>
  <si>
    <t>31</t>
  </si>
  <si>
    <t>997013509</t>
  </si>
  <si>
    <t>Odvoz suti a vybouraných hmot na skládku nebo meziskládku  se složením, na vzdálenost Příplatek k ceně za každý další i započatý 1 km přes 1 km</t>
  </si>
  <si>
    <t>1378154922</t>
  </si>
  <si>
    <t>142,405*20 'Přepočtené koeficientem množství</t>
  </si>
  <si>
    <t>32</t>
  </si>
  <si>
    <t>997013511</t>
  </si>
  <si>
    <t>Odvoz suti a vybouraných hmot z meziskládky na skládku  s naložením a se složením, na vzdálenost do 1 km</t>
  </si>
  <si>
    <t>-648548839</t>
  </si>
  <si>
    <t>33</t>
  </si>
  <si>
    <t>997013803</t>
  </si>
  <si>
    <t>Poplatek za uložení stavebního odpadu na skládce (skládkovné) cihelného zatříděného do Katalogu odpadů pod kódem 170 102</t>
  </si>
  <si>
    <t>-1031845530</t>
  </si>
  <si>
    <t>56,058+0,549+0,505+6,839+0,819+3,269+5,519</t>
  </si>
  <si>
    <t>34</t>
  </si>
  <si>
    <t>997013804</t>
  </si>
  <si>
    <t>Poplatek za uložení stavebního odpadu na skládce (skládkovné) ze skla zatříděného do Katalogu odpadů pod kódem 170 202</t>
  </si>
  <si>
    <t>-1559952308</t>
  </si>
  <si>
    <t>35</t>
  </si>
  <si>
    <t>997013807</t>
  </si>
  <si>
    <t>Poplatek za uložení stavebního odpadu na skládce (skládkovné) z tašek a keramických výrobků zatříděného do Katalogu odpadů pod kódem 170 103</t>
  </si>
  <si>
    <t>1351245803</t>
  </si>
  <si>
    <t>7,381+2,047+0,936+10,025</t>
  </si>
  <si>
    <t>36</t>
  </si>
  <si>
    <t>997013811</t>
  </si>
  <si>
    <t>Poplatek za uložení stavebního odpadu na skládce (skládkovné) dřevěného zatříděného do Katalogu odpadů pod kódem 170 201</t>
  </si>
  <si>
    <t>-1986351658</t>
  </si>
  <si>
    <t>37</t>
  </si>
  <si>
    <t>997013813</t>
  </si>
  <si>
    <t>Poplatek za uložení stavebního odpadu na skládce (skládkovné) z plastických hmot zatříděného do Katalogu odpadů pod kódem 170 203</t>
  </si>
  <si>
    <t>2107054611</t>
  </si>
  <si>
    <t>38</t>
  </si>
  <si>
    <t>997013831</t>
  </si>
  <si>
    <t>Poplatek za uložení stavebního odpadu na skládce (skládkovné) směsného stavebního a demoličního zatříděného do Katalogu odpadů pod kódem 170 904</t>
  </si>
  <si>
    <t>1622506273</t>
  </si>
  <si>
    <t>7,748+34,630+0,024+1,074</t>
  </si>
  <si>
    <t>998</t>
  </si>
  <si>
    <t>Přesun hmot</t>
  </si>
  <si>
    <t>39</t>
  </si>
  <si>
    <t>998017002</t>
  </si>
  <si>
    <t>Přesun hmot pro budovy občanské výstavby, bydlení, výrobu a služby  s omezením mechanizace vodorovná dopravní vzdálenost do 100 m pro budovy s jakoukoliv nosnou konstrukcí výšky přes 6 do 12 m</t>
  </si>
  <si>
    <t>-859679361</t>
  </si>
  <si>
    <t>PSV</t>
  </si>
  <si>
    <t>Práce a dodávky PSV</t>
  </si>
  <si>
    <t>711</t>
  </si>
  <si>
    <t>Izolace proti vodě, vlhkosti a plynům</t>
  </si>
  <si>
    <t>40</t>
  </si>
  <si>
    <t>711113111</t>
  </si>
  <si>
    <t>Izolace proti zemní vlhkosti natěradly a tmely za studena na ploše vodorovné V emulzí elastickou plošnou (kombinace bitumenu a plastu)</t>
  </si>
  <si>
    <t>1738192385</t>
  </si>
  <si>
    <t>V3</t>
  </si>
  <si>
    <t>"1.NP" 18,23+2,04+1,82</t>
  </si>
  <si>
    <t>"3.NP" 37,45</t>
  </si>
  <si>
    <t>41</t>
  </si>
  <si>
    <t>711113121</t>
  </si>
  <si>
    <t>Izolace proti zemní vlhkosti natěradly a tmely za studena na ploše svislé S emulzí elastickou plošnou (kombinace bitumenu a plastu)</t>
  </si>
  <si>
    <t>441716304</t>
  </si>
  <si>
    <t>POD OBKLAD - MÍSTA OSTŘIKU VODOU</t>
  </si>
  <si>
    <t>55</t>
  </si>
  <si>
    <t>42</t>
  </si>
  <si>
    <t>998711102</t>
  </si>
  <si>
    <t>Přesun hmot pro izolace proti vodě, vlhkosti a plynům  stanovený z hmotnosti přesunovaného materiálu vodorovná dopravní vzdálenost do 50 m v objektech výšky přes 6 do 12 m</t>
  </si>
  <si>
    <t>368487537</t>
  </si>
  <si>
    <t>725</t>
  </si>
  <si>
    <t>Zdravotechnika - zařizovací předměty</t>
  </si>
  <si>
    <t>43</t>
  </si>
  <si>
    <t>725110811</t>
  </si>
  <si>
    <t>Demontáž klozetů  splachovacích s nádrží nebo tlakovým splachovačem</t>
  </si>
  <si>
    <t>soubor</t>
  </si>
  <si>
    <t>-1411253074</t>
  </si>
  <si>
    <t>44</t>
  </si>
  <si>
    <t>725210821</t>
  </si>
  <si>
    <t>Demontáž umyvadel  bez výtokových armatur umyvadel</t>
  </si>
  <si>
    <t>1405168208</t>
  </si>
  <si>
    <t>45</t>
  </si>
  <si>
    <t>725240811</t>
  </si>
  <si>
    <t>Demontáž sprchových kabin a vaniček  bez výtokových armatur kabin</t>
  </si>
  <si>
    <t>916061482</t>
  </si>
  <si>
    <t>"3.NP" 1</t>
  </si>
  <si>
    <t>46</t>
  </si>
  <si>
    <t>725240812</t>
  </si>
  <si>
    <t>Demontáž sprchových kabin a vaniček  bez výtokových armatur vaniček</t>
  </si>
  <si>
    <t>-992241643</t>
  </si>
  <si>
    <t>47</t>
  </si>
  <si>
    <t>725810811</t>
  </si>
  <si>
    <t>Demontáž výtokových ventilů  nástěnných</t>
  </si>
  <si>
    <t>611766958</t>
  </si>
  <si>
    <t>"1.NP" 11</t>
  </si>
  <si>
    <t>"2.NP" 8</t>
  </si>
  <si>
    <t>"3.NP" 18</t>
  </si>
  <si>
    <t>48</t>
  </si>
  <si>
    <t>725840850</t>
  </si>
  <si>
    <t>Demontáž baterií sprchových  diferenciálních do G 3/4 x 1</t>
  </si>
  <si>
    <t>-389105607</t>
  </si>
  <si>
    <t>49</t>
  </si>
  <si>
    <t>725840860</t>
  </si>
  <si>
    <t>Demontáž baterií sprchových  diferenciálních sprchových ramen nebo sprch táhlových</t>
  </si>
  <si>
    <t>1990655207</t>
  </si>
  <si>
    <t>50</t>
  </si>
  <si>
    <t>725850800</t>
  </si>
  <si>
    <t>Demontáž odpadních ventilů  všech připojovacích dimenzí</t>
  </si>
  <si>
    <t>1783298093</t>
  </si>
  <si>
    <t>51</t>
  </si>
  <si>
    <t>725860811</t>
  </si>
  <si>
    <t>Demontáž zápachových uzávěrek pro zařizovací předměty  jednoduchých</t>
  </si>
  <si>
    <t>-263488979</t>
  </si>
  <si>
    <t>735</t>
  </si>
  <si>
    <t>Ústřední vytápění - otopná tělesa</t>
  </si>
  <si>
    <t>52</t>
  </si>
  <si>
    <t>735R001</t>
  </si>
  <si>
    <t>Demontáž původních otopných těles vč hlavic a ventilů - specifikace a rozsah zcela dle PD</t>
  </si>
  <si>
    <t>-1027437884</t>
  </si>
  <si>
    <t>763</t>
  </si>
  <si>
    <t>Konstrukce suché výstavby</t>
  </si>
  <si>
    <t>53</t>
  </si>
  <si>
    <t>763111717</t>
  </si>
  <si>
    <t>Příčka ze sádrokartonových desek  ostatní konstrukce a práce na příčkách ze sádrokartonových desek základní penetrační nátěr</t>
  </si>
  <si>
    <t>908952767</t>
  </si>
  <si>
    <t>46,752*2</t>
  </si>
  <si>
    <t>246,336*2</t>
  </si>
  <si>
    <t>54</t>
  </si>
  <si>
    <t>763121631</t>
  </si>
  <si>
    <t>Stěna předsazená ze sádrokartonových desek montáž desek lepených celoplošně</t>
  </si>
  <si>
    <t>-864785348</t>
  </si>
  <si>
    <t>WI1</t>
  </si>
  <si>
    <t>0,4*2,95*2</t>
  </si>
  <si>
    <t>0,7*2,95*2</t>
  </si>
  <si>
    <t>0,435*2,95*2</t>
  </si>
  <si>
    <t>1,5*2,95*2</t>
  </si>
  <si>
    <t>59030034</t>
  </si>
  <si>
    <t>deska sdk protipožární impregnovaná DFH2 tl 12,5mm</t>
  </si>
  <si>
    <t>961326436</t>
  </si>
  <si>
    <t>17,907*1,1 'Přepočtené koeficientem množství</t>
  </si>
  <si>
    <t>56</t>
  </si>
  <si>
    <t>763121714</t>
  </si>
  <si>
    <t>Stěna předsazená ze sádrokartonových desek ostatní konstrukce a práce na předsazených stěnách ze sádrokartonových desek základní penetrační nátěr</t>
  </si>
  <si>
    <t>-1817010720</t>
  </si>
  <si>
    <t>17,907+7,641</t>
  </si>
  <si>
    <t>57</t>
  </si>
  <si>
    <t>763135101</t>
  </si>
  <si>
    <t>Montáž sádrokartonového podhledu kazetového demontovatelného, velikosti kazet 600x600 mm včetně zavěšené nosné konstrukce viditelné</t>
  </si>
  <si>
    <t>1756488110</t>
  </si>
  <si>
    <t>C1</t>
  </si>
  <si>
    <t>"1.NP" 344,12</t>
  </si>
  <si>
    <t>"2.NP" 212,95</t>
  </si>
  <si>
    <t>"3.NP" 651,82</t>
  </si>
  <si>
    <t>"DOPLNĚNÍ DO OSTATNÍCH PROSTOR" 119</t>
  </si>
  <si>
    <t>58</t>
  </si>
  <si>
    <t>59030581.R01</t>
  </si>
  <si>
    <t>podhled kazetový děrovaný (akustický), viditelný rastr, tl. 15 mm, 600 x 600 mm</t>
  </si>
  <si>
    <t>-1376227708</t>
  </si>
  <si>
    <t>1327,89*1,05 'Přepočtené koeficientem množství</t>
  </si>
  <si>
    <t>59</t>
  </si>
  <si>
    <t>763211231</t>
  </si>
  <si>
    <t>Příčka ze sádrovláknitých desek  s nosnou konstrukcí z jednoduchých ocelových profilů UW, CW dvojitě opláštěná deskami tl. 2 x 12,5 mm příčka tl. 100 mm, profil 50, TI tl. 40 mm 20 kg/m3</t>
  </si>
  <si>
    <t>-1604733745</t>
  </si>
  <si>
    <t>WI 3</t>
  </si>
  <si>
    <t>0,9*2,95</t>
  </si>
  <si>
    <t>0,95*2,95</t>
  </si>
  <si>
    <t>0,4*2,95</t>
  </si>
  <si>
    <t>1,2*2,95</t>
  </si>
  <si>
    <t>-0,7*1,97</t>
  </si>
  <si>
    <t>1*2,9</t>
  </si>
  <si>
    <t>1,55*2,95</t>
  </si>
  <si>
    <t>2,075*2,95</t>
  </si>
  <si>
    <t>1,625*2,95</t>
  </si>
  <si>
    <t>2,4*2,95</t>
  </si>
  <si>
    <t>1,3*2,95</t>
  </si>
  <si>
    <t>2,625*2,95</t>
  </si>
  <si>
    <t>2,5*2,95</t>
  </si>
  <si>
    <t>-0,8*2,03</t>
  </si>
  <si>
    <t>-0,8*1,97</t>
  </si>
  <si>
    <t>-0,9*2,1</t>
  </si>
  <si>
    <t>60</t>
  </si>
  <si>
    <t>763211235</t>
  </si>
  <si>
    <t>Sádrovláknitá příčka tl 150 mm profil CW+UW 100 desky 2x12,5 TI 100 mm 60 kg/m3</t>
  </si>
  <si>
    <t>-402626166</t>
  </si>
  <si>
    <t>WI 4</t>
  </si>
  <si>
    <t>2,8*2,95</t>
  </si>
  <si>
    <t>5,383*2,95</t>
  </si>
  <si>
    <t>3,05*2,95</t>
  </si>
  <si>
    <t>2,75*2,95</t>
  </si>
  <si>
    <t>6,075*2,95</t>
  </si>
  <si>
    <t>-1*2,03*3</t>
  </si>
  <si>
    <t>-0,9*2,03*2</t>
  </si>
  <si>
    <t>5,599*2,95</t>
  </si>
  <si>
    <t>3,155*2,95</t>
  </si>
  <si>
    <t>6,025*2,95*4</t>
  </si>
  <si>
    <t>5,2*2,95</t>
  </si>
  <si>
    <t>3,825*2,95</t>
  </si>
  <si>
    <t>1,4*2,95</t>
  </si>
  <si>
    <t>1,1*2,95</t>
  </si>
  <si>
    <t>3,15*2,95</t>
  </si>
  <si>
    <t>3,195*2,95</t>
  </si>
  <si>
    <t>1,66*2,95</t>
  </si>
  <si>
    <t>-0,9*1,97*2</t>
  </si>
  <si>
    <t>-0,9*2,03</t>
  </si>
  <si>
    <t>-1*2,03*4</t>
  </si>
  <si>
    <t>-1,1*1,97*2</t>
  </si>
  <si>
    <t>-1,2*2,1*2</t>
  </si>
  <si>
    <t>61</t>
  </si>
  <si>
    <t>763221230</t>
  </si>
  <si>
    <t>Stěna předsazená ze sádrovláknitých desek  s nosnou konstrukcí z ocelových profilů CW, UW dvojitě opláštěná deskami tl. 2 x 12,5 mm, TI tl. 50 mm 20 kg/m3, stěna tl. 75 mm, profil 50</t>
  </si>
  <si>
    <t>234501292</t>
  </si>
  <si>
    <t>WI 2</t>
  </si>
  <si>
    <t>0,345*2,95*2</t>
  </si>
  <si>
    <t>62</t>
  </si>
  <si>
    <t>763412113</t>
  </si>
  <si>
    <t>Sanitární příčky vhodné do suchého prostředí dělící z dřevotřískových desek laminovaných tl. 25 mm</t>
  </si>
  <si>
    <t>-1336603306</t>
  </si>
  <si>
    <t>"T01" (1,23*2,1)+(1,03*2,1)</t>
  </si>
  <si>
    <t>"T02" (2,23*2,1)+(1,03*2,1)</t>
  </si>
  <si>
    <t>"T03" 2,25*2,1*2</t>
  </si>
  <si>
    <t>"T04" 2,5*2,1</t>
  </si>
  <si>
    <t>63</t>
  </si>
  <si>
    <t>763412123</t>
  </si>
  <si>
    <t>Sanitární příčky vhodné do suchého prostředí dveře vnitřní do sanitárních příček šířky do 800 mm, výšky do 2 000 mm z dřevotřískových desek laminovaných včetně nerezového kování tl. 25 mm</t>
  </si>
  <si>
    <t>1936066630</t>
  </si>
  <si>
    <t>"T01" 1</t>
  </si>
  <si>
    <t>"T02" 1</t>
  </si>
  <si>
    <t>"T03" 2</t>
  </si>
  <si>
    <t>"T04" 1</t>
  </si>
  <si>
    <t>64</t>
  </si>
  <si>
    <t>998763302</t>
  </si>
  <si>
    <t>Přesun hmot pro konstrukce montované z desek  sádrokartonových, sádrovláknitých, cementovláknitých nebo cementových stanovený z hmotnosti přesunovaného materiálu vodorovná dopravní vzdálenost do 50 m v objektech výšky přes 6 do 12 m</t>
  </si>
  <si>
    <t>-1162288381</t>
  </si>
  <si>
    <t>766</t>
  </si>
  <si>
    <t>Konstrukce truhlářské</t>
  </si>
  <si>
    <t>65</t>
  </si>
  <si>
    <t>766691914</t>
  </si>
  <si>
    <t>Ostatní práce  vyvěšení nebo zavěšení křídel s případným uložením a opětovným zavěšením po provedení stavebních změn dřevěných dveřních, plochy do 2 m2</t>
  </si>
  <si>
    <t>-1957511324</t>
  </si>
  <si>
    <t>PŮVODNÍ DVEŘNÍ KŘÍDLA</t>
  </si>
  <si>
    <t>"1.NP" 8+4+7</t>
  </si>
  <si>
    <t>"2.NP" 8+5</t>
  </si>
  <si>
    <t>"3.NP" 14+3+14</t>
  </si>
  <si>
    <t>66</t>
  </si>
  <si>
    <t>766R001</t>
  </si>
  <si>
    <t>Dodávka a montáž nového dveřního otvoru včetně zárubně, doplňků a kování - specifikace dle PD, ozn D01</t>
  </si>
  <si>
    <t>-1734014638</t>
  </si>
  <si>
    <t>67</t>
  </si>
  <si>
    <t>766R002</t>
  </si>
  <si>
    <t>Dodávka a montáž nového dveřního otvoru včetně zárubně, doplňků a kování - specifikace dle PD, ozn D02</t>
  </si>
  <si>
    <t>1077925621</t>
  </si>
  <si>
    <t>68</t>
  </si>
  <si>
    <t>766R003</t>
  </si>
  <si>
    <t>Dodávka a montáž nového dveřního otvoru včetně zárubně, doplňků a kování - specifikace dle PD, ozn D03</t>
  </si>
  <si>
    <t>2121873831</t>
  </si>
  <si>
    <t>69</t>
  </si>
  <si>
    <t>766R004</t>
  </si>
  <si>
    <t>Dodávka a montáž nového dveřního otvoru včetně zárubně, doplňků a kování - specifikace dle PD, ozn D04</t>
  </si>
  <si>
    <t>-1902240665</t>
  </si>
  <si>
    <t>70</t>
  </si>
  <si>
    <t>766R005</t>
  </si>
  <si>
    <t>Dodávka a montáž nového dveřního otvoru včetně zárubně, doplňků a kování - specifikace dle PD, ozn D05</t>
  </si>
  <si>
    <t>-192046123</t>
  </si>
  <si>
    <t>71</t>
  </si>
  <si>
    <t>766R006</t>
  </si>
  <si>
    <t>Dodávka a montáž nového dveřního otvoru včetně zárubně, doplňků a kování - specifikace dle PD, ozn D06</t>
  </si>
  <si>
    <t>1029729384</t>
  </si>
  <si>
    <t>72</t>
  </si>
  <si>
    <t>766R007</t>
  </si>
  <si>
    <t>Dodávka a montáž nového dveřního otvoru včetně zárubně, doplňků a kování - specifikace dle PD, ozn D07</t>
  </si>
  <si>
    <t>813546584</t>
  </si>
  <si>
    <t>73</t>
  </si>
  <si>
    <t>766R008</t>
  </si>
  <si>
    <t>Dodávka a montáž nového dveřního otvoru včetně zárubně, doplňků a kování - specifikace dle PD, ozn D08</t>
  </si>
  <si>
    <t>-1149416867</t>
  </si>
  <si>
    <t>74</t>
  </si>
  <si>
    <t>766R009</t>
  </si>
  <si>
    <t>Dodávka a montáž nového dveřního otvoru včetně zárubně, doplňků a kování - specifikace dle PD, ozn D09</t>
  </si>
  <si>
    <t>617114526</t>
  </si>
  <si>
    <t>75</t>
  </si>
  <si>
    <t>766R010</t>
  </si>
  <si>
    <t>Dodávka a montáž nového dveřního otvoru včetně zárubně, doplňků a kování - specifikace dle PD, ozn D10</t>
  </si>
  <si>
    <t>1678818763</t>
  </si>
  <si>
    <t>76</t>
  </si>
  <si>
    <t>766R011</t>
  </si>
  <si>
    <t>Dodávka a montáž nového dveřního otvoru včetně zárubně, doplňků a kování - specifikace dle PD, ozn D11</t>
  </si>
  <si>
    <t>1957130412</t>
  </si>
  <si>
    <t>77</t>
  </si>
  <si>
    <t>766R012</t>
  </si>
  <si>
    <t>Dodávka a montáž nového dveřního otvoru včetně zárubně, doplňků a kování - specifikace dle PD, ozn D12</t>
  </si>
  <si>
    <t>1288239149</t>
  </si>
  <si>
    <t>78</t>
  </si>
  <si>
    <t>766R013</t>
  </si>
  <si>
    <t>Dodávka a montáž nového dveřního otvoru včetně zárubně, doplňků a kování - specifikace dle PD, ozn D13</t>
  </si>
  <si>
    <t>144300107</t>
  </si>
  <si>
    <t>79</t>
  </si>
  <si>
    <t>766R014</t>
  </si>
  <si>
    <t>Dodávka a montáž nového dveřního otvoru včetně zárubně, doplňků a kování - specifikace dle PD, ozn D14</t>
  </si>
  <si>
    <t>1489066154</t>
  </si>
  <si>
    <t>80</t>
  </si>
  <si>
    <t>766R015</t>
  </si>
  <si>
    <t>Dodávka a montáž nového dveřního otvoru včetně zárubně, doplňků a kování - specifikace dle PD, ozn D15</t>
  </si>
  <si>
    <t>-1564439110</t>
  </si>
  <si>
    <t>81</t>
  </si>
  <si>
    <t>766R016</t>
  </si>
  <si>
    <t>Dodávka a montáž nového dveřního otvoru včetně zárubně, doplňků a kování - specifikace dle PD, ozn D16</t>
  </si>
  <si>
    <t>-1946402314</t>
  </si>
  <si>
    <t>82</t>
  </si>
  <si>
    <t>766R017</t>
  </si>
  <si>
    <t>Dodávka a montáž nového dveřního otvoru včetně zárubně, doplňků a kování - specifikace dle PD, ozn D17</t>
  </si>
  <si>
    <t>-484218764</t>
  </si>
  <si>
    <t>83</t>
  </si>
  <si>
    <t>766R018</t>
  </si>
  <si>
    <t>Dodávka a montáž nového dveřního otvoru včetně zárubně, doplňků a kování - specifikace dle PD, ozn D18</t>
  </si>
  <si>
    <t>1503370115</t>
  </si>
  <si>
    <t>84</t>
  </si>
  <si>
    <t>766R019</t>
  </si>
  <si>
    <t>Dodávka a montáž nového dveřního otvoru včetně zárubně, doplňků a kování - specifikace dle PD, ozn D19</t>
  </si>
  <si>
    <t>832307371</t>
  </si>
  <si>
    <t>85</t>
  </si>
  <si>
    <t>766R020</t>
  </si>
  <si>
    <t>Dodávka a montáž nového dveřního otvoru včetně zárubně, doplňků a kování - specifikace dle PD, ozn D20</t>
  </si>
  <si>
    <t>-1193817717</t>
  </si>
  <si>
    <t>86</t>
  </si>
  <si>
    <t>766R021</t>
  </si>
  <si>
    <t>Dodávka a montáž nového dveřního otvoru včetně zárubně, doplňků a kování - specifikace dle PD, ozn D21</t>
  </si>
  <si>
    <t>538223328</t>
  </si>
  <si>
    <t>87</t>
  </si>
  <si>
    <t>766R022</t>
  </si>
  <si>
    <t>Dodávka a montáž nového dveřního otvoru včetně zárubně, doplňků a kování - specifikace dle PD, ozn D22</t>
  </si>
  <si>
    <t>1053236758</t>
  </si>
  <si>
    <t>88</t>
  </si>
  <si>
    <t>766R023</t>
  </si>
  <si>
    <t>Dodávka a montáž nového dveřního otvoru včetně zárubně, doplňků a kování - specifikace dle PD, ozn D23</t>
  </si>
  <si>
    <t>399931619</t>
  </si>
  <si>
    <t>89</t>
  </si>
  <si>
    <t>766R024</t>
  </si>
  <si>
    <t>Dodávka a montáž nového dveřního otvoru včetně zárubně, doplňků a kování - specifikace dle PD, ozn D24</t>
  </si>
  <si>
    <t>-331477368</t>
  </si>
  <si>
    <t>90</t>
  </si>
  <si>
    <t>766R025</t>
  </si>
  <si>
    <t>Dodávka a montáž nového dveřního otvoru včetně zárubně, doplňků a kování - specifikace dle PD, ozn D25</t>
  </si>
  <si>
    <t>-1221059355</t>
  </si>
  <si>
    <t>91</t>
  </si>
  <si>
    <t>766R026</t>
  </si>
  <si>
    <t>Dodávka a montáž nového dveřního otvoru včetně zárubně, doplňků a kování - specifikace dle PD, ozn D26</t>
  </si>
  <si>
    <t>-1075986221</t>
  </si>
  <si>
    <t>92</t>
  </si>
  <si>
    <t>766R027</t>
  </si>
  <si>
    <t>Dodávka a montáž nového dveřního otvoru včetně zárubně, doplňků a kování - specifikace dle PD, ozn D27</t>
  </si>
  <si>
    <t>-1696978291</t>
  </si>
  <si>
    <t>93</t>
  </si>
  <si>
    <t>766R028</t>
  </si>
  <si>
    <t>Dodávka a montáž nového dveřního otvoru včetně zárubně, doplňků a kování - specifikace dle PD, ozn D28</t>
  </si>
  <si>
    <t>633323130</t>
  </si>
  <si>
    <t>94</t>
  </si>
  <si>
    <t>766R029</t>
  </si>
  <si>
    <t>Dodávka a montáž nového dveřního otvoru včetně zárubně, doplňků a kování - specifikace dle PD, ozn D29</t>
  </si>
  <si>
    <t>2959954</t>
  </si>
  <si>
    <t>95</t>
  </si>
  <si>
    <t>766R030</t>
  </si>
  <si>
    <t>Dodávka a montáž nového dveřního otvoru včetně zárubně, doplňků a kování - specifikace dle PD, ozn D30</t>
  </si>
  <si>
    <t>-1181708578</t>
  </si>
  <si>
    <t>96</t>
  </si>
  <si>
    <t>766R031</t>
  </si>
  <si>
    <t>Dodávka a montáž nového dveřního otvoru včetně zárubně, doplňků a kování - specifikace dle PD, ozn D31</t>
  </si>
  <si>
    <t>-225919832</t>
  </si>
  <si>
    <t>97</t>
  </si>
  <si>
    <t>766R032</t>
  </si>
  <si>
    <t>Dodávka a montáž nového dveřního otvoru včetně zárubně, doplňků a kování - specifikace dle PD, ozn D32</t>
  </si>
  <si>
    <t>-612380691</t>
  </si>
  <si>
    <t>98</t>
  </si>
  <si>
    <t>766R033</t>
  </si>
  <si>
    <t>Dodávka a montáž nového dveřního otvoru včetně zárubně, doplňků a kování - specifikace dle PD, ozn D33</t>
  </si>
  <si>
    <t>-97836574</t>
  </si>
  <si>
    <t>99</t>
  </si>
  <si>
    <t>766R034</t>
  </si>
  <si>
    <t>Dodávka a montáž nového dveřního otvoru včetně zárubně, doplňků a kování - specifikace dle PD, ozn D34</t>
  </si>
  <si>
    <t>1022636264</t>
  </si>
  <si>
    <t>100</t>
  </si>
  <si>
    <t>766R035</t>
  </si>
  <si>
    <t>Dodávka a montáž nového dveřního otvoru včetně zárubně, doplňků a kování - specifikace dle PD, ozn D35</t>
  </si>
  <si>
    <t>-762295928</t>
  </si>
  <si>
    <t>101</t>
  </si>
  <si>
    <t>766R036</t>
  </si>
  <si>
    <t>Dodávka a montáž nového dveřního otvoru včetně zárubně, doplňků a kování - specifikace dle PD, ozn D36</t>
  </si>
  <si>
    <t>2109663923</t>
  </si>
  <si>
    <t>102</t>
  </si>
  <si>
    <t>766R037</t>
  </si>
  <si>
    <t>Dodávka a montáž nového dveřního otvoru včetně zárubně, doplňků a kování - specifikace dle PD, ozn D37</t>
  </si>
  <si>
    <t>-307111928</t>
  </si>
  <si>
    <t>103</t>
  </si>
  <si>
    <t>998766102</t>
  </si>
  <si>
    <t>Přesun hmot pro konstrukce truhlářské stanovený z hmotnosti přesunovaného materiálu vodorovná dopravní vzdálenost do 50 m v objektech výšky přes 6 do 12 m</t>
  </si>
  <si>
    <t>-1099397122</t>
  </si>
  <si>
    <t>767</t>
  </si>
  <si>
    <t>Konstrukce zámečnické</t>
  </si>
  <si>
    <t>104</t>
  </si>
  <si>
    <t>767R001</t>
  </si>
  <si>
    <t>Pomocné konstrukce pro TZB</t>
  </si>
  <si>
    <t>-1514429885</t>
  </si>
  <si>
    <t>771</t>
  </si>
  <si>
    <t>Podlahy z dlaždic</t>
  </si>
  <si>
    <t>105</t>
  </si>
  <si>
    <t>771573115</t>
  </si>
  <si>
    <t>Montáž podlah z dlaždic keramických  lepených standardním lepidlem režných nebo glazovaných hladkých přes 19 do 22 ks/ m2</t>
  </si>
  <si>
    <t>1072587840</t>
  </si>
  <si>
    <t>106</t>
  </si>
  <si>
    <t>59761406</t>
  </si>
  <si>
    <t>dlaždice keramické slinuté neglazované mrazuvzdorné přes 19 do 25 ks/m2</t>
  </si>
  <si>
    <t>288658030</t>
  </si>
  <si>
    <t>59,54*1,1 'Přepočtené koeficientem množství</t>
  </si>
  <si>
    <t>107</t>
  </si>
  <si>
    <t>771579191</t>
  </si>
  <si>
    <t>Montáž podlah z dlaždic keramických  Příplatek k cenám za plochu do 5 m2 jednotlivě</t>
  </si>
  <si>
    <t>-1152264093</t>
  </si>
  <si>
    <t>"1.NP" 2,04+1,82</t>
  </si>
  <si>
    <t>"2.NP" 1,55+1,42+1,4+1,91+4,28+2,68+1,52</t>
  </si>
  <si>
    <t>108</t>
  </si>
  <si>
    <t>771591111</t>
  </si>
  <si>
    <t>Podlahy - ostatní práce  penetrace podkladu</t>
  </si>
  <si>
    <t>-720148111</t>
  </si>
  <si>
    <t>"3.NP" 1,55+1,42+1,4+1,91+4,28+17,6+2,68+1,52+5,09</t>
  </si>
  <si>
    <t>109</t>
  </si>
  <si>
    <t>771990112</t>
  </si>
  <si>
    <t>Vyrovnání podkladní vrstvy  samonivelační stěrkou tl. 4 mm, min. pevnosti 30 MPa</t>
  </si>
  <si>
    <t>873461885</t>
  </si>
  <si>
    <t>110</t>
  </si>
  <si>
    <t>998771102</t>
  </si>
  <si>
    <t>Přesun hmot pro podlahy z dlaždic stanovený z hmotnosti přesunovaného materiálu vodorovná dopravní vzdálenost do 50 m v objektech výšky přes 6 do 12 m</t>
  </si>
  <si>
    <t>1785958737</t>
  </si>
  <si>
    <t>776</t>
  </si>
  <si>
    <t>Podlahy povlakové</t>
  </si>
  <si>
    <t>111</t>
  </si>
  <si>
    <t>776111115</t>
  </si>
  <si>
    <t>Příprava podkladu broušení podlah stávajícího podkladu před litím stěrky</t>
  </si>
  <si>
    <t>-2111539103</t>
  </si>
  <si>
    <t>"1.NP" 201,94+120,09</t>
  </si>
  <si>
    <t>"2.NP" 175,98+36,97</t>
  </si>
  <si>
    <t>"3.NP" 382,55+231,02</t>
  </si>
  <si>
    <t>112</t>
  </si>
  <si>
    <t>776111311</t>
  </si>
  <si>
    <t>Příprava podkladu vysátí podlah</t>
  </si>
  <si>
    <t>-1934514903</t>
  </si>
  <si>
    <t>113</t>
  </si>
  <si>
    <t>776121111</t>
  </si>
  <si>
    <t>Příprava podkladu penetrace vodou ředitelná na savý podklad (válečkováním) ředěná v poměru 1:3 podlah</t>
  </si>
  <si>
    <t>-1792138346</t>
  </si>
  <si>
    <t>114</t>
  </si>
  <si>
    <t>776141121</t>
  </si>
  <si>
    <t>Příprava podkladu vyrovnání samonivelační stěrkou podlah min.pevnosti 30 MPa, tloušťky do 3 mm</t>
  </si>
  <si>
    <t>844706921</t>
  </si>
  <si>
    <t>115</t>
  </si>
  <si>
    <t>776201812</t>
  </si>
  <si>
    <t>Demontáž povlakových podlahovin lepených ručně s podložkou</t>
  </si>
  <si>
    <t>-1435691913</t>
  </si>
  <si>
    <t>20,01+16,86+1,76+14,61+16,01+35,71+4,07+20,45+2,73+1,12+7,13+12,14+14,25+17,56+18,95+15,96+19,67</t>
  </si>
  <si>
    <t>15,59</t>
  </si>
  <si>
    <t>213,38-21,26-20,67</t>
  </si>
  <si>
    <t>654,34-80,11</t>
  </si>
  <si>
    <t>116</t>
  </si>
  <si>
    <t>776241111</t>
  </si>
  <si>
    <t>Montáž podlahovin ze sametového vinylu lepením pásů hladkých (bez vzoru)</t>
  </si>
  <si>
    <t>-1122684588</t>
  </si>
  <si>
    <t>V2</t>
  </si>
  <si>
    <t>"1.NP" 14,92+12,87+7,58+17,3+38,05+14,7+14,67</t>
  </si>
  <si>
    <t>"2.NP" 15,96+17,59+3,42</t>
  </si>
  <si>
    <t>"3.NP" 6,65+131,8+31,31+14,98+14,73+6,99+4,06+20,5</t>
  </si>
  <si>
    <t>117</t>
  </si>
  <si>
    <t>28411080.R01</t>
  </si>
  <si>
    <t>vinyl samet.vyrob.syst.vločkování tl 4,30mm vlákno nylon 6.6,hustota vlákna 70mil./m2,zátěž 33,R10,Bfl S1,útlum 20dB</t>
  </si>
  <si>
    <t>1690458977</t>
  </si>
  <si>
    <t>388,08*1,1 'Přepočtené koeficientem množství</t>
  </si>
  <si>
    <t>118</t>
  </si>
  <si>
    <t>776241121.R01</t>
  </si>
  <si>
    <t>Lepení vodivých pásů ze sametového vinylu vč.příplatku za speciální druh lepidla</t>
  </si>
  <si>
    <t>-2002031528</t>
  </si>
  <si>
    <t>V1</t>
  </si>
  <si>
    <t>"1.NP" 53,98+16,35+11,46+12,36+16,54+19,11+17,56+18,95+15,96+19,67</t>
  </si>
  <si>
    <t>"2.NP" 6,1+36,03+28,21+21,24+14,3+18,7+20,5+14,7+16,2</t>
  </si>
  <si>
    <t>"3.NP" 17,92+6,97+19,04+44,69+10,97+17,03+16,66+16,5+16,72+14,92+16,72+20,87+10,59+20,95+9,71+34,08+21,42+34,73+16,27+15,79</t>
  </si>
  <si>
    <t>119</t>
  </si>
  <si>
    <t>28411063.R01</t>
  </si>
  <si>
    <t>homogenní vodivý vinyl v roli , tl. 2 mm, prostiskluznost R9 - specifikace dle PD</t>
  </si>
  <si>
    <t>956381753</t>
  </si>
  <si>
    <t>760,47*1,1 'Přepočtené koeficientem množství</t>
  </si>
  <si>
    <t>120</t>
  </si>
  <si>
    <t>776410811</t>
  </si>
  <si>
    <t>Demontáž soklíků nebo lišt pryžových nebo plastových</t>
  </si>
  <si>
    <t>1277486546</t>
  </si>
  <si>
    <t>1,8748+22,61+5,31+17,55+17,51+40,696+8,348+19,05+6,8+4,4+11,2+16,29+18,8+18,65+18,45+17,55+18,75</t>
  </si>
  <si>
    <t>16,05</t>
  </si>
  <si>
    <t>23,650+19,250+17,05+16,55+20,598+33,791+7,69+18,369+16,690</t>
  </si>
  <si>
    <t>18,548+15,298+19,638+19,549+17,549+22,849+32,23+58,05+29,49+18,41+17,85+35,652+30,6+10,2+66,998+23,05+20,75+24,75+18,95</t>
  </si>
  <si>
    <t>121</t>
  </si>
  <si>
    <t>776411112</t>
  </si>
  <si>
    <t>Montáž soklíků lepením obvodových, výšky přes 80 do 100 mm</t>
  </si>
  <si>
    <t>737142747</t>
  </si>
  <si>
    <t>P01</t>
  </si>
  <si>
    <t>1435</t>
  </si>
  <si>
    <t>122</t>
  </si>
  <si>
    <t>283R001</t>
  </si>
  <si>
    <t>Sokl koutový výšky 100 mm</t>
  </si>
  <si>
    <t>-1469573460</t>
  </si>
  <si>
    <t>1435*1,02 'Přepočtené koeficientem množství</t>
  </si>
  <si>
    <t>123</t>
  </si>
  <si>
    <t>776991821</t>
  </si>
  <si>
    <t>Ostatní práce odstranění lepidla ručně z podlah</t>
  </si>
  <si>
    <t>-2037286412</t>
  </si>
  <si>
    <t>"1.NP" 238,99+15,59</t>
  </si>
  <si>
    <t>"2.NP" 213,38-21,26-20,67</t>
  </si>
  <si>
    <t>"3.NP" 574,23</t>
  </si>
  <si>
    <t>124</t>
  </si>
  <si>
    <t>998776102</t>
  </si>
  <si>
    <t>Přesun hmot pro podlahy povlakové  stanovený z hmotnosti přesunovaného materiálu vodorovná dopravní vzdálenost do 50 m v objektech výšky přes 6 do 12 m</t>
  </si>
  <si>
    <t>264355647</t>
  </si>
  <si>
    <t>781</t>
  </si>
  <si>
    <t>Dokončovací práce - obklady</t>
  </si>
  <si>
    <t>125</t>
  </si>
  <si>
    <t>781471810</t>
  </si>
  <si>
    <t>Demontáž obkladů z dlaždic keramických  kladených do malty</t>
  </si>
  <si>
    <t>-1943223771</t>
  </si>
  <si>
    <t>PŮVODNÍ DEMONTOVANÉ OBKLADY STĚN</t>
  </si>
  <si>
    <t>126</t>
  </si>
  <si>
    <t>781474114</t>
  </si>
  <si>
    <t>Montáž obkladů vnitřních stěn z dlaždic keramických  lepených flexibilním lepidlem režných nebo glazovaných hladkých přes 19 do 22 ks/m2</t>
  </si>
  <si>
    <t>-144841331</t>
  </si>
  <si>
    <t>127</t>
  </si>
  <si>
    <t>59761040</t>
  </si>
  <si>
    <t>obkládačky keramické koupelnové (bílé i barevné) přes 19 do 22 ks/m2</t>
  </si>
  <si>
    <t>-754369920</t>
  </si>
  <si>
    <t>145,5*1,1 'Přepočtené koeficientem množství</t>
  </si>
  <si>
    <t>128</t>
  </si>
  <si>
    <t>781479191</t>
  </si>
  <si>
    <t>Montáž obkladů vnitřních stěn z dlaždic keramických  Příplatek k cenám za plochu do 10 m2 jednotlivě</t>
  </si>
  <si>
    <t>1547306790</t>
  </si>
  <si>
    <t>129</t>
  </si>
  <si>
    <t>781479194</t>
  </si>
  <si>
    <t>Montáž obkladů vnitřních stěn z dlaždic keramických  Příplatek k cenám za vyrovnání nerovného povrchu</t>
  </si>
  <si>
    <t>488298312</t>
  </si>
  <si>
    <t>130</t>
  </si>
  <si>
    <t>781494511</t>
  </si>
  <si>
    <t>Ostatní prvky  plastové profily ukončovací a dilatační lepené flexibilním lepidlem ukončovací</t>
  </si>
  <si>
    <t>1380468856</t>
  </si>
  <si>
    <t>131</t>
  </si>
  <si>
    <t>781495111</t>
  </si>
  <si>
    <t>Ostatní prvky  ostatní práce penetrace podkladu</t>
  </si>
  <si>
    <t>1364637768</t>
  </si>
  <si>
    <t>132</t>
  </si>
  <si>
    <t>781495115</t>
  </si>
  <si>
    <t>Ostatní prvky  ostatní práce spárování silikonem</t>
  </si>
  <si>
    <t>-986208913</t>
  </si>
  <si>
    <t>133</t>
  </si>
  <si>
    <t>781495141</t>
  </si>
  <si>
    <t>Ostatní prvky  průnik obkladem kruhový, bez izolace do 30 DN</t>
  </si>
  <si>
    <t>502297250</t>
  </si>
  <si>
    <t>134</t>
  </si>
  <si>
    <t>781495142</t>
  </si>
  <si>
    <t>Ostatní prvky  průnik obkladem kruhový, bez izolace přes 30 do 90 DN</t>
  </si>
  <si>
    <t>644974296</t>
  </si>
  <si>
    <t>135</t>
  </si>
  <si>
    <t>781495143</t>
  </si>
  <si>
    <t>Ostatní prvky  průnik obkladem kruhový, bez izolace přes 90 DN</t>
  </si>
  <si>
    <t>-1503054017</t>
  </si>
  <si>
    <t>136</t>
  </si>
  <si>
    <t>998781102</t>
  </si>
  <si>
    <t>Přesun hmot pro obklady keramické  stanovený z hmotnosti přesunovaného materiálu vodorovná dopravní vzdálenost do 50 m v objektech výšky přes 6 do 12 m</t>
  </si>
  <si>
    <t>-1428743935</t>
  </si>
  <si>
    <t>783</t>
  </si>
  <si>
    <t>Dokončovací práce - nátěry</t>
  </si>
  <si>
    <t>137</t>
  </si>
  <si>
    <t>783314101</t>
  </si>
  <si>
    <t>Základní nátěr zámečnických konstrukcí jednonásobný syntetický</t>
  </si>
  <si>
    <t>1955117270</t>
  </si>
  <si>
    <t>NÁTĚR VÁLCOVANÝCH NOSNÍKŮ ZÁKLADOVOU BARVOU</t>
  </si>
  <si>
    <t>65,7*0,37</t>
  </si>
  <si>
    <t>784</t>
  </si>
  <si>
    <t>Dokončovací práce - malby a tapety</t>
  </si>
  <si>
    <t>138</t>
  </si>
  <si>
    <t>784121001</t>
  </si>
  <si>
    <t>Oškrabání malby v místnostech výšky do 3,80 m</t>
  </si>
  <si>
    <t>1415804737</t>
  </si>
  <si>
    <t>139</t>
  </si>
  <si>
    <t>784121011</t>
  </si>
  <si>
    <t>Rozmývání podkladu po oškrabání malby v místnostech výšky do 3,80 m</t>
  </si>
  <si>
    <t>-1698164394</t>
  </si>
  <si>
    <t>140</t>
  </si>
  <si>
    <t>784181101</t>
  </si>
  <si>
    <t>Penetrace podkladu jednonásobná základní akrylátová v místnostech výšky do 3,80 m</t>
  </si>
  <si>
    <t>124079663</t>
  </si>
  <si>
    <t>NOVÁ VÝMALBA</t>
  </si>
  <si>
    <t>586,176+25,548+3463</t>
  </si>
  <si>
    <t>141</t>
  </si>
  <si>
    <t>784211101</t>
  </si>
  <si>
    <t>Malby z malířských směsí otěruvzdorných za mokra dvojnásobné, bílé za mokra otěruvzdorné výborně v místnostech výšky do 3,80 m</t>
  </si>
  <si>
    <t>-360454427</t>
  </si>
  <si>
    <t>HZS</t>
  </si>
  <si>
    <t>Hodinové zúčtovací sazby</t>
  </si>
  <si>
    <t>142</t>
  </si>
  <si>
    <t>HZS2491</t>
  </si>
  <si>
    <t>Hodinové zúčtovací sazby profesí PSV  zednické výpomoci a pomocné práce PSV dělník zednických výpomocí</t>
  </si>
  <si>
    <t>hod</t>
  </si>
  <si>
    <t>512</t>
  </si>
  <si>
    <t>-632498731</t>
  </si>
  <si>
    <t>STAVEBNÍ PŘÍPOMOCE PRO PROFESE</t>
  </si>
  <si>
    <t>550</t>
  </si>
  <si>
    <t>02 - ÚT</t>
  </si>
  <si>
    <t>HSV - HSV</t>
  </si>
  <si>
    <t xml:space="preserve">    01 - ÚT - Ústřední topení</t>
  </si>
  <si>
    <t>ÚT - Ústřední topení</t>
  </si>
  <si>
    <t>UT01</t>
  </si>
  <si>
    <t>Ústřední vytápění - viz samostatný rozpočet</t>
  </si>
  <si>
    <t>-1696436844</t>
  </si>
  <si>
    <t>03 - ZTI</t>
  </si>
  <si>
    <t xml:space="preserve">    01 - ZTI - zdravotně technické instalace</t>
  </si>
  <si>
    <t>ZTI - zdravotně technické instalace</t>
  </si>
  <si>
    <t>ZTI01</t>
  </si>
  <si>
    <t>ZTI - viz samostatný rozpočet</t>
  </si>
  <si>
    <t>771631914</t>
  </si>
  <si>
    <t>04 - VCH - Větrání a chlazení</t>
  </si>
  <si>
    <t xml:space="preserve">    01 - Větrání a chlazení</t>
  </si>
  <si>
    <t>Větrání a chlazení</t>
  </si>
  <si>
    <t>VCH01</t>
  </si>
  <si>
    <t>Větrání a chlazení- viz samostatný rozpočet</t>
  </si>
  <si>
    <t>-1140984222</t>
  </si>
  <si>
    <t>05 - SLA</t>
  </si>
  <si>
    <t xml:space="preserve">    01 - Slaboproud</t>
  </si>
  <si>
    <t>Slaboproud</t>
  </si>
  <si>
    <t>SLA01</t>
  </si>
  <si>
    <t>Slaboproud - viz samostatný rozpočet</t>
  </si>
  <si>
    <t>-1034882546</t>
  </si>
  <si>
    <t>06 - SIL</t>
  </si>
  <si>
    <t xml:space="preserve">    01 - Silnoproud</t>
  </si>
  <si>
    <t>Silnoproud</t>
  </si>
  <si>
    <t>SIL01</t>
  </si>
  <si>
    <t>Silnoproud - viz samostatný rozpočet</t>
  </si>
  <si>
    <t>1738183592</t>
  </si>
  <si>
    <t>07 - LT - lékařská technologie - NEOCEŇUJE SE!</t>
  </si>
  <si>
    <t xml:space="preserve">    01 - Lékařská technologie</t>
  </si>
  <si>
    <t>Lékařská technologie</t>
  </si>
  <si>
    <t>LT01</t>
  </si>
  <si>
    <t>Lékařská technologie - viz samostatný rozpočet</t>
  </si>
  <si>
    <t>1922808249</t>
  </si>
  <si>
    <t>VORN - Vedlejší a ostatní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</si>
  <si>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</si>
  <si>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</si>
  <si>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</si>
  <si>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</si>
  <si>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</si>
  <si>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</si>
  <si>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</si>
  <si>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</si>
  <si>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</si>
  <si>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</si>
  <si>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</si>
  <si>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</si>
  <si>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</si>
  <si>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</si>
  <si>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…</t>
  </si>
  <si>
    <t>1024</t>
  </si>
  <si>
    <t>632769089</t>
  </si>
  <si>
    <t>012203000</t>
  </si>
  <si>
    <t>Geodetické práce při provádění stavby</t>
  </si>
  <si>
    <t>1469097067</t>
  </si>
  <si>
    <t>012303000</t>
  </si>
  <si>
    <t>Geodetické práce po výstavbě</t>
  </si>
  <si>
    <t>720568765</t>
  </si>
  <si>
    <t>013254000.R01</t>
  </si>
  <si>
    <t>DSS dle vyhlášky 405/2017 sb</t>
  </si>
  <si>
    <t>745833433</t>
  </si>
  <si>
    <t>013254000.R02</t>
  </si>
  <si>
    <t>DSS v podrobnosti DPS</t>
  </si>
  <si>
    <t>-258911491</t>
  </si>
  <si>
    <t>013254000.R03</t>
  </si>
  <si>
    <t xml:space="preserve">Výrobní dokumentace </t>
  </si>
  <si>
    <t>249978201</t>
  </si>
  <si>
    <t>VRN3</t>
  </si>
  <si>
    <t>Zařízení staveniště</t>
  </si>
  <si>
    <t>032103000</t>
  </si>
  <si>
    <t>Náklady na stavební buňky</t>
  </si>
  <si>
    <t>444840908</t>
  </si>
  <si>
    <t>032403000</t>
  </si>
  <si>
    <t>Zařízení staveniště vybavení staveniště provizorní komunikace</t>
  </si>
  <si>
    <t>CS ÚRS 2017 01</t>
  </si>
  <si>
    <t>-809768293</t>
  </si>
  <si>
    <t>032503000</t>
  </si>
  <si>
    <t>Zařízení staveniště vybavení staveniště skládky na staveništi</t>
  </si>
  <si>
    <t>662132318</t>
  </si>
  <si>
    <t>032903000</t>
  </si>
  <si>
    <t>Náklady na provoz a údržbu vybavení staveniště</t>
  </si>
  <si>
    <t>534515802</t>
  </si>
  <si>
    <t>034103000</t>
  </si>
  <si>
    <t>Oplocení staveniště</t>
  </si>
  <si>
    <t>-1818963383</t>
  </si>
  <si>
    <t>034203000</t>
  </si>
  <si>
    <t>Opatření na ochranu pozemků sousedních se staveništěm</t>
  </si>
  <si>
    <t>1156219080</t>
  </si>
  <si>
    <t>034303000</t>
  </si>
  <si>
    <t>Dopravní značení na staveništi</t>
  </si>
  <si>
    <t>-1900780035</t>
  </si>
  <si>
    <t>034503000</t>
  </si>
  <si>
    <t>Informační tabule na staveništi</t>
  </si>
  <si>
    <t>-985168271</t>
  </si>
  <si>
    <t>034603000</t>
  </si>
  <si>
    <t>Alarm, strážní služba staveniště</t>
  </si>
  <si>
    <t>-1958419293</t>
  </si>
  <si>
    <t>034703000</t>
  </si>
  <si>
    <t>Zařízení staveniště zabezpečení staveniště osvětlení staveniště</t>
  </si>
  <si>
    <t>-1874451936</t>
  </si>
  <si>
    <t>039103000</t>
  </si>
  <si>
    <t>Rozebrání, bourání a odvoz zařízení staveniště</t>
  </si>
  <si>
    <t>2030065176</t>
  </si>
  <si>
    <t>VRN4</t>
  </si>
  <si>
    <t>Inženýrská činnost</t>
  </si>
  <si>
    <t>045002000</t>
  </si>
  <si>
    <t>Kompletační a koordinační činnost</t>
  </si>
  <si>
    <t>1238061042</t>
  </si>
  <si>
    <t>VRN5</t>
  </si>
  <si>
    <t>Finanční náklady</t>
  </si>
  <si>
    <t>051002000</t>
  </si>
  <si>
    <t>Pojistné</t>
  </si>
  <si>
    <t>-1083668463</t>
  </si>
  <si>
    <t>056002000</t>
  </si>
  <si>
    <t>Bankovní záruka po dobu realizace díla</t>
  </si>
  <si>
    <t>-2145219156</t>
  </si>
  <si>
    <t>056002001</t>
  </si>
  <si>
    <t>Bankovní záruka po dobu záruky díla</t>
  </si>
  <si>
    <t>204763787</t>
  </si>
  <si>
    <t>VRN6</t>
  </si>
  <si>
    <t>Územní vlivy</t>
  </si>
  <si>
    <t>061002000</t>
  </si>
  <si>
    <t>Vliv klimatických podmínek</t>
  </si>
  <si>
    <t>-1027799724</t>
  </si>
  <si>
    <t>VRN7</t>
  </si>
  <si>
    <t>Provozní vlivy</t>
  </si>
  <si>
    <t>070001000</t>
  </si>
  <si>
    <t>Základní rozdělení průvodních činností a nákladů provozní vlivy</t>
  </si>
  <si>
    <t>2067839934</t>
  </si>
  <si>
    <t>071103000</t>
  </si>
  <si>
    <t>Provoz investora</t>
  </si>
  <si>
    <t>-2454987</t>
  </si>
  <si>
    <t>VRN9</t>
  </si>
  <si>
    <t>Ostatní náklady</t>
  </si>
  <si>
    <t>091003000</t>
  </si>
  <si>
    <t>Ostatní náklady související s objektem bez rozlišení</t>
  </si>
  <si>
    <t>464899206</t>
  </si>
  <si>
    <t>091003001</t>
  </si>
  <si>
    <t>Dočasný přesun ORL - viz zamostatný rozpočet</t>
  </si>
  <si>
    <t>2102883939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</si>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</sst>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4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8" fillId="0" borderId="0" xfId="0" applyFont="1" applyBorder="1" applyAlignment="1">
      <alignment horizontal="left" vertical="center"/>
    </xf>
    <xf numFmtId="0" fontId="0" fillId="0" borderId="5" xfId="0" applyBorder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4" fontId="22" fillId="0" borderId="7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4" fontId="21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4" fontId="4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17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8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30" fillId="0" borderId="0" xfId="0" applyFont="1" applyAlignment="1">
      <alignment horizontal="center" vertical="center"/>
    </xf>
    <xf numFmtId="4" fontId="31" fillId="0" borderId="17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8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>
      <alignment vertical="center"/>
    </xf>
    <xf numFmtId="4" fontId="31" fillId="0" borderId="23" xfId="0" applyNumberFormat="1" applyFont="1" applyBorder="1" applyAlignment="1">
      <alignment vertical="center"/>
    </xf>
    <xf numFmtId="166" fontId="31" fillId="0" borderId="23" xfId="0" applyNumberFormat="1" applyFont="1" applyBorder="1" applyAlignment="1">
      <alignment vertical="center"/>
    </xf>
    <xf numFmtId="4" fontId="31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4" fillId="6" borderId="8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right" vertical="center"/>
    </xf>
    <xf numFmtId="0" fontId="4" fillId="6" borderId="9" xfId="0" applyFont="1" applyFill="1" applyBorder="1" applyAlignment="1">
      <alignment horizontal="center" vertical="center"/>
    </xf>
    <xf numFmtId="0" fontId="0" fillId="6" borderId="9" xfId="0" applyFont="1" applyFill="1" applyBorder="1" applyAlignment="1" applyProtection="1">
      <alignment vertical="center"/>
      <protection locked="0"/>
    </xf>
    <xf numFmtId="4" fontId="4" fillId="6" borderId="9" xfId="0" applyNumberFormat="1" applyFont="1" applyFill="1" applyBorder="1" applyAlignment="1">
      <alignment vertical="center"/>
    </xf>
    <xf numFmtId="0" fontId="0" fillId="6" borderId="26" xfId="0" applyFont="1" applyFill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3" fillId="6" borderId="0" xfId="0" applyFont="1" applyFill="1" applyBorder="1" applyAlignment="1">
      <alignment horizontal="right" vertical="center"/>
    </xf>
    <xf numFmtId="0" fontId="0" fillId="6" borderId="5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 applyProtection="1">
      <alignment horizontal="center" vertical="center" wrapText="1"/>
      <protection locked="0"/>
    </xf>
    <xf numFmtId="0" fontId="3" fillId="6" borderId="21" xfId="0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5" xfId="0" applyNumberFormat="1" applyFont="1" applyBorder="1" applyAlignment="1">
      <alignment/>
    </xf>
    <xf numFmtId="166" fontId="34" fillId="0" borderId="16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8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4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4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8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37" fillId="0" borderId="27" xfId="0" applyFont="1" applyBorder="1" applyAlignment="1" applyProtection="1">
      <alignment horizontal="center" vertical="center"/>
      <protection locked="0"/>
    </xf>
    <xf numFmtId="49" fontId="37" fillId="0" borderId="27" xfId="0" applyNumberFormat="1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center" vertical="center" wrapText="1"/>
      <protection locked="0"/>
    </xf>
    <xf numFmtId="167" fontId="37" fillId="0" borderId="27" xfId="0" applyNumberFormat="1" applyFont="1" applyBorder="1" applyAlignment="1" applyProtection="1">
      <alignment vertical="center"/>
      <protection locked="0"/>
    </xf>
    <xf numFmtId="4" fontId="37" fillId="4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7" fillId="4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30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4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4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30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30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24" t="s">
        <v>8</v>
      </c>
      <c r="BS2" s="25" t="s">
        <v>9</v>
      </c>
      <c r="BT2" s="25" t="s">
        <v>10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9</v>
      </c>
      <c r="BT3" s="25" t="s">
        <v>11</v>
      </c>
    </row>
    <row r="4" spans="2:71" ht="36.95" customHeight="1">
      <c r="B4" s="29"/>
      <c r="C4" s="30"/>
      <c r="D4" s="31" t="s">
        <v>12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13</v>
      </c>
      <c r="BE4" s="34" t="s">
        <v>14</v>
      </c>
      <c r="BS4" s="25" t="s">
        <v>15</v>
      </c>
    </row>
    <row r="5" spans="2:71" ht="14.4" customHeight="1">
      <c r="B5" s="29"/>
      <c r="C5" s="30"/>
      <c r="D5" s="35" t="s">
        <v>16</v>
      </c>
      <c r="E5" s="30"/>
      <c r="F5" s="30"/>
      <c r="G5" s="30"/>
      <c r="H5" s="30"/>
      <c r="I5" s="30"/>
      <c r="J5" s="30"/>
      <c r="K5" s="36" t="s">
        <v>17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2"/>
      <c r="BE5" s="37" t="s">
        <v>18</v>
      </c>
      <c r="BS5" s="25" t="s">
        <v>9</v>
      </c>
    </row>
    <row r="6" spans="2:71" ht="36.95" customHeight="1">
      <c r="B6" s="29"/>
      <c r="C6" s="30"/>
      <c r="D6" s="38" t="s">
        <v>19</v>
      </c>
      <c r="E6" s="30"/>
      <c r="F6" s="30"/>
      <c r="G6" s="30"/>
      <c r="H6" s="30"/>
      <c r="I6" s="30"/>
      <c r="J6" s="30"/>
      <c r="K6" s="39" t="s">
        <v>20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2"/>
      <c r="BE6" s="40"/>
      <c r="BS6" s="25" t="s">
        <v>9</v>
      </c>
    </row>
    <row r="7" spans="2:71" ht="14.4" customHeight="1">
      <c r="B7" s="29"/>
      <c r="C7" s="30"/>
      <c r="D7" s="41" t="s">
        <v>21</v>
      </c>
      <c r="E7" s="30"/>
      <c r="F7" s="30"/>
      <c r="G7" s="30"/>
      <c r="H7" s="30"/>
      <c r="I7" s="30"/>
      <c r="J7" s="30"/>
      <c r="K7" s="36" t="s">
        <v>5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41" t="s">
        <v>22</v>
      </c>
      <c r="AL7" s="30"/>
      <c r="AM7" s="30"/>
      <c r="AN7" s="36" t="s">
        <v>5</v>
      </c>
      <c r="AO7" s="30"/>
      <c r="AP7" s="30"/>
      <c r="AQ7" s="32"/>
      <c r="BE7" s="40"/>
      <c r="BS7" s="25" t="s">
        <v>9</v>
      </c>
    </row>
    <row r="8" spans="2:71" ht="14.4" customHeight="1">
      <c r="B8" s="29"/>
      <c r="C8" s="30"/>
      <c r="D8" s="41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41" t="s">
        <v>25</v>
      </c>
      <c r="AL8" s="30"/>
      <c r="AM8" s="30"/>
      <c r="AN8" s="42" t="s">
        <v>26</v>
      </c>
      <c r="AO8" s="30"/>
      <c r="AP8" s="30"/>
      <c r="AQ8" s="32"/>
      <c r="BE8" s="40"/>
      <c r="BS8" s="25" t="s">
        <v>9</v>
      </c>
    </row>
    <row r="9" spans="2:71" ht="14.4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40"/>
      <c r="BS9" s="25" t="s">
        <v>9</v>
      </c>
    </row>
    <row r="10" spans="2:71" ht="14.4" customHeight="1">
      <c r="B10" s="29"/>
      <c r="C10" s="30"/>
      <c r="D10" s="41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41" t="s">
        <v>28</v>
      </c>
      <c r="AL10" s="30"/>
      <c r="AM10" s="30"/>
      <c r="AN10" s="36" t="s">
        <v>5</v>
      </c>
      <c r="AO10" s="30"/>
      <c r="AP10" s="30"/>
      <c r="AQ10" s="32"/>
      <c r="BE10" s="40"/>
      <c r="BS10" s="25" t="s">
        <v>9</v>
      </c>
    </row>
    <row r="11" spans="2:71" ht="18.45" customHeight="1">
      <c r="B11" s="29"/>
      <c r="C11" s="30"/>
      <c r="D11" s="30"/>
      <c r="E11" s="36" t="s">
        <v>29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41" t="s">
        <v>30</v>
      </c>
      <c r="AL11" s="30"/>
      <c r="AM11" s="30"/>
      <c r="AN11" s="36" t="s">
        <v>5</v>
      </c>
      <c r="AO11" s="30"/>
      <c r="AP11" s="30"/>
      <c r="AQ11" s="32"/>
      <c r="BE11" s="40"/>
      <c r="BS11" s="25" t="s">
        <v>9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40"/>
      <c r="BS12" s="25" t="s">
        <v>9</v>
      </c>
    </row>
    <row r="13" spans="2:71" ht="14.4" customHeight="1">
      <c r="B13" s="29"/>
      <c r="C13" s="30"/>
      <c r="D13" s="41" t="s">
        <v>31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41" t="s">
        <v>28</v>
      </c>
      <c r="AL13" s="30"/>
      <c r="AM13" s="30"/>
      <c r="AN13" s="43" t="s">
        <v>32</v>
      </c>
      <c r="AO13" s="30"/>
      <c r="AP13" s="30"/>
      <c r="AQ13" s="32"/>
      <c r="BE13" s="40"/>
      <c r="BS13" s="25" t="s">
        <v>9</v>
      </c>
    </row>
    <row r="14" spans="2:71" ht="13.5">
      <c r="B14" s="29"/>
      <c r="C14" s="30"/>
      <c r="D14" s="30"/>
      <c r="E14" s="43" t="s">
        <v>32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1" t="s">
        <v>30</v>
      </c>
      <c r="AL14" s="30"/>
      <c r="AM14" s="30"/>
      <c r="AN14" s="43" t="s">
        <v>32</v>
      </c>
      <c r="AO14" s="30"/>
      <c r="AP14" s="30"/>
      <c r="AQ14" s="32"/>
      <c r="BE14" s="40"/>
      <c r="BS14" s="25" t="s">
        <v>9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40"/>
      <c r="BS15" s="25" t="s">
        <v>6</v>
      </c>
    </row>
    <row r="16" spans="2:71" ht="14.4" customHeight="1">
      <c r="B16" s="29"/>
      <c r="C16" s="30"/>
      <c r="D16" s="41" t="s">
        <v>33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41" t="s">
        <v>28</v>
      </c>
      <c r="AL16" s="30"/>
      <c r="AM16" s="30"/>
      <c r="AN16" s="36" t="s">
        <v>5</v>
      </c>
      <c r="AO16" s="30"/>
      <c r="AP16" s="30"/>
      <c r="AQ16" s="32"/>
      <c r="BE16" s="40"/>
      <c r="BS16" s="25" t="s">
        <v>6</v>
      </c>
    </row>
    <row r="17" spans="2:71" ht="18.45" customHeight="1">
      <c r="B17" s="29"/>
      <c r="C17" s="30"/>
      <c r="D17" s="30"/>
      <c r="E17" s="36" t="s">
        <v>34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41" t="s">
        <v>30</v>
      </c>
      <c r="AL17" s="30"/>
      <c r="AM17" s="30"/>
      <c r="AN17" s="36" t="s">
        <v>5</v>
      </c>
      <c r="AO17" s="30"/>
      <c r="AP17" s="30"/>
      <c r="AQ17" s="32"/>
      <c r="BE17" s="40"/>
      <c r="BS17" s="25" t="s">
        <v>35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40"/>
      <c r="BS18" s="25" t="s">
        <v>9</v>
      </c>
    </row>
    <row r="19" spans="2:71" ht="14.4" customHeight="1">
      <c r="B19" s="29"/>
      <c r="C19" s="30"/>
      <c r="D19" s="41" t="s">
        <v>36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40"/>
      <c r="BS19" s="25" t="s">
        <v>9</v>
      </c>
    </row>
    <row r="20" spans="2:71" ht="16.5" customHeight="1">
      <c r="B20" s="29"/>
      <c r="C20" s="30"/>
      <c r="D20" s="30"/>
      <c r="E20" s="45" t="s">
        <v>5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30"/>
      <c r="AP20" s="30"/>
      <c r="AQ20" s="32"/>
      <c r="BE20" s="40"/>
      <c r="BS20" s="25" t="s">
        <v>6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40"/>
    </row>
    <row r="22" spans="2:57" ht="6.95" customHeight="1">
      <c r="B22" s="29"/>
      <c r="C22" s="30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30"/>
      <c r="AQ22" s="32"/>
      <c r="BE22" s="40"/>
    </row>
    <row r="23" spans="2:57" s="1" customFormat="1" ht="25.9" customHeight="1">
      <c r="B23" s="47"/>
      <c r="C23" s="48"/>
      <c r="D23" s="49" t="s">
        <v>37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>
        <f>ROUND(AG51,2)</f>
        <v>0</v>
      </c>
      <c r="AL23" s="50"/>
      <c r="AM23" s="50"/>
      <c r="AN23" s="50"/>
      <c r="AO23" s="50"/>
      <c r="AP23" s="48"/>
      <c r="AQ23" s="52"/>
      <c r="BE23" s="40"/>
    </row>
    <row r="24" spans="2:57" s="1" customFormat="1" ht="6.95" customHeigh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52"/>
      <c r="BE24" s="40"/>
    </row>
    <row r="25" spans="2:57" s="1" customFormat="1" ht="13.5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53" t="s">
        <v>38</v>
      </c>
      <c r="M25" s="53"/>
      <c r="N25" s="53"/>
      <c r="O25" s="53"/>
      <c r="P25" s="48"/>
      <c r="Q25" s="48"/>
      <c r="R25" s="48"/>
      <c r="S25" s="48"/>
      <c r="T25" s="48"/>
      <c r="U25" s="48"/>
      <c r="V25" s="48"/>
      <c r="W25" s="53" t="s">
        <v>39</v>
      </c>
      <c r="X25" s="53"/>
      <c r="Y25" s="53"/>
      <c r="Z25" s="53"/>
      <c r="AA25" s="53"/>
      <c r="AB25" s="53"/>
      <c r="AC25" s="53"/>
      <c r="AD25" s="53"/>
      <c r="AE25" s="53"/>
      <c r="AF25" s="48"/>
      <c r="AG25" s="48"/>
      <c r="AH25" s="48"/>
      <c r="AI25" s="48"/>
      <c r="AJ25" s="48"/>
      <c r="AK25" s="53" t="s">
        <v>40</v>
      </c>
      <c r="AL25" s="53"/>
      <c r="AM25" s="53"/>
      <c r="AN25" s="53"/>
      <c r="AO25" s="53"/>
      <c r="AP25" s="48"/>
      <c r="AQ25" s="52"/>
      <c r="BE25" s="40"/>
    </row>
    <row r="26" spans="2:57" s="2" customFormat="1" ht="14.4" customHeight="1">
      <c r="B26" s="54"/>
      <c r="C26" s="55"/>
      <c r="D26" s="56" t="s">
        <v>41</v>
      </c>
      <c r="E26" s="55"/>
      <c r="F26" s="56" t="s">
        <v>42</v>
      </c>
      <c r="G26" s="55"/>
      <c r="H26" s="55"/>
      <c r="I26" s="55"/>
      <c r="J26" s="55"/>
      <c r="K26" s="55"/>
      <c r="L26" s="57">
        <v>0.21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8">
        <f>ROUND(AZ51,2)</f>
        <v>0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8">
        <f>ROUND(AV51,2)</f>
        <v>0</v>
      </c>
      <c r="AL26" s="55"/>
      <c r="AM26" s="55"/>
      <c r="AN26" s="55"/>
      <c r="AO26" s="55"/>
      <c r="AP26" s="55"/>
      <c r="AQ26" s="59"/>
      <c r="BE26" s="40"/>
    </row>
    <row r="27" spans="2:57" s="2" customFormat="1" ht="14.4" customHeight="1">
      <c r="B27" s="54"/>
      <c r="C27" s="55"/>
      <c r="D27" s="55"/>
      <c r="E27" s="55"/>
      <c r="F27" s="56" t="s">
        <v>43</v>
      </c>
      <c r="G27" s="55"/>
      <c r="H27" s="55"/>
      <c r="I27" s="55"/>
      <c r="J27" s="55"/>
      <c r="K27" s="55"/>
      <c r="L27" s="57">
        <v>0.15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8">
        <f>ROUND(BA51,2)</f>
        <v>0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8">
        <f>ROUND(AW51,2)</f>
        <v>0</v>
      </c>
      <c r="AL27" s="55"/>
      <c r="AM27" s="55"/>
      <c r="AN27" s="55"/>
      <c r="AO27" s="55"/>
      <c r="AP27" s="55"/>
      <c r="AQ27" s="59"/>
      <c r="BE27" s="40"/>
    </row>
    <row r="28" spans="2:57" s="2" customFormat="1" ht="14.4" customHeight="1" hidden="1">
      <c r="B28" s="54"/>
      <c r="C28" s="55"/>
      <c r="D28" s="55"/>
      <c r="E28" s="55"/>
      <c r="F28" s="56" t="s">
        <v>44</v>
      </c>
      <c r="G28" s="55"/>
      <c r="H28" s="55"/>
      <c r="I28" s="55"/>
      <c r="J28" s="55"/>
      <c r="K28" s="55"/>
      <c r="L28" s="57">
        <v>0.21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8">
        <f>ROUND(BB51,2)</f>
        <v>0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8">
        <v>0</v>
      </c>
      <c r="AL28" s="55"/>
      <c r="AM28" s="55"/>
      <c r="AN28" s="55"/>
      <c r="AO28" s="55"/>
      <c r="AP28" s="55"/>
      <c r="AQ28" s="59"/>
      <c r="BE28" s="40"/>
    </row>
    <row r="29" spans="2:57" s="2" customFormat="1" ht="14.4" customHeight="1" hidden="1">
      <c r="B29" s="54"/>
      <c r="C29" s="55"/>
      <c r="D29" s="55"/>
      <c r="E29" s="55"/>
      <c r="F29" s="56" t="s">
        <v>45</v>
      </c>
      <c r="G29" s="55"/>
      <c r="H29" s="55"/>
      <c r="I29" s="55"/>
      <c r="J29" s="55"/>
      <c r="K29" s="55"/>
      <c r="L29" s="57">
        <v>0.15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8">
        <f>ROUND(BC51,2)</f>
        <v>0</v>
      </c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8">
        <v>0</v>
      </c>
      <c r="AL29" s="55"/>
      <c r="AM29" s="55"/>
      <c r="AN29" s="55"/>
      <c r="AO29" s="55"/>
      <c r="AP29" s="55"/>
      <c r="AQ29" s="59"/>
      <c r="BE29" s="40"/>
    </row>
    <row r="30" spans="2:57" s="2" customFormat="1" ht="14.4" customHeight="1" hidden="1">
      <c r="B30" s="54"/>
      <c r="C30" s="55"/>
      <c r="D30" s="55"/>
      <c r="E30" s="55"/>
      <c r="F30" s="56" t="s">
        <v>46</v>
      </c>
      <c r="G30" s="55"/>
      <c r="H30" s="55"/>
      <c r="I30" s="55"/>
      <c r="J30" s="55"/>
      <c r="K30" s="55"/>
      <c r="L30" s="57"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8">
        <f>ROUND(BD51,2)</f>
        <v>0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8">
        <v>0</v>
      </c>
      <c r="AL30" s="55"/>
      <c r="AM30" s="55"/>
      <c r="AN30" s="55"/>
      <c r="AO30" s="55"/>
      <c r="AP30" s="55"/>
      <c r="AQ30" s="59"/>
      <c r="BE30" s="40"/>
    </row>
    <row r="31" spans="2:57" s="1" customFormat="1" ht="6.95" customHeigh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2"/>
      <c r="BE31" s="40"/>
    </row>
    <row r="32" spans="2:57" s="1" customFormat="1" ht="25.9" customHeight="1">
      <c r="B32" s="47"/>
      <c r="C32" s="60"/>
      <c r="D32" s="61" t="s">
        <v>47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 t="s">
        <v>48</v>
      </c>
      <c r="U32" s="62"/>
      <c r="V32" s="62"/>
      <c r="W32" s="62"/>
      <c r="X32" s="64" t="s">
        <v>49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5">
        <f>SUM(AK23:AK30)</f>
        <v>0</v>
      </c>
      <c r="AL32" s="62"/>
      <c r="AM32" s="62"/>
      <c r="AN32" s="62"/>
      <c r="AO32" s="66"/>
      <c r="AP32" s="60"/>
      <c r="AQ32" s="67"/>
      <c r="BE32" s="40"/>
    </row>
    <row r="33" spans="2:43" s="1" customFormat="1" ht="6.95" customHeight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52"/>
    </row>
    <row r="34" spans="2:43" s="1" customFormat="1" ht="6.95" customHeight="1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</row>
    <row r="38" spans="2:44" s="1" customFormat="1" ht="6.95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47"/>
    </row>
    <row r="39" spans="2:44" s="1" customFormat="1" ht="36.95" customHeight="1">
      <c r="B39" s="47"/>
      <c r="C39" s="73" t="s">
        <v>50</v>
      </c>
      <c r="AR39" s="47"/>
    </row>
    <row r="40" spans="2:44" s="1" customFormat="1" ht="6.95" customHeight="1">
      <c r="B40" s="47"/>
      <c r="AR40" s="47"/>
    </row>
    <row r="41" spans="2:44" s="3" customFormat="1" ht="14.4" customHeight="1">
      <c r="B41" s="74"/>
      <c r="C41" s="75" t="s">
        <v>16</v>
      </c>
      <c r="L41" s="3" t="str">
        <f>K5</f>
        <v>228/2018</v>
      </c>
      <c r="AR41" s="74"/>
    </row>
    <row r="42" spans="2:44" s="4" customFormat="1" ht="36.95" customHeight="1">
      <c r="B42" s="76"/>
      <c r="C42" s="77" t="s">
        <v>19</v>
      </c>
      <c r="L42" s="78" t="str">
        <f>K6</f>
        <v>NPK, a.s., Svitavská nemocnice, úprava části polikliniky na lékárnu a ambulance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R42" s="76"/>
    </row>
    <row r="43" spans="2:44" s="1" customFormat="1" ht="6.95" customHeight="1">
      <c r="B43" s="47"/>
      <c r="AR43" s="47"/>
    </row>
    <row r="44" spans="2:44" s="1" customFormat="1" ht="13.5">
      <c r="B44" s="47"/>
      <c r="C44" s="75" t="s">
        <v>23</v>
      </c>
      <c r="L44" s="79" t="str">
        <f>IF(K8="","",K8)</f>
        <v>č.p. 2070 p.č. 2950 k.ú. Svitavy-předměstí</v>
      </c>
      <c r="AI44" s="75" t="s">
        <v>25</v>
      </c>
      <c r="AM44" s="80" t="str">
        <f>IF(AN8="","",AN8)</f>
        <v>17. 8. 2018</v>
      </c>
      <c r="AN44" s="80"/>
      <c r="AR44" s="47"/>
    </row>
    <row r="45" spans="2:44" s="1" customFormat="1" ht="6.95" customHeight="1">
      <c r="B45" s="47"/>
      <c r="AR45" s="47"/>
    </row>
    <row r="46" spans="2:56" s="1" customFormat="1" ht="13.5">
      <c r="B46" s="47"/>
      <c r="C46" s="75" t="s">
        <v>27</v>
      </c>
      <c r="L46" s="3" t="str">
        <f>IF(E11="","",E11)</f>
        <v>Krajský úřad Pardubického kraje</v>
      </c>
      <c r="AI46" s="75" t="s">
        <v>33</v>
      </c>
      <c r="AM46" s="3" t="str">
        <f>IF(E17="","",E17)</f>
        <v>JIKA CZ, Ing Jiří Slánský</v>
      </c>
      <c r="AN46" s="3"/>
      <c r="AO46" s="3"/>
      <c r="AP46" s="3"/>
      <c r="AR46" s="47"/>
      <c r="AS46" s="81" t="s">
        <v>51</v>
      </c>
      <c r="AT46" s="82"/>
      <c r="AU46" s="83"/>
      <c r="AV46" s="83"/>
      <c r="AW46" s="83"/>
      <c r="AX46" s="83"/>
      <c r="AY46" s="83"/>
      <c r="AZ46" s="83"/>
      <c r="BA46" s="83"/>
      <c r="BB46" s="83"/>
      <c r="BC46" s="83"/>
      <c r="BD46" s="84"/>
    </row>
    <row r="47" spans="2:56" s="1" customFormat="1" ht="13.5">
      <c r="B47" s="47"/>
      <c r="C47" s="75" t="s">
        <v>31</v>
      </c>
      <c r="L47" s="3" t="str">
        <f>IF(E14="Vyplň údaj","",E14)</f>
        <v/>
      </c>
      <c r="AR47" s="47"/>
      <c r="AS47" s="85"/>
      <c r="AT47" s="56"/>
      <c r="AU47" s="48"/>
      <c r="AV47" s="48"/>
      <c r="AW47" s="48"/>
      <c r="AX47" s="48"/>
      <c r="AY47" s="48"/>
      <c r="AZ47" s="48"/>
      <c r="BA47" s="48"/>
      <c r="BB47" s="48"/>
      <c r="BC47" s="48"/>
      <c r="BD47" s="86"/>
    </row>
    <row r="48" spans="2:56" s="1" customFormat="1" ht="10.8" customHeight="1">
      <c r="B48" s="47"/>
      <c r="AR48" s="47"/>
      <c r="AS48" s="85"/>
      <c r="AT48" s="56"/>
      <c r="AU48" s="48"/>
      <c r="AV48" s="48"/>
      <c r="AW48" s="48"/>
      <c r="AX48" s="48"/>
      <c r="AY48" s="48"/>
      <c r="AZ48" s="48"/>
      <c r="BA48" s="48"/>
      <c r="BB48" s="48"/>
      <c r="BC48" s="48"/>
      <c r="BD48" s="86"/>
    </row>
    <row r="49" spans="2:56" s="1" customFormat="1" ht="29.25" customHeight="1">
      <c r="B49" s="47"/>
      <c r="C49" s="87" t="s">
        <v>52</v>
      </c>
      <c r="D49" s="88"/>
      <c r="E49" s="88"/>
      <c r="F49" s="88"/>
      <c r="G49" s="88"/>
      <c r="H49" s="89"/>
      <c r="I49" s="90" t="s">
        <v>53</v>
      </c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91" t="s">
        <v>54</v>
      </c>
      <c r="AH49" s="88"/>
      <c r="AI49" s="88"/>
      <c r="AJ49" s="88"/>
      <c r="AK49" s="88"/>
      <c r="AL49" s="88"/>
      <c r="AM49" s="88"/>
      <c r="AN49" s="90" t="s">
        <v>55</v>
      </c>
      <c r="AO49" s="88"/>
      <c r="AP49" s="88"/>
      <c r="AQ49" s="92" t="s">
        <v>56</v>
      </c>
      <c r="AR49" s="47"/>
      <c r="AS49" s="93" t="s">
        <v>57</v>
      </c>
      <c r="AT49" s="94" t="s">
        <v>58</v>
      </c>
      <c r="AU49" s="94" t="s">
        <v>59</v>
      </c>
      <c r="AV49" s="94" t="s">
        <v>60</v>
      </c>
      <c r="AW49" s="94" t="s">
        <v>61</v>
      </c>
      <c r="AX49" s="94" t="s">
        <v>62</v>
      </c>
      <c r="AY49" s="94" t="s">
        <v>63</v>
      </c>
      <c r="AZ49" s="94" t="s">
        <v>64</v>
      </c>
      <c r="BA49" s="94" t="s">
        <v>65</v>
      </c>
      <c r="BB49" s="94" t="s">
        <v>66</v>
      </c>
      <c r="BC49" s="94" t="s">
        <v>67</v>
      </c>
      <c r="BD49" s="95" t="s">
        <v>68</v>
      </c>
    </row>
    <row r="50" spans="2:56" s="1" customFormat="1" ht="10.8" customHeight="1">
      <c r="B50" s="47"/>
      <c r="AR50" s="47"/>
      <c r="AS50" s="96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" customHeight="1">
      <c r="B51" s="76"/>
      <c r="C51" s="97" t="s">
        <v>69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9">
        <f>ROUND(SUM(AG52:AG59),2)</f>
        <v>0</v>
      </c>
      <c r="AH51" s="99"/>
      <c r="AI51" s="99"/>
      <c r="AJ51" s="99"/>
      <c r="AK51" s="99"/>
      <c r="AL51" s="99"/>
      <c r="AM51" s="99"/>
      <c r="AN51" s="100">
        <f>SUM(AG51,AT51)</f>
        <v>0</v>
      </c>
      <c r="AO51" s="100"/>
      <c r="AP51" s="100"/>
      <c r="AQ51" s="101" t="s">
        <v>5</v>
      </c>
      <c r="AR51" s="76"/>
      <c r="AS51" s="102">
        <f>ROUND(SUM(AS52:AS59),2)</f>
        <v>0</v>
      </c>
      <c r="AT51" s="103">
        <f>ROUND(SUM(AV51:AW51),2)</f>
        <v>0</v>
      </c>
      <c r="AU51" s="104">
        <f>ROUND(SUM(AU52:AU59),5)</f>
        <v>0</v>
      </c>
      <c r="AV51" s="103">
        <f>ROUND(AZ51*L26,2)</f>
        <v>0</v>
      </c>
      <c r="AW51" s="103">
        <f>ROUND(BA51*L27,2)</f>
        <v>0</v>
      </c>
      <c r="AX51" s="103">
        <f>ROUND(BB51*L26,2)</f>
        <v>0</v>
      </c>
      <c r="AY51" s="103">
        <f>ROUND(BC51*L27,2)</f>
        <v>0</v>
      </c>
      <c r="AZ51" s="103">
        <f>ROUND(SUM(AZ52:AZ59),2)</f>
        <v>0</v>
      </c>
      <c r="BA51" s="103">
        <f>ROUND(SUM(BA52:BA59),2)</f>
        <v>0</v>
      </c>
      <c r="BB51" s="103">
        <f>ROUND(SUM(BB52:BB59),2)</f>
        <v>0</v>
      </c>
      <c r="BC51" s="103">
        <f>ROUND(SUM(BC52:BC59),2)</f>
        <v>0</v>
      </c>
      <c r="BD51" s="105">
        <f>ROUND(SUM(BD52:BD59),2)</f>
        <v>0</v>
      </c>
      <c r="BS51" s="77" t="s">
        <v>70</v>
      </c>
      <c r="BT51" s="77" t="s">
        <v>71</v>
      </c>
      <c r="BU51" s="106" t="s">
        <v>72</v>
      </c>
      <c r="BV51" s="77" t="s">
        <v>73</v>
      </c>
      <c r="BW51" s="77" t="s">
        <v>7</v>
      </c>
      <c r="BX51" s="77" t="s">
        <v>74</v>
      </c>
      <c r="CL51" s="77" t="s">
        <v>5</v>
      </c>
    </row>
    <row r="52" spans="1:91" s="5" customFormat="1" ht="16.5" customHeight="1">
      <c r="A52" s="107" t="s">
        <v>75</v>
      </c>
      <c r="B52" s="108"/>
      <c r="C52" s="109"/>
      <c r="D52" s="110" t="s">
        <v>76</v>
      </c>
      <c r="E52" s="110"/>
      <c r="F52" s="110"/>
      <c r="G52" s="110"/>
      <c r="H52" s="110"/>
      <c r="I52" s="111"/>
      <c r="J52" s="110" t="s">
        <v>77</v>
      </c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2">
        <f>'01 - ASŘ'!J27</f>
        <v>0</v>
      </c>
      <c r="AH52" s="111"/>
      <c r="AI52" s="111"/>
      <c r="AJ52" s="111"/>
      <c r="AK52" s="111"/>
      <c r="AL52" s="111"/>
      <c r="AM52" s="111"/>
      <c r="AN52" s="112">
        <f>SUM(AG52,AT52)</f>
        <v>0</v>
      </c>
      <c r="AO52" s="111"/>
      <c r="AP52" s="111"/>
      <c r="AQ52" s="113" t="s">
        <v>78</v>
      </c>
      <c r="AR52" s="108"/>
      <c r="AS52" s="114">
        <v>0</v>
      </c>
      <c r="AT52" s="115">
        <f>ROUND(SUM(AV52:AW52),2)</f>
        <v>0</v>
      </c>
      <c r="AU52" s="116">
        <f>'01 - ASŘ'!P95</f>
        <v>0</v>
      </c>
      <c r="AV52" s="115">
        <f>'01 - ASŘ'!J30</f>
        <v>0</v>
      </c>
      <c r="AW52" s="115">
        <f>'01 - ASŘ'!J31</f>
        <v>0</v>
      </c>
      <c r="AX52" s="115">
        <f>'01 - ASŘ'!J32</f>
        <v>0</v>
      </c>
      <c r="AY52" s="115">
        <f>'01 - ASŘ'!J33</f>
        <v>0</v>
      </c>
      <c r="AZ52" s="115">
        <f>'01 - ASŘ'!F30</f>
        <v>0</v>
      </c>
      <c r="BA52" s="115">
        <f>'01 - ASŘ'!F31</f>
        <v>0</v>
      </c>
      <c r="BB52" s="115">
        <f>'01 - ASŘ'!F32</f>
        <v>0</v>
      </c>
      <c r="BC52" s="115">
        <f>'01 - ASŘ'!F33</f>
        <v>0</v>
      </c>
      <c r="BD52" s="117">
        <f>'01 - ASŘ'!F34</f>
        <v>0</v>
      </c>
      <c r="BT52" s="118" t="s">
        <v>79</v>
      </c>
      <c r="BV52" s="118" t="s">
        <v>73</v>
      </c>
      <c r="BW52" s="118" t="s">
        <v>80</v>
      </c>
      <c r="BX52" s="118" t="s">
        <v>7</v>
      </c>
      <c r="CL52" s="118" t="s">
        <v>5</v>
      </c>
      <c r="CM52" s="118" t="s">
        <v>81</v>
      </c>
    </row>
    <row r="53" spans="1:91" s="5" customFormat="1" ht="16.5" customHeight="1">
      <c r="A53" s="107" t="s">
        <v>75</v>
      </c>
      <c r="B53" s="108"/>
      <c r="C53" s="109"/>
      <c r="D53" s="110" t="s">
        <v>82</v>
      </c>
      <c r="E53" s="110"/>
      <c r="F53" s="110"/>
      <c r="G53" s="110"/>
      <c r="H53" s="110"/>
      <c r="I53" s="111"/>
      <c r="J53" s="110" t="s">
        <v>83</v>
      </c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2">
        <f>'02 - ÚT'!J27</f>
        <v>0</v>
      </c>
      <c r="AH53" s="111"/>
      <c r="AI53" s="111"/>
      <c r="AJ53" s="111"/>
      <c r="AK53" s="111"/>
      <c r="AL53" s="111"/>
      <c r="AM53" s="111"/>
      <c r="AN53" s="112">
        <f>SUM(AG53,AT53)</f>
        <v>0</v>
      </c>
      <c r="AO53" s="111"/>
      <c r="AP53" s="111"/>
      <c r="AQ53" s="113" t="s">
        <v>78</v>
      </c>
      <c r="AR53" s="108"/>
      <c r="AS53" s="114">
        <v>0</v>
      </c>
      <c r="AT53" s="115">
        <f>ROUND(SUM(AV53:AW53),2)</f>
        <v>0</v>
      </c>
      <c r="AU53" s="116">
        <f>'02 - ÚT'!P78</f>
        <v>0</v>
      </c>
      <c r="AV53" s="115">
        <f>'02 - ÚT'!J30</f>
        <v>0</v>
      </c>
      <c r="AW53" s="115">
        <f>'02 - ÚT'!J31</f>
        <v>0</v>
      </c>
      <c r="AX53" s="115">
        <f>'02 - ÚT'!J32</f>
        <v>0</v>
      </c>
      <c r="AY53" s="115">
        <f>'02 - ÚT'!J33</f>
        <v>0</v>
      </c>
      <c r="AZ53" s="115">
        <f>'02 - ÚT'!F30</f>
        <v>0</v>
      </c>
      <c r="BA53" s="115">
        <f>'02 - ÚT'!F31</f>
        <v>0</v>
      </c>
      <c r="BB53" s="115">
        <f>'02 - ÚT'!F32</f>
        <v>0</v>
      </c>
      <c r="BC53" s="115">
        <f>'02 - ÚT'!F33</f>
        <v>0</v>
      </c>
      <c r="BD53" s="117">
        <f>'02 - ÚT'!F34</f>
        <v>0</v>
      </c>
      <c r="BT53" s="118" t="s">
        <v>79</v>
      </c>
      <c r="BV53" s="118" t="s">
        <v>73</v>
      </c>
      <c r="BW53" s="118" t="s">
        <v>84</v>
      </c>
      <c r="BX53" s="118" t="s">
        <v>7</v>
      </c>
      <c r="CL53" s="118" t="s">
        <v>5</v>
      </c>
      <c r="CM53" s="118" t="s">
        <v>81</v>
      </c>
    </row>
    <row r="54" spans="1:91" s="5" customFormat="1" ht="16.5" customHeight="1">
      <c r="A54" s="107" t="s">
        <v>75</v>
      </c>
      <c r="B54" s="108"/>
      <c r="C54" s="109"/>
      <c r="D54" s="110" t="s">
        <v>85</v>
      </c>
      <c r="E54" s="110"/>
      <c r="F54" s="110"/>
      <c r="G54" s="110"/>
      <c r="H54" s="110"/>
      <c r="I54" s="111"/>
      <c r="J54" s="110" t="s">
        <v>86</v>
      </c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2">
        <f>'03 - ZTI'!J27</f>
        <v>0</v>
      </c>
      <c r="AH54" s="111"/>
      <c r="AI54" s="111"/>
      <c r="AJ54" s="111"/>
      <c r="AK54" s="111"/>
      <c r="AL54" s="111"/>
      <c r="AM54" s="111"/>
      <c r="AN54" s="112">
        <f>SUM(AG54,AT54)</f>
        <v>0</v>
      </c>
      <c r="AO54" s="111"/>
      <c r="AP54" s="111"/>
      <c r="AQ54" s="113" t="s">
        <v>78</v>
      </c>
      <c r="AR54" s="108"/>
      <c r="AS54" s="114">
        <v>0</v>
      </c>
      <c r="AT54" s="115">
        <f>ROUND(SUM(AV54:AW54),2)</f>
        <v>0</v>
      </c>
      <c r="AU54" s="116">
        <f>'03 - ZTI'!P78</f>
        <v>0</v>
      </c>
      <c r="AV54" s="115">
        <f>'03 - ZTI'!J30</f>
        <v>0</v>
      </c>
      <c r="AW54" s="115">
        <f>'03 - ZTI'!J31</f>
        <v>0</v>
      </c>
      <c r="AX54" s="115">
        <f>'03 - ZTI'!J32</f>
        <v>0</v>
      </c>
      <c r="AY54" s="115">
        <f>'03 - ZTI'!J33</f>
        <v>0</v>
      </c>
      <c r="AZ54" s="115">
        <f>'03 - ZTI'!F30</f>
        <v>0</v>
      </c>
      <c r="BA54" s="115">
        <f>'03 - ZTI'!F31</f>
        <v>0</v>
      </c>
      <c r="BB54" s="115">
        <f>'03 - ZTI'!F32</f>
        <v>0</v>
      </c>
      <c r="BC54" s="115">
        <f>'03 - ZTI'!F33</f>
        <v>0</v>
      </c>
      <c r="BD54" s="117">
        <f>'03 - ZTI'!F34</f>
        <v>0</v>
      </c>
      <c r="BT54" s="118" t="s">
        <v>79</v>
      </c>
      <c r="BV54" s="118" t="s">
        <v>73</v>
      </c>
      <c r="BW54" s="118" t="s">
        <v>87</v>
      </c>
      <c r="BX54" s="118" t="s">
        <v>7</v>
      </c>
      <c r="CL54" s="118" t="s">
        <v>5</v>
      </c>
      <c r="CM54" s="118" t="s">
        <v>81</v>
      </c>
    </row>
    <row r="55" spans="1:91" s="5" customFormat="1" ht="16.5" customHeight="1">
      <c r="A55" s="107" t="s">
        <v>75</v>
      </c>
      <c r="B55" s="108"/>
      <c r="C55" s="109"/>
      <c r="D55" s="110" t="s">
        <v>88</v>
      </c>
      <c r="E55" s="110"/>
      <c r="F55" s="110"/>
      <c r="G55" s="110"/>
      <c r="H55" s="110"/>
      <c r="I55" s="111"/>
      <c r="J55" s="110" t="s">
        <v>89</v>
      </c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2">
        <f>'04 - VCH - Větrání a chla...'!J27</f>
        <v>0</v>
      </c>
      <c r="AH55" s="111"/>
      <c r="AI55" s="111"/>
      <c r="AJ55" s="111"/>
      <c r="AK55" s="111"/>
      <c r="AL55" s="111"/>
      <c r="AM55" s="111"/>
      <c r="AN55" s="112">
        <f>SUM(AG55,AT55)</f>
        <v>0</v>
      </c>
      <c r="AO55" s="111"/>
      <c r="AP55" s="111"/>
      <c r="AQ55" s="113" t="s">
        <v>78</v>
      </c>
      <c r="AR55" s="108"/>
      <c r="AS55" s="114">
        <v>0</v>
      </c>
      <c r="AT55" s="115">
        <f>ROUND(SUM(AV55:AW55),2)</f>
        <v>0</v>
      </c>
      <c r="AU55" s="116">
        <f>'04 - VCH - Větrání a chla...'!P78</f>
        <v>0</v>
      </c>
      <c r="AV55" s="115">
        <f>'04 - VCH - Větrání a chla...'!J30</f>
        <v>0</v>
      </c>
      <c r="AW55" s="115">
        <f>'04 - VCH - Větrání a chla...'!J31</f>
        <v>0</v>
      </c>
      <c r="AX55" s="115">
        <f>'04 - VCH - Větrání a chla...'!J32</f>
        <v>0</v>
      </c>
      <c r="AY55" s="115">
        <f>'04 - VCH - Větrání a chla...'!J33</f>
        <v>0</v>
      </c>
      <c r="AZ55" s="115">
        <f>'04 - VCH - Větrání a chla...'!F30</f>
        <v>0</v>
      </c>
      <c r="BA55" s="115">
        <f>'04 - VCH - Větrání a chla...'!F31</f>
        <v>0</v>
      </c>
      <c r="BB55" s="115">
        <f>'04 - VCH - Větrání a chla...'!F32</f>
        <v>0</v>
      </c>
      <c r="BC55" s="115">
        <f>'04 - VCH - Větrání a chla...'!F33</f>
        <v>0</v>
      </c>
      <c r="BD55" s="117">
        <f>'04 - VCH - Větrání a chla...'!F34</f>
        <v>0</v>
      </c>
      <c r="BT55" s="118" t="s">
        <v>79</v>
      </c>
      <c r="BV55" s="118" t="s">
        <v>73</v>
      </c>
      <c r="BW55" s="118" t="s">
        <v>90</v>
      </c>
      <c r="BX55" s="118" t="s">
        <v>7</v>
      </c>
      <c r="CL55" s="118" t="s">
        <v>5</v>
      </c>
      <c r="CM55" s="118" t="s">
        <v>81</v>
      </c>
    </row>
    <row r="56" spans="1:91" s="5" customFormat="1" ht="16.5" customHeight="1">
      <c r="A56" s="107" t="s">
        <v>75</v>
      </c>
      <c r="B56" s="108"/>
      <c r="C56" s="109"/>
      <c r="D56" s="110" t="s">
        <v>91</v>
      </c>
      <c r="E56" s="110"/>
      <c r="F56" s="110"/>
      <c r="G56" s="110"/>
      <c r="H56" s="110"/>
      <c r="I56" s="111"/>
      <c r="J56" s="110" t="s">
        <v>92</v>
      </c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2">
        <f>'05 - SLA'!J27</f>
        <v>0</v>
      </c>
      <c r="AH56" s="111"/>
      <c r="AI56" s="111"/>
      <c r="AJ56" s="111"/>
      <c r="AK56" s="111"/>
      <c r="AL56" s="111"/>
      <c r="AM56" s="111"/>
      <c r="AN56" s="112">
        <f>SUM(AG56,AT56)</f>
        <v>0</v>
      </c>
      <c r="AO56" s="111"/>
      <c r="AP56" s="111"/>
      <c r="AQ56" s="113" t="s">
        <v>78</v>
      </c>
      <c r="AR56" s="108"/>
      <c r="AS56" s="114">
        <v>0</v>
      </c>
      <c r="AT56" s="115">
        <f>ROUND(SUM(AV56:AW56),2)</f>
        <v>0</v>
      </c>
      <c r="AU56" s="116">
        <f>'05 - SLA'!P78</f>
        <v>0</v>
      </c>
      <c r="AV56" s="115">
        <f>'05 - SLA'!J30</f>
        <v>0</v>
      </c>
      <c r="AW56" s="115">
        <f>'05 - SLA'!J31</f>
        <v>0</v>
      </c>
      <c r="AX56" s="115">
        <f>'05 - SLA'!J32</f>
        <v>0</v>
      </c>
      <c r="AY56" s="115">
        <f>'05 - SLA'!J33</f>
        <v>0</v>
      </c>
      <c r="AZ56" s="115">
        <f>'05 - SLA'!F30</f>
        <v>0</v>
      </c>
      <c r="BA56" s="115">
        <f>'05 - SLA'!F31</f>
        <v>0</v>
      </c>
      <c r="BB56" s="115">
        <f>'05 - SLA'!F32</f>
        <v>0</v>
      </c>
      <c r="BC56" s="115">
        <f>'05 - SLA'!F33</f>
        <v>0</v>
      </c>
      <c r="BD56" s="117">
        <f>'05 - SLA'!F34</f>
        <v>0</v>
      </c>
      <c r="BT56" s="118" t="s">
        <v>79</v>
      </c>
      <c r="BV56" s="118" t="s">
        <v>73</v>
      </c>
      <c r="BW56" s="118" t="s">
        <v>93</v>
      </c>
      <c r="BX56" s="118" t="s">
        <v>7</v>
      </c>
      <c r="CL56" s="118" t="s">
        <v>5</v>
      </c>
      <c r="CM56" s="118" t="s">
        <v>81</v>
      </c>
    </row>
    <row r="57" spans="1:91" s="5" customFormat="1" ht="16.5" customHeight="1">
      <c r="A57" s="107" t="s">
        <v>75</v>
      </c>
      <c r="B57" s="108"/>
      <c r="C57" s="109"/>
      <c r="D57" s="110" t="s">
        <v>94</v>
      </c>
      <c r="E57" s="110"/>
      <c r="F57" s="110"/>
      <c r="G57" s="110"/>
      <c r="H57" s="110"/>
      <c r="I57" s="111"/>
      <c r="J57" s="110" t="s">
        <v>95</v>
      </c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2">
        <f>'06 - SIL'!J27</f>
        <v>0</v>
      </c>
      <c r="AH57" s="111"/>
      <c r="AI57" s="111"/>
      <c r="AJ57" s="111"/>
      <c r="AK57" s="111"/>
      <c r="AL57" s="111"/>
      <c r="AM57" s="111"/>
      <c r="AN57" s="112">
        <f>SUM(AG57,AT57)</f>
        <v>0</v>
      </c>
      <c r="AO57" s="111"/>
      <c r="AP57" s="111"/>
      <c r="AQ57" s="113" t="s">
        <v>78</v>
      </c>
      <c r="AR57" s="108"/>
      <c r="AS57" s="114">
        <v>0</v>
      </c>
      <c r="AT57" s="115">
        <f>ROUND(SUM(AV57:AW57),2)</f>
        <v>0</v>
      </c>
      <c r="AU57" s="116">
        <f>'06 - SIL'!P78</f>
        <v>0</v>
      </c>
      <c r="AV57" s="115">
        <f>'06 - SIL'!J30</f>
        <v>0</v>
      </c>
      <c r="AW57" s="115">
        <f>'06 - SIL'!J31</f>
        <v>0</v>
      </c>
      <c r="AX57" s="115">
        <f>'06 - SIL'!J32</f>
        <v>0</v>
      </c>
      <c r="AY57" s="115">
        <f>'06 - SIL'!J33</f>
        <v>0</v>
      </c>
      <c r="AZ57" s="115">
        <f>'06 - SIL'!F30</f>
        <v>0</v>
      </c>
      <c r="BA57" s="115">
        <f>'06 - SIL'!F31</f>
        <v>0</v>
      </c>
      <c r="BB57" s="115">
        <f>'06 - SIL'!F32</f>
        <v>0</v>
      </c>
      <c r="BC57" s="115">
        <f>'06 - SIL'!F33</f>
        <v>0</v>
      </c>
      <c r="BD57" s="117">
        <f>'06 - SIL'!F34</f>
        <v>0</v>
      </c>
      <c r="BT57" s="118" t="s">
        <v>79</v>
      </c>
      <c r="BV57" s="118" t="s">
        <v>73</v>
      </c>
      <c r="BW57" s="118" t="s">
        <v>96</v>
      </c>
      <c r="BX57" s="118" t="s">
        <v>7</v>
      </c>
      <c r="CL57" s="118" t="s">
        <v>5</v>
      </c>
      <c r="CM57" s="118" t="s">
        <v>81</v>
      </c>
    </row>
    <row r="58" spans="1:91" s="5" customFormat="1" ht="31.5" customHeight="1">
      <c r="A58" s="107" t="s">
        <v>75</v>
      </c>
      <c r="B58" s="108"/>
      <c r="C58" s="109"/>
      <c r="D58" s="110" t="s">
        <v>97</v>
      </c>
      <c r="E58" s="110"/>
      <c r="F58" s="110"/>
      <c r="G58" s="110"/>
      <c r="H58" s="110"/>
      <c r="I58" s="111"/>
      <c r="J58" s="110" t="s">
        <v>98</v>
      </c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2">
        <f>'07 - LT - lékařská techno...'!J27</f>
        <v>0</v>
      </c>
      <c r="AH58" s="111"/>
      <c r="AI58" s="111"/>
      <c r="AJ58" s="111"/>
      <c r="AK58" s="111"/>
      <c r="AL58" s="111"/>
      <c r="AM58" s="111"/>
      <c r="AN58" s="112">
        <f>SUM(AG58,AT58)</f>
        <v>0</v>
      </c>
      <c r="AO58" s="111"/>
      <c r="AP58" s="111"/>
      <c r="AQ58" s="113" t="s">
        <v>78</v>
      </c>
      <c r="AR58" s="108"/>
      <c r="AS58" s="114">
        <v>0</v>
      </c>
      <c r="AT58" s="115">
        <f>ROUND(SUM(AV58:AW58),2)</f>
        <v>0</v>
      </c>
      <c r="AU58" s="116">
        <f>'07 - LT - lékařská techno...'!P78</f>
        <v>0</v>
      </c>
      <c r="AV58" s="115">
        <f>'07 - LT - lékařská techno...'!J30</f>
        <v>0</v>
      </c>
      <c r="AW58" s="115">
        <f>'07 - LT - lékařská techno...'!J31</f>
        <v>0</v>
      </c>
      <c r="AX58" s="115">
        <f>'07 - LT - lékařská techno...'!J32</f>
        <v>0</v>
      </c>
      <c r="AY58" s="115">
        <f>'07 - LT - lékařská techno...'!J33</f>
        <v>0</v>
      </c>
      <c r="AZ58" s="115">
        <f>'07 - LT - lékařská techno...'!F30</f>
        <v>0</v>
      </c>
      <c r="BA58" s="115">
        <f>'07 - LT - lékařská techno...'!F31</f>
        <v>0</v>
      </c>
      <c r="BB58" s="115">
        <f>'07 - LT - lékařská techno...'!F32</f>
        <v>0</v>
      </c>
      <c r="BC58" s="115">
        <f>'07 - LT - lékařská techno...'!F33</f>
        <v>0</v>
      </c>
      <c r="BD58" s="117">
        <f>'07 - LT - lékařská techno...'!F34</f>
        <v>0</v>
      </c>
      <c r="BT58" s="118" t="s">
        <v>79</v>
      </c>
      <c r="BV58" s="118" t="s">
        <v>73</v>
      </c>
      <c r="BW58" s="118" t="s">
        <v>99</v>
      </c>
      <c r="BX58" s="118" t="s">
        <v>7</v>
      </c>
      <c r="CL58" s="118" t="s">
        <v>5</v>
      </c>
      <c r="CM58" s="118" t="s">
        <v>81</v>
      </c>
    </row>
    <row r="59" spans="1:91" s="5" customFormat="1" ht="16.5" customHeight="1">
      <c r="A59" s="107" t="s">
        <v>75</v>
      </c>
      <c r="B59" s="108"/>
      <c r="C59" s="109"/>
      <c r="D59" s="110" t="s">
        <v>100</v>
      </c>
      <c r="E59" s="110"/>
      <c r="F59" s="110"/>
      <c r="G59" s="110"/>
      <c r="H59" s="110"/>
      <c r="I59" s="111"/>
      <c r="J59" s="110" t="s">
        <v>101</v>
      </c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2">
        <f>'VORN - Vedlejší a ostatní...'!J27</f>
        <v>0</v>
      </c>
      <c r="AH59" s="111"/>
      <c r="AI59" s="111"/>
      <c r="AJ59" s="111"/>
      <c r="AK59" s="111"/>
      <c r="AL59" s="111"/>
      <c r="AM59" s="111"/>
      <c r="AN59" s="112">
        <f>SUM(AG59,AT59)</f>
        <v>0</v>
      </c>
      <c r="AO59" s="111"/>
      <c r="AP59" s="111"/>
      <c r="AQ59" s="113" t="s">
        <v>102</v>
      </c>
      <c r="AR59" s="108"/>
      <c r="AS59" s="119">
        <v>0</v>
      </c>
      <c r="AT59" s="120">
        <f>ROUND(SUM(AV59:AW59),2)</f>
        <v>0</v>
      </c>
      <c r="AU59" s="121">
        <f>'VORN - Vedlejší a ostatní...'!P84</f>
        <v>0</v>
      </c>
      <c r="AV59" s="120">
        <f>'VORN - Vedlejší a ostatní...'!J30</f>
        <v>0</v>
      </c>
      <c r="AW59" s="120">
        <f>'VORN - Vedlejší a ostatní...'!J31</f>
        <v>0</v>
      </c>
      <c r="AX59" s="120">
        <f>'VORN - Vedlejší a ostatní...'!J32</f>
        <v>0</v>
      </c>
      <c r="AY59" s="120">
        <f>'VORN - Vedlejší a ostatní...'!J33</f>
        <v>0</v>
      </c>
      <c r="AZ59" s="120">
        <f>'VORN - Vedlejší a ostatní...'!F30</f>
        <v>0</v>
      </c>
      <c r="BA59" s="120">
        <f>'VORN - Vedlejší a ostatní...'!F31</f>
        <v>0</v>
      </c>
      <c r="BB59" s="120">
        <f>'VORN - Vedlejší a ostatní...'!F32</f>
        <v>0</v>
      </c>
      <c r="BC59" s="120">
        <f>'VORN - Vedlejší a ostatní...'!F33</f>
        <v>0</v>
      </c>
      <c r="BD59" s="122">
        <f>'VORN - Vedlejší a ostatní...'!F34</f>
        <v>0</v>
      </c>
      <c r="BT59" s="118" t="s">
        <v>79</v>
      </c>
      <c r="BV59" s="118" t="s">
        <v>73</v>
      </c>
      <c r="BW59" s="118" t="s">
        <v>103</v>
      </c>
      <c r="BX59" s="118" t="s">
        <v>7</v>
      </c>
      <c r="CL59" s="118" t="s">
        <v>5</v>
      </c>
      <c r="CM59" s="118" t="s">
        <v>81</v>
      </c>
    </row>
    <row r="60" spans="2:44" s="1" customFormat="1" ht="30" customHeight="1">
      <c r="B60" s="47"/>
      <c r="AR60" s="47"/>
    </row>
    <row r="61" spans="2:44" s="1" customFormat="1" ht="6.95" customHeight="1">
      <c r="B61" s="68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47"/>
    </row>
  </sheetData>
  <mergeCells count="6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1 - ASŘ'!C2" display="/"/>
    <hyperlink ref="A53" location="'02 - ÚT'!C2" display="/"/>
    <hyperlink ref="A54" location="'03 - ZTI'!C2" display="/"/>
    <hyperlink ref="A55" location="'04 - VCH - Větrání a chla...'!C2" display="/"/>
    <hyperlink ref="A56" location="'05 - SLA'!C2" display="/"/>
    <hyperlink ref="A57" location="'06 - SIL'!C2" display="/"/>
    <hyperlink ref="A58" location="'07 - LT - lékařská techno...'!C2" display="/"/>
    <hyperlink ref="A59" location="'VORN - Vedlejší a ostatní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3" customWidth="1"/>
    <col min="2" max="2" width="1.66796875" style="263" customWidth="1"/>
    <col min="3" max="4" width="5" style="263" customWidth="1"/>
    <col min="5" max="5" width="11.66015625" style="263" customWidth="1"/>
    <col min="6" max="6" width="9.16015625" style="263" customWidth="1"/>
    <col min="7" max="7" width="5" style="263" customWidth="1"/>
    <col min="8" max="8" width="77.83203125" style="263" customWidth="1"/>
    <col min="9" max="10" width="20" style="263" customWidth="1"/>
    <col min="11" max="11" width="1.66796875" style="263" customWidth="1"/>
  </cols>
  <sheetData>
    <row r="1" ht="37.5" customHeight="1"/>
    <row r="2" spans="2:1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5" customFormat="1" ht="45" customHeight="1">
      <c r="B3" s="267"/>
      <c r="C3" s="268" t="s">
        <v>1137</v>
      </c>
      <c r="D3" s="268"/>
      <c r="E3" s="268"/>
      <c r="F3" s="268"/>
      <c r="G3" s="268"/>
      <c r="H3" s="268"/>
      <c r="I3" s="268"/>
      <c r="J3" s="268"/>
      <c r="K3" s="269"/>
    </row>
    <row r="4" spans="2:11" ht="25.5" customHeight="1">
      <c r="B4" s="270"/>
      <c r="C4" s="271" t="s">
        <v>1138</v>
      </c>
      <c r="D4" s="271"/>
      <c r="E4" s="271"/>
      <c r="F4" s="271"/>
      <c r="G4" s="271"/>
      <c r="H4" s="271"/>
      <c r="I4" s="271"/>
      <c r="J4" s="271"/>
      <c r="K4" s="272"/>
    </row>
    <row r="5" spans="2:11" ht="5.25" customHeight="1">
      <c r="B5" s="270"/>
      <c r="C5" s="273"/>
      <c r="D5" s="273"/>
      <c r="E5" s="273"/>
      <c r="F5" s="273"/>
      <c r="G5" s="273"/>
      <c r="H5" s="273"/>
      <c r="I5" s="273"/>
      <c r="J5" s="273"/>
      <c r="K5" s="272"/>
    </row>
    <row r="6" spans="2:11" ht="15" customHeight="1">
      <c r="B6" s="270"/>
      <c r="C6" s="274" t="s">
        <v>1139</v>
      </c>
      <c r="D6" s="274"/>
      <c r="E6" s="274"/>
      <c r="F6" s="274"/>
      <c r="G6" s="274"/>
      <c r="H6" s="274"/>
      <c r="I6" s="274"/>
      <c r="J6" s="274"/>
      <c r="K6" s="272"/>
    </row>
    <row r="7" spans="2:11" ht="15" customHeight="1">
      <c r="B7" s="275"/>
      <c r="C7" s="274" t="s">
        <v>1140</v>
      </c>
      <c r="D7" s="274"/>
      <c r="E7" s="274"/>
      <c r="F7" s="274"/>
      <c r="G7" s="274"/>
      <c r="H7" s="274"/>
      <c r="I7" s="274"/>
      <c r="J7" s="274"/>
      <c r="K7" s="272"/>
    </row>
    <row r="8" spans="2:1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pans="2:11" ht="15" customHeight="1">
      <c r="B9" s="275"/>
      <c r="C9" s="274" t="s">
        <v>1141</v>
      </c>
      <c r="D9" s="274"/>
      <c r="E9" s="274"/>
      <c r="F9" s="274"/>
      <c r="G9" s="274"/>
      <c r="H9" s="274"/>
      <c r="I9" s="274"/>
      <c r="J9" s="274"/>
      <c r="K9" s="272"/>
    </row>
    <row r="10" spans="2:11" ht="15" customHeight="1">
      <c r="B10" s="275"/>
      <c r="C10" s="274"/>
      <c r="D10" s="274" t="s">
        <v>1142</v>
      </c>
      <c r="E10" s="274"/>
      <c r="F10" s="274"/>
      <c r="G10" s="274"/>
      <c r="H10" s="274"/>
      <c r="I10" s="274"/>
      <c r="J10" s="274"/>
      <c r="K10" s="272"/>
    </row>
    <row r="11" spans="2:11" ht="15" customHeight="1">
      <c r="B11" s="275"/>
      <c r="C11" s="276"/>
      <c r="D11" s="274" t="s">
        <v>1143</v>
      </c>
      <c r="E11" s="274"/>
      <c r="F11" s="274"/>
      <c r="G11" s="274"/>
      <c r="H11" s="274"/>
      <c r="I11" s="274"/>
      <c r="J11" s="274"/>
      <c r="K11" s="272"/>
    </row>
    <row r="12" spans="2:11" ht="12.75" customHeight="1">
      <c r="B12" s="275"/>
      <c r="C12" s="276"/>
      <c r="D12" s="276"/>
      <c r="E12" s="276"/>
      <c r="F12" s="276"/>
      <c r="G12" s="276"/>
      <c r="H12" s="276"/>
      <c r="I12" s="276"/>
      <c r="J12" s="276"/>
      <c r="K12" s="272"/>
    </row>
    <row r="13" spans="2:11" ht="15" customHeight="1">
      <c r="B13" s="275"/>
      <c r="C13" s="276"/>
      <c r="D13" s="274" t="s">
        <v>1144</v>
      </c>
      <c r="E13" s="274"/>
      <c r="F13" s="274"/>
      <c r="G13" s="274"/>
      <c r="H13" s="274"/>
      <c r="I13" s="274"/>
      <c r="J13" s="274"/>
      <c r="K13" s="272"/>
    </row>
    <row r="14" spans="2:11" ht="15" customHeight="1">
      <c r="B14" s="275"/>
      <c r="C14" s="276"/>
      <c r="D14" s="274" t="s">
        <v>1145</v>
      </c>
      <c r="E14" s="274"/>
      <c r="F14" s="274"/>
      <c r="G14" s="274"/>
      <c r="H14" s="274"/>
      <c r="I14" s="274"/>
      <c r="J14" s="274"/>
      <c r="K14" s="272"/>
    </row>
    <row r="15" spans="2:11" ht="15" customHeight="1">
      <c r="B15" s="275"/>
      <c r="C15" s="276"/>
      <c r="D15" s="274" t="s">
        <v>1146</v>
      </c>
      <c r="E15" s="274"/>
      <c r="F15" s="274"/>
      <c r="G15" s="274"/>
      <c r="H15" s="274"/>
      <c r="I15" s="274"/>
      <c r="J15" s="274"/>
      <c r="K15" s="272"/>
    </row>
    <row r="16" spans="2:11" ht="15" customHeight="1">
      <c r="B16" s="275"/>
      <c r="C16" s="276"/>
      <c r="D16" s="276"/>
      <c r="E16" s="277" t="s">
        <v>78</v>
      </c>
      <c r="F16" s="274" t="s">
        <v>1147</v>
      </c>
      <c r="G16" s="274"/>
      <c r="H16" s="274"/>
      <c r="I16" s="274"/>
      <c r="J16" s="274"/>
      <c r="K16" s="272"/>
    </row>
    <row r="17" spans="2:11" ht="15" customHeight="1">
      <c r="B17" s="275"/>
      <c r="C17" s="276"/>
      <c r="D17" s="276"/>
      <c r="E17" s="277" t="s">
        <v>1148</v>
      </c>
      <c r="F17" s="274" t="s">
        <v>1149</v>
      </c>
      <c r="G17" s="274"/>
      <c r="H17" s="274"/>
      <c r="I17" s="274"/>
      <c r="J17" s="274"/>
      <c r="K17" s="272"/>
    </row>
    <row r="18" spans="2:11" ht="15" customHeight="1">
      <c r="B18" s="275"/>
      <c r="C18" s="276"/>
      <c r="D18" s="276"/>
      <c r="E18" s="277" t="s">
        <v>1150</v>
      </c>
      <c r="F18" s="274" t="s">
        <v>1151</v>
      </c>
      <c r="G18" s="274"/>
      <c r="H18" s="274"/>
      <c r="I18" s="274"/>
      <c r="J18" s="274"/>
      <c r="K18" s="272"/>
    </row>
    <row r="19" spans="2:11" ht="15" customHeight="1">
      <c r="B19" s="275"/>
      <c r="C19" s="276"/>
      <c r="D19" s="276"/>
      <c r="E19" s="277" t="s">
        <v>102</v>
      </c>
      <c r="F19" s="274" t="s">
        <v>1152</v>
      </c>
      <c r="G19" s="274"/>
      <c r="H19" s="274"/>
      <c r="I19" s="274"/>
      <c r="J19" s="274"/>
      <c r="K19" s="272"/>
    </row>
    <row r="20" spans="2:11" ht="15" customHeight="1">
      <c r="B20" s="275"/>
      <c r="C20" s="276"/>
      <c r="D20" s="276"/>
      <c r="E20" s="277" t="s">
        <v>1153</v>
      </c>
      <c r="F20" s="274" t="s">
        <v>1154</v>
      </c>
      <c r="G20" s="274"/>
      <c r="H20" s="274"/>
      <c r="I20" s="274"/>
      <c r="J20" s="274"/>
      <c r="K20" s="272"/>
    </row>
    <row r="21" spans="2:11" ht="15" customHeight="1">
      <c r="B21" s="275"/>
      <c r="C21" s="276"/>
      <c r="D21" s="276"/>
      <c r="E21" s="277" t="s">
        <v>1155</v>
      </c>
      <c r="F21" s="274" t="s">
        <v>1156</v>
      </c>
      <c r="G21" s="274"/>
      <c r="H21" s="274"/>
      <c r="I21" s="274"/>
      <c r="J21" s="274"/>
      <c r="K21" s="272"/>
    </row>
    <row r="22" spans="2:11" ht="12.75" customHeight="1">
      <c r="B22" s="275"/>
      <c r="C22" s="276"/>
      <c r="D22" s="276"/>
      <c r="E22" s="276"/>
      <c r="F22" s="276"/>
      <c r="G22" s="276"/>
      <c r="H22" s="276"/>
      <c r="I22" s="276"/>
      <c r="J22" s="276"/>
      <c r="K22" s="272"/>
    </row>
    <row r="23" spans="2:11" ht="15" customHeight="1">
      <c r="B23" s="275"/>
      <c r="C23" s="274" t="s">
        <v>1157</v>
      </c>
      <c r="D23" s="274"/>
      <c r="E23" s="274"/>
      <c r="F23" s="274"/>
      <c r="G23" s="274"/>
      <c r="H23" s="274"/>
      <c r="I23" s="274"/>
      <c r="J23" s="274"/>
      <c r="K23" s="272"/>
    </row>
    <row r="24" spans="2:11" ht="15" customHeight="1">
      <c r="B24" s="275"/>
      <c r="C24" s="274" t="s">
        <v>1158</v>
      </c>
      <c r="D24" s="274"/>
      <c r="E24" s="274"/>
      <c r="F24" s="274"/>
      <c r="G24" s="274"/>
      <c r="H24" s="274"/>
      <c r="I24" s="274"/>
      <c r="J24" s="274"/>
      <c r="K24" s="272"/>
    </row>
    <row r="25" spans="2:11" ht="15" customHeight="1">
      <c r="B25" s="275"/>
      <c r="C25" s="274"/>
      <c r="D25" s="274" t="s">
        <v>1159</v>
      </c>
      <c r="E25" s="274"/>
      <c r="F25" s="274"/>
      <c r="G25" s="274"/>
      <c r="H25" s="274"/>
      <c r="I25" s="274"/>
      <c r="J25" s="274"/>
      <c r="K25" s="272"/>
    </row>
    <row r="26" spans="2:11" ht="15" customHeight="1">
      <c r="B26" s="275"/>
      <c r="C26" s="276"/>
      <c r="D26" s="274" t="s">
        <v>1160</v>
      </c>
      <c r="E26" s="274"/>
      <c r="F26" s="274"/>
      <c r="G26" s="274"/>
      <c r="H26" s="274"/>
      <c r="I26" s="274"/>
      <c r="J26" s="274"/>
      <c r="K26" s="272"/>
    </row>
    <row r="27" spans="2:11" ht="12.75" customHeight="1">
      <c r="B27" s="275"/>
      <c r="C27" s="276"/>
      <c r="D27" s="276"/>
      <c r="E27" s="276"/>
      <c r="F27" s="276"/>
      <c r="G27" s="276"/>
      <c r="H27" s="276"/>
      <c r="I27" s="276"/>
      <c r="J27" s="276"/>
      <c r="K27" s="272"/>
    </row>
    <row r="28" spans="2:11" ht="15" customHeight="1">
      <c r="B28" s="275"/>
      <c r="C28" s="276"/>
      <c r="D28" s="274" t="s">
        <v>1161</v>
      </c>
      <c r="E28" s="274"/>
      <c r="F28" s="274"/>
      <c r="G28" s="274"/>
      <c r="H28" s="274"/>
      <c r="I28" s="274"/>
      <c r="J28" s="274"/>
      <c r="K28" s="272"/>
    </row>
    <row r="29" spans="2:11" ht="15" customHeight="1">
      <c r="B29" s="275"/>
      <c r="C29" s="276"/>
      <c r="D29" s="274" t="s">
        <v>1162</v>
      </c>
      <c r="E29" s="274"/>
      <c r="F29" s="274"/>
      <c r="G29" s="274"/>
      <c r="H29" s="274"/>
      <c r="I29" s="274"/>
      <c r="J29" s="274"/>
      <c r="K29" s="272"/>
    </row>
    <row r="30" spans="2:11" ht="12.75" customHeight="1">
      <c r="B30" s="275"/>
      <c r="C30" s="276"/>
      <c r="D30" s="276"/>
      <c r="E30" s="276"/>
      <c r="F30" s="276"/>
      <c r="G30" s="276"/>
      <c r="H30" s="276"/>
      <c r="I30" s="276"/>
      <c r="J30" s="276"/>
      <c r="K30" s="272"/>
    </row>
    <row r="31" spans="2:11" ht="15" customHeight="1">
      <c r="B31" s="275"/>
      <c r="C31" s="276"/>
      <c r="D31" s="274" t="s">
        <v>1163</v>
      </c>
      <c r="E31" s="274"/>
      <c r="F31" s="274"/>
      <c r="G31" s="274"/>
      <c r="H31" s="274"/>
      <c r="I31" s="274"/>
      <c r="J31" s="274"/>
      <c r="K31" s="272"/>
    </row>
    <row r="32" spans="2:11" ht="15" customHeight="1">
      <c r="B32" s="275"/>
      <c r="C32" s="276"/>
      <c r="D32" s="274" t="s">
        <v>1164</v>
      </c>
      <c r="E32" s="274"/>
      <c r="F32" s="274"/>
      <c r="G32" s="274"/>
      <c r="H32" s="274"/>
      <c r="I32" s="274"/>
      <c r="J32" s="274"/>
      <c r="K32" s="272"/>
    </row>
    <row r="33" spans="2:11" ht="15" customHeight="1">
      <c r="B33" s="275"/>
      <c r="C33" s="276"/>
      <c r="D33" s="274" t="s">
        <v>1165</v>
      </c>
      <c r="E33" s="274"/>
      <c r="F33" s="274"/>
      <c r="G33" s="274"/>
      <c r="H33" s="274"/>
      <c r="I33" s="274"/>
      <c r="J33" s="274"/>
      <c r="K33" s="272"/>
    </row>
    <row r="34" spans="2:11" ht="15" customHeight="1">
      <c r="B34" s="275"/>
      <c r="C34" s="276"/>
      <c r="D34" s="274"/>
      <c r="E34" s="278" t="s">
        <v>137</v>
      </c>
      <c r="F34" s="274"/>
      <c r="G34" s="274" t="s">
        <v>1166</v>
      </c>
      <c r="H34" s="274"/>
      <c r="I34" s="274"/>
      <c r="J34" s="274"/>
      <c r="K34" s="272"/>
    </row>
    <row r="35" spans="2:11" ht="30.75" customHeight="1">
      <c r="B35" s="275"/>
      <c r="C35" s="276"/>
      <c r="D35" s="274"/>
      <c r="E35" s="278" t="s">
        <v>1167</v>
      </c>
      <c r="F35" s="274"/>
      <c r="G35" s="274" t="s">
        <v>1168</v>
      </c>
      <c r="H35" s="274"/>
      <c r="I35" s="274"/>
      <c r="J35" s="274"/>
      <c r="K35" s="272"/>
    </row>
    <row r="36" spans="2:11" ht="15" customHeight="1">
      <c r="B36" s="275"/>
      <c r="C36" s="276"/>
      <c r="D36" s="274"/>
      <c r="E36" s="278" t="s">
        <v>52</v>
      </c>
      <c r="F36" s="274"/>
      <c r="G36" s="274" t="s">
        <v>1169</v>
      </c>
      <c r="H36" s="274"/>
      <c r="I36" s="274"/>
      <c r="J36" s="274"/>
      <c r="K36" s="272"/>
    </row>
    <row r="37" spans="2:11" ht="15" customHeight="1">
      <c r="B37" s="275"/>
      <c r="C37" s="276"/>
      <c r="D37" s="274"/>
      <c r="E37" s="278" t="s">
        <v>138</v>
      </c>
      <c r="F37" s="274"/>
      <c r="G37" s="274" t="s">
        <v>1170</v>
      </c>
      <c r="H37" s="274"/>
      <c r="I37" s="274"/>
      <c r="J37" s="274"/>
      <c r="K37" s="272"/>
    </row>
    <row r="38" spans="2:11" ht="15" customHeight="1">
      <c r="B38" s="275"/>
      <c r="C38" s="276"/>
      <c r="D38" s="274"/>
      <c r="E38" s="278" t="s">
        <v>139</v>
      </c>
      <c r="F38" s="274"/>
      <c r="G38" s="274" t="s">
        <v>1171</v>
      </c>
      <c r="H38" s="274"/>
      <c r="I38" s="274"/>
      <c r="J38" s="274"/>
      <c r="K38" s="272"/>
    </row>
    <row r="39" spans="2:11" ht="15" customHeight="1">
      <c r="B39" s="275"/>
      <c r="C39" s="276"/>
      <c r="D39" s="274"/>
      <c r="E39" s="278" t="s">
        <v>140</v>
      </c>
      <c r="F39" s="274"/>
      <c r="G39" s="274" t="s">
        <v>1172</v>
      </c>
      <c r="H39" s="274"/>
      <c r="I39" s="274"/>
      <c r="J39" s="274"/>
      <c r="K39" s="272"/>
    </row>
    <row r="40" spans="2:11" ht="15" customHeight="1">
      <c r="B40" s="275"/>
      <c r="C40" s="276"/>
      <c r="D40" s="274"/>
      <c r="E40" s="278" t="s">
        <v>1173</v>
      </c>
      <c r="F40" s="274"/>
      <c r="G40" s="274" t="s">
        <v>1174</v>
      </c>
      <c r="H40" s="274"/>
      <c r="I40" s="274"/>
      <c r="J40" s="274"/>
      <c r="K40" s="272"/>
    </row>
    <row r="41" spans="2:11" ht="15" customHeight="1">
      <c r="B41" s="275"/>
      <c r="C41" s="276"/>
      <c r="D41" s="274"/>
      <c r="E41" s="278"/>
      <c r="F41" s="274"/>
      <c r="G41" s="274" t="s">
        <v>1175</v>
      </c>
      <c r="H41" s="274"/>
      <c r="I41" s="274"/>
      <c r="J41" s="274"/>
      <c r="K41" s="272"/>
    </row>
    <row r="42" spans="2:11" ht="15" customHeight="1">
      <c r="B42" s="275"/>
      <c r="C42" s="276"/>
      <c r="D42" s="274"/>
      <c r="E42" s="278" t="s">
        <v>1176</v>
      </c>
      <c r="F42" s="274"/>
      <c r="G42" s="274" t="s">
        <v>1177</v>
      </c>
      <c r="H42" s="274"/>
      <c r="I42" s="274"/>
      <c r="J42" s="274"/>
      <c r="K42" s="272"/>
    </row>
    <row r="43" spans="2:11" ht="15" customHeight="1">
      <c r="B43" s="275"/>
      <c r="C43" s="276"/>
      <c r="D43" s="274"/>
      <c r="E43" s="278" t="s">
        <v>142</v>
      </c>
      <c r="F43" s="274"/>
      <c r="G43" s="274" t="s">
        <v>1178</v>
      </c>
      <c r="H43" s="274"/>
      <c r="I43" s="274"/>
      <c r="J43" s="274"/>
      <c r="K43" s="272"/>
    </row>
    <row r="44" spans="2:11" ht="12.75" customHeight="1">
      <c r="B44" s="275"/>
      <c r="C44" s="276"/>
      <c r="D44" s="274"/>
      <c r="E44" s="274"/>
      <c r="F44" s="274"/>
      <c r="G44" s="274"/>
      <c r="H44" s="274"/>
      <c r="I44" s="274"/>
      <c r="J44" s="274"/>
      <c r="K44" s="272"/>
    </row>
    <row r="45" spans="2:11" ht="15" customHeight="1">
      <c r="B45" s="275"/>
      <c r="C45" s="276"/>
      <c r="D45" s="274" t="s">
        <v>1179</v>
      </c>
      <c r="E45" s="274"/>
      <c r="F45" s="274"/>
      <c r="G45" s="274"/>
      <c r="H45" s="274"/>
      <c r="I45" s="274"/>
      <c r="J45" s="274"/>
      <c r="K45" s="272"/>
    </row>
    <row r="46" spans="2:11" ht="15" customHeight="1">
      <c r="B46" s="275"/>
      <c r="C46" s="276"/>
      <c r="D46" s="276"/>
      <c r="E46" s="274" t="s">
        <v>1180</v>
      </c>
      <c r="F46" s="274"/>
      <c r="G46" s="274"/>
      <c r="H46" s="274"/>
      <c r="I46" s="274"/>
      <c r="J46" s="274"/>
      <c r="K46" s="272"/>
    </row>
    <row r="47" spans="2:11" ht="15" customHeight="1">
      <c r="B47" s="275"/>
      <c r="C47" s="276"/>
      <c r="D47" s="276"/>
      <c r="E47" s="274" t="s">
        <v>1181</v>
      </c>
      <c r="F47" s="274"/>
      <c r="G47" s="274"/>
      <c r="H47" s="274"/>
      <c r="I47" s="274"/>
      <c r="J47" s="274"/>
      <c r="K47" s="272"/>
    </row>
    <row r="48" spans="2:11" ht="15" customHeight="1">
      <c r="B48" s="275"/>
      <c r="C48" s="276"/>
      <c r="D48" s="276"/>
      <c r="E48" s="274" t="s">
        <v>1182</v>
      </c>
      <c r="F48" s="274"/>
      <c r="G48" s="274"/>
      <c r="H48" s="274"/>
      <c r="I48" s="274"/>
      <c r="J48" s="274"/>
      <c r="K48" s="272"/>
    </row>
    <row r="49" spans="2:11" ht="15" customHeight="1">
      <c r="B49" s="275"/>
      <c r="C49" s="276"/>
      <c r="D49" s="274" t="s">
        <v>1183</v>
      </c>
      <c r="E49" s="274"/>
      <c r="F49" s="274"/>
      <c r="G49" s="274"/>
      <c r="H49" s="274"/>
      <c r="I49" s="274"/>
      <c r="J49" s="274"/>
      <c r="K49" s="272"/>
    </row>
    <row r="50" spans="2:11" ht="25.5" customHeight="1">
      <c r="B50" s="270"/>
      <c r="C50" s="271" t="s">
        <v>1184</v>
      </c>
      <c r="D50" s="271"/>
      <c r="E50" s="271"/>
      <c r="F50" s="271"/>
      <c r="G50" s="271"/>
      <c r="H50" s="271"/>
      <c r="I50" s="271"/>
      <c r="J50" s="271"/>
      <c r="K50" s="272"/>
    </row>
    <row r="51" spans="2:11" ht="5.25" customHeight="1">
      <c r="B51" s="270"/>
      <c r="C51" s="273"/>
      <c r="D51" s="273"/>
      <c r="E51" s="273"/>
      <c r="F51" s="273"/>
      <c r="G51" s="273"/>
      <c r="H51" s="273"/>
      <c r="I51" s="273"/>
      <c r="J51" s="273"/>
      <c r="K51" s="272"/>
    </row>
    <row r="52" spans="2:11" ht="15" customHeight="1">
      <c r="B52" s="270"/>
      <c r="C52" s="274" t="s">
        <v>1185</v>
      </c>
      <c r="D52" s="274"/>
      <c r="E52" s="274"/>
      <c r="F52" s="274"/>
      <c r="G52" s="274"/>
      <c r="H52" s="274"/>
      <c r="I52" s="274"/>
      <c r="J52" s="274"/>
      <c r="K52" s="272"/>
    </row>
    <row r="53" spans="2:11" ht="15" customHeight="1">
      <c r="B53" s="270"/>
      <c r="C53" s="274" t="s">
        <v>1186</v>
      </c>
      <c r="D53" s="274"/>
      <c r="E53" s="274"/>
      <c r="F53" s="274"/>
      <c r="G53" s="274"/>
      <c r="H53" s="274"/>
      <c r="I53" s="274"/>
      <c r="J53" s="274"/>
      <c r="K53" s="272"/>
    </row>
    <row r="54" spans="2:11" ht="12.75" customHeight="1">
      <c r="B54" s="270"/>
      <c r="C54" s="274"/>
      <c r="D54" s="274"/>
      <c r="E54" s="274"/>
      <c r="F54" s="274"/>
      <c r="G54" s="274"/>
      <c r="H54" s="274"/>
      <c r="I54" s="274"/>
      <c r="J54" s="274"/>
      <c r="K54" s="272"/>
    </row>
    <row r="55" spans="2:11" ht="15" customHeight="1">
      <c r="B55" s="270"/>
      <c r="C55" s="274" t="s">
        <v>1187</v>
      </c>
      <c r="D55" s="274"/>
      <c r="E55" s="274"/>
      <c r="F55" s="274"/>
      <c r="G55" s="274"/>
      <c r="H55" s="274"/>
      <c r="I55" s="274"/>
      <c r="J55" s="274"/>
      <c r="K55" s="272"/>
    </row>
    <row r="56" spans="2:11" ht="15" customHeight="1">
      <c r="B56" s="270"/>
      <c r="C56" s="276"/>
      <c r="D56" s="274" t="s">
        <v>1188</v>
      </c>
      <c r="E56" s="274"/>
      <c r="F56" s="274"/>
      <c r="G56" s="274"/>
      <c r="H56" s="274"/>
      <c r="I56" s="274"/>
      <c r="J56" s="274"/>
      <c r="K56" s="272"/>
    </row>
    <row r="57" spans="2:11" ht="15" customHeight="1">
      <c r="B57" s="270"/>
      <c r="C57" s="276"/>
      <c r="D57" s="274" t="s">
        <v>1189</v>
      </c>
      <c r="E57" s="274"/>
      <c r="F57" s="274"/>
      <c r="G57" s="274"/>
      <c r="H57" s="274"/>
      <c r="I57" s="274"/>
      <c r="J57" s="274"/>
      <c r="K57" s="272"/>
    </row>
    <row r="58" spans="2:11" ht="15" customHeight="1">
      <c r="B58" s="270"/>
      <c r="C58" s="276"/>
      <c r="D58" s="274" t="s">
        <v>1190</v>
      </c>
      <c r="E58" s="274"/>
      <c r="F58" s="274"/>
      <c r="G58" s="274"/>
      <c r="H58" s="274"/>
      <c r="I58" s="274"/>
      <c r="J58" s="274"/>
      <c r="K58" s="272"/>
    </row>
    <row r="59" spans="2:11" ht="15" customHeight="1">
      <c r="B59" s="270"/>
      <c r="C59" s="276"/>
      <c r="D59" s="274" t="s">
        <v>1191</v>
      </c>
      <c r="E59" s="274"/>
      <c r="F59" s="274"/>
      <c r="G59" s="274"/>
      <c r="H59" s="274"/>
      <c r="I59" s="274"/>
      <c r="J59" s="274"/>
      <c r="K59" s="272"/>
    </row>
    <row r="60" spans="2:11" ht="15" customHeight="1">
      <c r="B60" s="270"/>
      <c r="C60" s="276"/>
      <c r="D60" s="279" t="s">
        <v>1192</v>
      </c>
      <c r="E60" s="279"/>
      <c r="F60" s="279"/>
      <c r="G60" s="279"/>
      <c r="H60" s="279"/>
      <c r="I60" s="279"/>
      <c r="J60" s="279"/>
      <c r="K60" s="272"/>
    </row>
    <row r="61" spans="2:11" ht="15" customHeight="1">
      <c r="B61" s="270"/>
      <c r="C61" s="276"/>
      <c r="D61" s="274" t="s">
        <v>1193</v>
      </c>
      <c r="E61" s="274"/>
      <c r="F61" s="274"/>
      <c r="G61" s="274"/>
      <c r="H61" s="274"/>
      <c r="I61" s="274"/>
      <c r="J61" s="274"/>
      <c r="K61" s="272"/>
    </row>
    <row r="62" spans="2:11" ht="12.75" customHeight="1">
      <c r="B62" s="270"/>
      <c r="C62" s="276"/>
      <c r="D62" s="276"/>
      <c r="E62" s="280"/>
      <c r="F62" s="276"/>
      <c r="G62" s="276"/>
      <c r="H62" s="276"/>
      <c r="I62" s="276"/>
      <c r="J62" s="276"/>
      <c r="K62" s="272"/>
    </row>
    <row r="63" spans="2:11" ht="15" customHeight="1">
      <c r="B63" s="270"/>
      <c r="C63" s="276"/>
      <c r="D63" s="274" t="s">
        <v>1194</v>
      </c>
      <c r="E63" s="274"/>
      <c r="F63" s="274"/>
      <c r="G63" s="274"/>
      <c r="H63" s="274"/>
      <c r="I63" s="274"/>
      <c r="J63" s="274"/>
      <c r="K63" s="272"/>
    </row>
    <row r="64" spans="2:11" ht="15" customHeight="1">
      <c r="B64" s="270"/>
      <c r="C64" s="276"/>
      <c r="D64" s="279" t="s">
        <v>1195</v>
      </c>
      <c r="E64" s="279"/>
      <c r="F64" s="279"/>
      <c r="G64" s="279"/>
      <c r="H64" s="279"/>
      <c r="I64" s="279"/>
      <c r="J64" s="279"/>
      <c r="K64" s="272"/>
    </row>
    <row r="65" spans="2:11" ht="15" customHeight="1">
      <c r="B65" s="270"/>
      <c r="C65" s="276"/>
      <c r="D65" s="274" t="s">
        <v>1196</v>
      </c>
      <c r="E65" s="274"/>
      <c r="F65" s="274"/>
      <c r="G65" s="274"/>
      <c r="H65" s="274"/>
      <c r="I65" s="274"/>
      <c r="J65" s="274"/>
      <c r="K65" s="272"/>
    </row>
    <row r="66" spans="2:11" ht="15" customHeight="1">
      <c r="B66" s="270"/>
      <c r="C66" s="276"/>
      <c r="D66" s="274" t="s">
        <v>1197</v>
      </c>
      <c r="E66" s="274"/>
      <c r="F66" s="274"/>
      <c r="G66" s="274"/>
      <c r="H66" s="274"/>
      <c r="I66" s="274"/>
      <c r="J66" s="274"/>
      <c r="K66" s="272"/>
    </row>
    <row r="67" spans="2:11" ht="15" customHeight="1">
      <c r="B67" s="270"/>
      <c r="C67" s="276"/>
      <c r="D67" s="274" t="s">
        <v>1198</v>
      </c>
      <c r="E67" s="274"/>
      <c r="F67" s="274"/>
      <c r="G67" s="274"/>
      <c r="H67" s="274"/>
      <c r="I67" s="274"/>
      <c r="J67" s="274"/>
      <c r="K67" s="272"/>
    </row>
    <row r="68" spans="2:11" ht="15" customHeight="1">
      <c r="B68" s="270"/>
      <c r="C68" s="276"/>
      <c r="D68" s="274" t="s">
        <v>1199</v>
      </c>
      <c r="E68" s="274"/>
      <c r="F68" s="274"/>
      <c r="G68" s="274"/>
      <c r="H68" s="274"/>
      <c r="I68" s="274"/>
      <c r="J68" s="274"/>
      <c r="K68" s="272"/>
    </row>
    <row r="69" spans="2:11" ht="12.75" customHeight="1">
      <c r="B69" s="281"/>
      <c r="C69" s="282"/>
      <c r="D69" s="282"/>
      <c r="E69" s="282"/>
      <c r="F69" s="282"/>
      <c r="G69" s="282"/>
      <c r="H69" s="282"/>
      <c r="I69" s="282"/>
      <c r="J69" s="282"/>
      <c r="K69" s="283"/>
    </row>
    <row r="70" spans="2:11" ht="18.75" customHeight="1">
      <c r="B70" s="284"/>
      <c r="C70" s="284"/>
      <c r="D70" s="284"/>
      <c r="E70" s="284"/>
      <c r="F70" s="284"/>
      <c r="G70" s="284"/>
      <c r="H70" s="284"/>
      <c r="I70" s="284"/>
      <c r="J70" s="284"/>
      <c r="K70" s="285"/>
    </row>
    <row r="71" spans="2:11" ht="18.75" customHeight="1">
      <c r="B71" s="285"/>
      <c r="C71" s="285"/>
      <c r="D71" s="285"/>
      <c r="E71" s="285"/>
      <c r="F71" s="285"/>
      <c r="G71" s="285"/>
      <c r="H71" s="285"/>
      <c r="I71" s="285"/>
      <c r="J71" s="285"/>
      <c r="K71" s="285"/>
    </row>
    <row r="72" spans="2:11" ht="7.5" customHeight="1">
      <c r="B72" s="286"/>
      <c r="C72" s="287"/>
      <c r="D72" s="287"/>
      <c r="E72" s="287"/>
      <c r="F72" s="287"/>
      <c r="G72" s="287"/>
      <c r="H72" s="287"/>
      <c r="I72" s="287"/>
      <c r="J72" s="287"/>
      <c r="K72" s="288"/>
    </row>
    <row r="73" spans="2:11" ht="45" customHeight="1">
      <c r="B73" s="289"/>
      <c r="C73" s="290" t="s">
        <v>108</v>
      </c>
      <c r="D73" s="290"/>
      <c r="E73" s="290"/>
      <c r="F73" s="290"/>
      <c r="G73" s="290"/>
      <c r="H73" s="290"/>
      <c r="I73" s="290"/>
      <c r="J73" s="290"/>
      <c r="K73" s="291"/>
    </row>
    <row r="74" spans="2:11" ht="17.25" customHeight="1">
      <c r="B74" s="289"/>
      <c r="C74" s="292" t="s">
        <v>1200</v>
      </c>
      <c r="D74" s="292"/>
      <c r="E74" s="292"/>
      <c r="F74" s="292" t="s">
        <v>1201</v>
      </c>
      <c r="G74" s="293"/>
      <c r="H74" s="292" t="s">
        <v>138</v>
      </c>
      <c r="I74" s="292" t="s">
        <v>56</v>
      </c>
      <c r="J74" s="292" t="s">
        <v>1202</v>
      </c>
      <c r="K74" s="291"/>
    </row>
    <row r="75" spans="2:11" ht="17.25" customHeight="1">
      <c r="B75" s="289"/>
      <c r="C75" s="294" t="s">
        <v>1203</v>
      </c>
      <c r="D75" s="294"/>
      <c r="E75" s="294"/>
      <c r="F75" s="295" t="s">
        <v>1204</v>
      </c>
      <c r="G75" s="296"/>
      <c r="H75" s="294"/>
      <c r="I75" s="294"/>
      <c r="J75" s="294" t="s">
        <v>1205</v>
      </c>
      <c r="K75" s="291"/>
    </row>
    <row r="76" spans="2:11" ht="5.25" customHeight="1">
      <c r="B76" s="289"/>
      <c r="C76" s="297"/>
      <c r="D76" s="297"/>
      <c r="E76" s="297"/>
      <c r="F76" s="297"/>
      <c r="G76" s="298"/>
      <c r="H76" s="297"/>
      <c r="I76" s="297"/>
      <c r="J76" s="297"/>
      <c r="K76" s="291"/>
    </row>
    <row r="77" spans="2:11" ht="15" customHeight="1">
      <c r="B77" s="289"/>
      <c r="C77" s="278" t="s">
        <v>52</v>
      </c>
      <c r="D77" s="297"/>
      <c r="E77" s="297"/>
      <c r="F77" s="299" t="s">
        <v>1206</v>
      </c>
      <c r="G77" s="298"/>
      <c r="H77" s="278" t="s">
        <v>1207</v>
      </c>
      <c r="I77" s="278" t="s">
        <v>1208</v>
      </c>
      <c r="J77" s="278">
        <v>20</v>
      </c>
      <c r="K77" s="291"/>
    </row>
    <row r="78" spans="2:11" ht="15" customHeight="1">
      <c r="B78" s="289"/>
      <c r="C78" s="278" t="s">
        <v>1209</v>
      </c>
      <c r="D78" s="278"/>
      <c r="E78" s="278"/>
      <c r="F78" s="299" t="s">
        <v>1206</v>
      </c>
      <c r="G78" s="298"/>
      <c r="H78" s="278" t="s">
        <v>1210</v>
      </c>
      <c r="I78" s="278" t="s">
        <v>1208</v>
      </c>
      <c r="J78" s="278">
        <v>120</v>
      </c>
      <c r="K78" s="291"/>
    </row>
    <row r="79" spans="2:11" ht="15" customHeight="1">
      <c r="B79" s="300"/>
      <c r="C79" s="278" t="s">
        <v>1211</v>
      </c>
      <c r="D79" s="278"/>
      <c r="E79" s="278"/>
      <c r="F79" s="299" t="s">
        <v>1212</v>
      </c>
      <c r="G79" s="298"/>
      <c r="H79" s="278" t="s">
        <v>1213</v>
      </c>
      <c r="I79" s="278" t="s">
        <v>1208</v>
      </c>
      <c r="J79" s="278">
        <v>50</v>
      </c>
      <c r="K79" s="291"/>
    </row>
    <row r="80" spans="2:11" ht="15" customHeight="1">
      <c r="B80" s="300"/>
      <c r="C80" s="278" t="s">
        <v>1214</v>
      </c>
      <c r="D80" s="278"/>
      <c r="E80" s="278"/>
      <c r="F80" s="299" t="s">
        <v>1206</v>
      </c>
      <c r="G80" s="298"/>
      <c r="H80" s="278" t="s">
        <v>1215</v>
      </c>
      <c r="I80" s="278" t="s">
        <v>1216</v>
      </c>
      <c r="J80" s="278"/>
      <c r="K80" s="291"/>
    </row>
    <row r="81" spans="2:11" ht="15" customHeight="1">
      <c r="B81" s="300"/>
      <c r="C81" s="301" t="s">
        <v>1217</v>
      </c>
      <c r="D81" s="301"/>
      <c r="E81" s="301"/>
      <c r="F81" s="302" t="s">
        <v>1212</v>
      </c>
      <c r="G81" s="301"/>
      <c r="H81" s="301" t="s">
        <v>1218</v>
      </c>
      <c r="I81" s="301" t="s">
        <v>1208</v>
      </c>
      <c r="J81" s="301">
        <v>15</v>
      </c>
      <c r="K81" s="291"/>
    </row>
    <row r="82" spans="2:11" ht="15" customHeight="1">
      <c r="B82" s="300"/>
      <c r="C82" s="301" t="s">
        <v>1219</v>
      </c>
      <c r="D82" s="301"/>
      <c r="E82" s="301"/>
      <c r="F82" s="302" t="s">
        <v>1212</v>
      </c>
      <c r="G82" s="301"/>
      <c r="H82" s="301" t="s">
        <v>1220</v>
      </c>
      <c r="I82" s="301" t="s">
        <v>1208</v>
      </c>
      <c r="J82" s="301">
        <v>15</v>
      </c>
      <c r="K82" s="291"/>
    </row>
    <row r="83" spans="2:11" ht="15" customHeight="1">
      <c r="B83" s="300"/>
      <c r="C83" s="301" t="s">
        <v>1221</v>
      </c>
      <c r="D83" s="301"/>
      <c r="E83" s="301"/>
      <c r="F83" s="302" t="s">
        <v>1212</v>
      </c>
      <c r="G83" s="301"/>
      <c r="H83" s="301" t="s">
        <v>1222</v>
      </c>
      <c r="I83" s="301" t="s">
        <v>1208</v>
      </c>
      <c r="J83" s="301">
        <v>20</v>
      </c>
      <c r="K83" s="291"/>
    </row>
    <row r="84" spans="2:11" ht="15" customHeight="1">
      <c r="B84" s="300"/>
      <c r="C84" s="301" t="s">
        <v>1223</v>
      </c>
      <c r="D84" s="301"/>
      <c r="E84" s="301"/>
      <c r="F84" s="302" t="s">
        <v>1212</v>
      </c>
      <c r="G84" s="301"/>
      <c r="H84" s="301" t="s">
        <v>1224</v>
      </c>
      <c r="I84" s="301" t="s">
        <v>1208</v>
      </c>
      <c r="J84" s="301">
        <v>20</v>
      </c>
      <c r="K84" s="291"/>
    </row>
    <row r="85" spans="2:11" ht="15" customHeight="1">
      <c r="B85" s="300"/>
      <c r="C85" s="278" t="s">
        <v>1225</v>
      </c>
      <c r="D85" s="278"/>
      <c r="E85" s="278"/>
      <c r="F85" s="299" t="s">
        <v>1212</v>
      </c>
      <c r="G85" s="298"/>
      <c r="H85" s="278" t="s">
        <v>1226</v>
      </c>
      <c r="I85" s="278" t="s">
        <v>1208</v>
      </c>
      <c r="J85" s="278">
        <v>50</v>
      </c>
      <c r="K85" s="291"/>
    </row>
    <row r="86" spans="2:11" ht="15" customHeight="1">
      <c r="B86" s="300"/>
      <c r="C86" s="278" t="s">
        <v>1227</v>
      </c>
      <c r="D86" s="278"/>
      <c r="E86" s="278"/>
      <c r="F86" s="299" t="s">
        <v>1212</v>
      </c>
      <c r="G86" s="298"/>
      <c r="H86" s="278" t="s">
        <v>1228</v>
      </c>
      <c r="I86" s="278" t="s">
        <v>1208</v>
      </c>
      <c r="J86" s="278">
        <v>20</v>
      </c>
      <c r="K86" s="291"/>
    </row>
    <row r="87" spans="2:11" ht="15" customHeight="1">
      <c r="B87" s="300"/>
      <c r="C87" s="278" t="s">
        <v>1229</v>
      </c>
      <c r="D87" s="278"/>
      <c r="E87" s="278"/>
      <c r="F87" s="299" t="s">
        <v>1212</v>
      </c>
      <c r="G87" s="298"/>
      <c r="H87" s="278" t="s">
        <v>1230</v>
      </c>
      <c r="I87" s="278" t="s">
        <v>1208</v>
      </c>
      <c r="J87" s="278">
        <v>20</v>
      </c>
      <c r="K87" s="291"/>
    </row>
    <row r="88" spans="2:11" ht="15" customHeight="1">
      <c r="B88" s="300"/>
      <c r="C88" s="278" t="s">
        <v>1231</v>
      </c>
      <c r="D88" s="278"/>
      <c r="E88" s="278"/>
      <c r="F88" s="299" t="s">
        <v>1212</v>
      </c>
      <c r="G88" s="298"/>
      <c r="H88" s="278" t="s">
        <v>1232</v>
      </c>
      <c r="I88" s="278" t="s">
        <v>1208</v>
      </c>
      <c r="J88" s="278">
        <v>50</v>
      </c>
      <c r="K88" s="291"/>
    </row>
    <row r="89" spans="2:11" ht="15" customHeight="1">
      <c r="B89" s="300"/>
      <c r="C89" s="278" t="s">
        <v>1233</v>
      </c>
      <c r="D89" s="278"/>
      <c r="E89" s="278"/>
      <c r="F89" s="299" t="s">
        <v>1212</v>
      </c>
      <c r="G89" s="298"/>
      <c r="H89" s="278" t="s">
        <v>1233</v>
      </c>
      <c r="I89" s="278" t="s">
        <v>1208</v>
      </c>
      <c r="J89" s="278">
        <v>50</v>
      </c>
      <c r="K89" s="291"/>
    </row>
    <row r="90" spans="2:11" ht="15" customHeight="1">
      <c r="B90" s="300"/>
      <c r="C90" s="278" t="s">
        <v>143</v>
      </c>
      <c r="D90" s="278"/>
      <c r="E90" s="278"/>
      <c r="F90" s="299" t="s">
        <v>1212</v>
      </c>
      <c r="G90" s="298"/>
      <c r="H90" s="278" t="s">
        <v>1234</v>
      </c>
      <c r="I90" s="278" t="s">
        <v>1208</v>
      </c>
      <c r="J90" s="278">
        <v>255</v>
      </c>
      <c r="K90" s="291"/>
    </row>
    <row r="91" spans="2:11" ht="15" customHeight="1">
      <c r="B91" s="300"/>
      <c r="C91" s="278" t="s">
        <v>1235</v>
      </c>
      <c r="D91" s="278"/>
      <c r="E91" s="278"/>
      <c r="F91" s="299" t="s">
        <v>1206</v>
      </c>
      <c r="G91" s="298"/>
      <c r="H91" s="278" t="s">
        <v>1236</v>
      </c>
      <c r="I91" s="278" t="s">
        <v>1237</v>
      </c>
      <c r="J91" s="278"/>
      <c r="K91" s="291"/>
    </row>
    <row r="92" spans="2:11" ht="15" customHeight="1">
      <c r="B92" s="300"/>
      <c r="C92" s="278" t="s">
        <v>1238</v>
      </c>
      <c r="D92" s="278"/>
      <c r="E92" s="278"/>
      <c r="F92" s="299" t="s">
        <v>1206</v>
      </c>
      <c r="G92" s="298"/>
      <c r="H92" s="278" t="s">
        <v>1239</v>
      </c>
      <c r="I92" s="278" t="s">
        <v>1240</v>
      </c>
      <c r="J92" s="278"/>
      <c r="K92" s="291"/>
    </row>
    <row r="93" spans="2:11" ht="15" customHeight="1">
      <c r="B93" s="300"/>
      <c r="C93" s="278" t="s">
        <v>1241</v>
      </c>
      <c r="D93" s="278"/>
      <c r="E93" s="278"/>
      <c r="F93" s="299" t="s">
        <v>1206</v>
      </c>
      <c r="G93" s="298"/>
      <c r="H93" s="278" t="s">
        <v>1241</v>
      </c>
      <c r="I93" s="278" t="s">
        <v>1240</v>
      </c>
      <c r="J93" s="278"/>
      <c r="K93" s="291"/>
    </row>
    <row r="94" spans="2:11" ht="15" customHeight="1">
      <c r="B94" s="300"/>
      <c r="C94" s="278" t="s">
        <v>37</v>
      </c>
      <c r="D94" s="278"/>
      <c r="E94" s="278"/>
      <c r="F94" s="299" t="s">
        <v>1206</v>
      </c>
      <c r="G94" s="298"/>
      <c r="H94" s="278" t="s">
        <v>1242</v>
      </c>
      <c r="I94" s="278" t="s">
        <v>1240</v>
      </c>
      <c r="J94" s="278"/>
      <c r="K94" s="291"/>
    </row>
    <row r="95" spans="2:11" ht="15" customHeight="1">
      <c r="B95" s="300"/>
      <c r="C95" s="278" t="s">
        <v>47</v>
      </c>
      <c r="D95" s="278"/>
      <c r="E95" s="278"/>
      <c r="F95" s="299" t="s">
        <v>1206</v>
      </c>
      <c r="G95" s="298"/>
      <c r="H95" s="278" t="s">
        <v>1243</v>
      </c>
      <c r="I95" s="278" t="s">
        <v>1240</v>
      </c>
      <c r="J95" s="278"/>
      <c r="K95" s="291"/>
    </row>
    <row r="96" spans="2:11" ht="15" customHeight="1">
      <c r="B96" s="303"/>
      <c r="C96" s="304"/>
      <c r="D96" s="304"/>
      <c r="E96" s="304"/>
      <c r="F96" s="304"/>
      <c r="G96" s="304"/>
      <c r="H96" s="304"/>
      <c r="I96" s="304"/>
      <c r="J96" s="304"/>
      <c r="K96" s="305"/>
    </row>
    <row r="97" spans="2:11" ht="18.75" customHeight="1">
      <c r="B97" s="306"/>
      <c r="C97" s="307"/>
      <c r="D97" s="307"/>
      <c r="E97" s="307"/>
      <c r="F97" s="307"/>
      <c r="G97" s="307"/>
      <c r="H97" s="307"/>
      <c r="I97" s="307"/>
      <c r="J97" s="307"/>
      <c r="K97" s="306"/>
    </row>
    <row r="98" spans="2:11" ht="18.75" customHeight="1">
      <c r="B98" s="285"/>
      <c r="C98" s="285"/>
      <c r="D98" s="285"/>
      <c r="E98" s="285"/>
      <c r="F98" s="285"/>
      <c r="G98" s="285"/>
      <c r="H98" s="285"/>
      <c r="I98" s="285"/>
      <c r="J98" s="285"/>
      <c r="K98" s="285"/>
    </row>
    <row r="99" spans="2:11" ht="7.5" customHeight="1">
      <c r="B99" s="286"/>
      <c r="C99" s="287"/>
      <c r="D99" s="287"/>
      <c r="E99" s="287"/>
      <c r="F99" s="287"/>
      <c r="G99" s="287"/>
      <c r="H99" s="287"/>
      <c r="I99" s="287"/>
      <c r="J99" s="287"/>
      <c r="K99" s="288"/>
    </row>
    <row r="100" spans="2:11" ht="45" customHeight="1">
      <c r="B100" s="289"/>
      <c r="C100" s="290" t="s">
        <v>1244</v>
      </c>
      <c r="D100" s="290"/>
      <c r="E100" s="290"/>
      <c r="F100" s="290"/>
      <c r="G100" s="290"/>
      <c r="H100" s="290"/>
      <c r="I100" s="290"/>
      <c r="J100" s="290"/>
      <c r="K100" s="291"/>
    </row>
    <row r="101" spans="2:11" ht="17.25" customHeight="1">
      <c r="B101" s="289"/>
      <c r="C101" s="292" t="s">
        <v>1200</v>
      </c>
      <c r="D101" s="292"/>
      <c r="E101" s="292"/>
      <c r="F101" s="292" t="s">
        <v>1201</v>
      </c>
      <c r="G101" s="293"/>
      <c r="H101" s="292" t="s">
        <v>138</v>
      </c>
      <c r="I101" s="292" t="s">
        <v>56</v>
      </c>
      <c r="J101" s="292" t="s">
        <v>1202</v>
      </c>
      <c r="K101" s="291"/>
    </row>
    <row r="102" spans="2:11" ht="17.25" customHeight="1">
      <c r="B102" s="289"/>
      <c r="C102" s="294" t="s">
        <v>1203</v>
      </c>
      <c r="D102" s="294"/>
      <c r="E102" s="294"/>
      <c r="F102" s="295" t="s">
        <v>1204</v>
      </c>
      <c r="G102" s="296"/>
      <c r="H102" s="294"/>
      <c r="I102" s="294"/>
      <c r="J102" s="294" t="s">
        <v>1205</v>
      </c>
      <c r="K102" s="291"/>
    </row>
    <row r="103" spans="2:11" ht="5.25" customHeight="1">
      <c r="B103" s="289"/>
      <c r="C103" s="292"/>
      <c r="D103" s="292"/>
      <c r="E103" s="292"/>
      <c r="F103" s="292"/>
      <c r="G103" s="308"/>
      <c r="H103" s="292"/>
      <c r="I103" s="292"/>
      <c r="J103" s="292"/>
      <c r="K103" s="291"/>
    </row>
    <row r="104" spans="2:11" ht="15" customHeight="1">
      <c r="B104" s="289"/>
      <c r="C104" s="278" t="s">
        <v>52</v>
      </c>
      <c r="D104" s="297"/>
      <c r="E104" s="297"/>
      <c r="F104" s="299" t="s">
        <v>1206</v>
      </c>
      <c r="G104" s="308"/>
      <c r="H104" s="278" t="s">
        <v>1245</v>
      </c>
      <c r="I104" s="278" t="s">
        <v>1208</v>
      </c>
      <c r="J104" s="278">
        <v>20</v>
      </c>
      <c r="K104" s="291"/>
    </row>
    <row r="105" spans="2:11" ht="15" customHeight="1">
      <c r="B105" s="289"/>
      <c r="C105" s="278" t="s">
        <v>1209</v>
      </c>
      <c r="D105" s="278"/>
      <c r="E105" s="278"/>
      <c r="F105" s="299" t="s">
        <v>1206</v>
      </c>
      <c r="G105" s="278"/>
      <c r="H105" s="278" t="s">
        <v>1245</v>
      </c>
      <c r="I105" s="278" t="s">
        <v>1208</v>
      </c>
      <c r="J105" s="278">
        <v>120</v>
      </c>
      <c r="K105" s="291"/>
    </row>
    <row r="106" spans="2:11" ht="15" customHeight="1">
      <c r="B106" s="300"/>
      <c r="C106" s="278" t="s">
        <v>1211</v>
      </c>
      <c r="D106" s="278"/>
      <c r="E106" s="278"/>
      <c r="F106" s="299" t="s">
        <v>1212</v>
      </c>
      <c r="G106" s="278"/>
      <c r="H106" s="278" t="s">
        <v>1245</v>
      </c>
      <c r="I106" s="278" t="s">
        <v>1208</v>
      </c>
      <c r="J106" s="278">
        <v>50</v>
      </c>
      <c r="K106" s="291"/>
    </row>
    <row r="107" spans="2:11" ht="15" customHeight="1">
      <c r="B107" s="300"/>
      <c r="C107" s="278" t="s">
        <v>1214</v>
      </c>
      <c r="D107" s="278"/>
      <c r="E107" s="278"/>
      <c r="F107" s="299" t="s">
        <v>1206</v>
      </c>
      <c r="G107" s="278"/>
      <c r="H107" s="278" t="s">
        <v>1245</v>
      </c>
      <c r="I107" s="278" t="s">
        <v>1216</v>
      </c>
      <c r="J107" s="278"/>
      <c r="K107" s="291"/>
    </row>
    <row r="108" spans="2:11" ht="15" customHeight="1">
      <c r="B108" s="300"/>
      <c r="C108" s="278" t="s">
        <v>1225</v>
      </c>
      <c r="D108" s="278"/>
      <c r="E108" s="278"/>
      <c r="F108" s="299" t="s">
        <v>1212</v>
      </c>
      <c r="G108" s="278"/>
      <c r="H108" s="278" t="s">
        <v>1245</v>
      </c>
      <c r="I108" s="278" t="s">
        <v>1208</v>
      </c>
      <c r="J108" s="278">
        <v>50</v>
      </c>
      <c r="K108" s="291"/>
    </row>
    <row r="109" spans="2:11" ht="15" customHeight="1">
      <c r="B109" s="300"/>
      <c r="C109" s="278" t="s">
        <v>1233</v>
      </c>
      <c r="D109" s="278"/>
      <c r="E109" s="278"/>
      <c r="F109" s="299" t="s">
        <v>1212</v>
      </c>
      <c r="G109" s="278"/>
      <c r="H109" s="278" t="s">
        <v>1245</v>
      </c>
      <c r="I109" s="278" t="s">
        <v>1208</v>
      </c>
      <c r="J109" s="278">
        <v>50</v>
      </c>
      <c r="K109" s="291"/>
    </row>
    <row r="110" spans="2:11" ht="15" customHeight="1">
      <c r="B110" s="300"/>
      <c r="C110" s="278" t="s">
        <v>1231</v>
      </c>
      <c r="D110" s="278"/>
      <c r="E110" s="278"/>
      <c r="F110" s="299" t="s">
        <v>1212</v>
      </c>
      <c r="G110" s="278"/>
      <c r="H110" s="278" t="s">
        <v>1245</v>
      </c>
      <c r="I110" s="278" t="s">
        <v>1208</v>
      </c>
      <c r="J110" s="278">
        <v>50</v>
      </c>
      <c r="K110" s="291"/>
    </row>
    <row r="111" spans="2:11" ht="15" customHeight="1">
      <c r="B111" s="300"/>
      <c r="C111" s="278" t="s">
        <v>52</v>
      </c>
      <c r="D111" s="278"/>
      <c r="E111" s="278"/>
      <c r="F111" s="299" t="s">
        <v>1206</v>
      </c>
      <c r="G111" s="278"/>
      <c r="H111" s="278" t="s">
        <v>1246</v>
      </c>
      <c r="I111" s="278" t="s">
        <v>1208</v>
      </c>
      <c r="J111" s="278">
        <v>20</v>
      </c>
      <c r="K111" s="291"/>
    </row>
    <row r="112" spans="2:11" ht="15" customHeight="1">
      <c r="B112" s="300"/>
      <c r="C112" s="278" t="s">
        <v>1247</v>
      </c>
      <c r="D112" s="278"/>
      <c r="E112" s="278"/>
      <c r="F112" s="299" t="s">
        <v>1206</v>
      </c>
      <c r="G112" s="278"/>
      <c r="H112" s="278" t="s">
        <v>1248</v>
      </c>
      <c r="I112" s="278" t="s">
        <v>1208</v>
      </c>
      <c r="J112" s="278">
        <v>120</v>
      </c>
      <c r="K112" s="291"/>
    </row>
    <row r="113" spans="2:11" ht="15" customHeight="1">
      <c r="B113" s="300"/>
      <c r="C113" s="278" t="s">
        <v>37</v>
      </c>
      <c r="D113" s="278"/>
      <c r="E113" s="278"/>
      <c r="F113" s="299" t="s">
        <v>1206</v>
      </c>
      <c r="G113" s="278"/>
      <c r="H113" s="278" t="s">
        <v>1249</v>
      </c>
      <c r="I113" s="278" t="s">
        <v>1240</v>
      </c>
      <c r="J113" s="278"/>
      <c r="K113" s="291"/>
    </row>
    <row r="114" spans="2:11" ht="15" customHeight="1">
      <c r="B114" s="300"/>
      <c r="C114" s="278" t="s">
        <v>47</v>
      </c>
      <c r="D114" s="278"/>
      <c r="E114" s="278"/>
      <c r="F114" s="299" t="s">
        <v>1206</v>
      </c>
      <c r="G114" s="278"/>
      <c r="H114" s="278" t="s">
        <v>1250</v>
      </c>
      <c r="I114" s="278" t="s">
        <v>1240</v>
      </c>
      <c r="J114" s="278"/>
      <c r="K114" s="291"/>
    </row>
    <row r="115" spans="2:11" ht="15" customHeight="1">
      <c r="B115" s="300"/>
      <c r="C115" s="278" t="s">
        <v>56</v>
      </c>
      <c r="D115" s="278"/>
      <c r="E115" s="278"/>
      <c r="F115" s="299" t="s">
        <v>1206</v>
      </c>
      <c r="G115" s="278"/>
      <c r="H115" s="278" t="s">
        <v>1251</v>
      </c>
      <c r="I115" s="278" t="s">
        <v>1252</v>
      </c>
      <c r="J115" s="278"/>
      <c r="K115" s="291"/>
    </row>
    <row r="116" spans="2:11" ht="15" customHeight="1">
      <c r="B116" s="303"/>
      <c r="C116" s="309"/>
      <c r="D116" s="309"/>
      <c r="E116" s="309"/>
      <c r="F116" s="309"/>
      <c r="G116" s="309"/>
      <c r="H116" s="309"/>
      <c r="I116" s="309"/>
      <c r="J116" s="309"/>
      <c r="K116" s="305"/>
    </row>
    <row r="117" spans="2:11" ht="18.75" customHeight="1">
      <c r="B117" s="310"/>
      <c r="C117" s="274"/>
      <c r="D117" s="274"/>
      <c r="E117" s="274"/>
      <c r="F117" s="311"/>
      <c r="G117" s="274"/>
      <c r="H117" s="274"/>
      <c r="I117" s="274"/>
      <c r="J117" s="274"/>
      <c r="K117" s="310"/>
    </row>
    <row r="118" spans="2:11" ht="18.75" customHeight="1"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</row>
    <row r="119" spans="2:11" ht="7.5" customHeight="1">
      <c r="B119" s="312"/>
      <c r="C119" s="313"/>
      <c r="D119" s="313"/>
      <c r="E119" s="313"/>
      <c r="F119" s="313"/>
      <c r="G119" s="313"/>
      <c r="H119" s="313"/>
      <c r="I119" s="313"/>
      <c r="J119" s="313"/>
      <c r="K119" s="314"/>
    </row>
    <row r="120" spans="2:11" ht="45" customHeight="1">
      <c r="B120" s="315"/>
      <c r="C120" s="268" t="s">
        <v>1253</v>
      </c>
      <c r="D120" s="268"/>
      <c r="E120" s="268"/>
      <c r="F120" s="268"/>
      <c r="G120" s="268"/>
      <c r="H120" s="268"/>
      <c r="I120" s="268"/>
      <c r="J120" s="268"/>
      <c r="K120" s="316"/>
    </row>
    <row r="121" spans="2:11" ht="17.25" customHeight="1">
      <c r="B121" s="317"/>
      <c r="C121" s="292" t="s">
        <v>1200</v>
      </c>
      <c r="D121" s="292"/>
      <c r="E121" s="292"/>
      <c r="F121" s="292" t="s">
        <v>1201</v>
      </c>
      <c r="G121" s="293"/>
      <c r="H121" s="292" t="s">
        <v>138</v>
      </c>
      <c r="I121" s="292" t="s">
        <v>56</v>
      </c>
      <c r="J121" s="292" t="s">
        <v>1202</v>
      </c>
      <c r="K121" s="318"/>
    </row>
    <row r="122" spans="2:11" ht="17.25" customHeight="1">
      <c r="B122" s="317"/>
      <c r="C122" s="294" t="s">
        <v>1203</v>
      </c>
      <c r="D122" s="294"/>
      <c r="E122" s="294"/>
      <c r="F122" s="295" t="s">
        <v>1204</v>
      </c>
      <c r="G122" s="296"/>
      <c r="H122" s="294"/>
      <c r="I122" s="294"/>
      <c r="J122" s="294" t="s">
        <v>1205</v>
      </c>
      <c r="K122" s="318"/>
    </row>
    <row r="123" spans="2:11" ht="5.25" customHeight="1">
      <c r="B123" s="319"/>
      <c r="C123" s="297"/>
      <c r="D123" s="297"/>
      <c r="E123" s="297"/>
      <c r="F123" s="297"/>
      <c r="G123" s="278"/>
      <c r="H123" s="297"/>
      <c r="I123" s="297"/>
      <c r="J123" s="297"/>
      <c r="K123" s="320"/>
    </row>
    <row r="124" spans="2:11" ht="15" customHeight="1">
      <c r="B124" s="319"/>
      <c r="C124" s="278" t="s">
        <v>1209</v>
      </c>
      <c r="D124" s="297"/>
      <c r="E124" s="297"/>
      <c r="F124" s="299" t="s">
        <v>1206</v>
      </c>
      <c r="G124" s="278"/>
      <c r="H124" s="278" t="s">
        <v>1245</v>
      </c>
      <c r="I124" s="278" t="s">
        <v>1208</v>
      </c>
      <c r="J124" s="278">
        <v>120</v>
      </c>
      <c r="K124" s="321"/>
    </row>
    <row r="125" spans="2:11" ht="15" customHeight="1">
      <c r="B125" s="319"/>
      <c r="C125" s="278" t="s">
        <v>1254</v>
      </c>
      <c r="D125" s="278"/>
      <c r="E125" s="278"/>
      <c r="F125" s="299" t="s">
        <v>1206</v>
      </c>
      <c r="G125" s="278"/>
      <c r="H125" s="278" t="s">
        <v>1255</v>
      </c>
      <c r="I125" s="278" t="s">
        <v>1208</v>
      </c>
      <c r="J125" s="278" t="s">
        <v>1256</v>
      </c>
      <c r="K125" s="321"/>
    </row>
    <row r="126" spans="2:11" ht="15" customHeight="1">
      <c r="B126" s="319"/>
      <c r="C126" s="278" t="s">
        <v>1155</v>
      </c>
      <c r="D126" s="278"/>
      <c r="E126" s="278"/>
      <c r="F126" s="299" t="s">
        <v>1206</v>
      </c>
      <c r="G126" s="278"/>
      <c r="H126" s="278" t="s">
        <v>1257</v>
      </c>
      <c r="I126" s="278" t="s">
        <v>1208</v>
      </c>
      <c r="J126" s="278" t="s">
        <v>1256</v>
      </c>
      <c r="K126" s="321"/>
    </row>
    <row r="127" spans="2:11" ht="15" customHeight="1">
      <c r="B127" s="319"/>
      <c r="C127" s="278" t="s">
        <v>1217</v>
      </c>
      <c r="D127" s="278"/>
      <c r="E127" s="278"/>
      <c r="F127" s="299" t="s">
        <v>1212</v>
      </c>
      <c r="G127" s="278"/>
      <c r="H127" s="278" t="s">
        <v>1218</v>
      </c>
      <c r="I127" s="278" t="s">
        <v>1208</v>
      </c>
      <c r="J127" s="278">
        <v>15</v>
      </c>
      <c r="K127" s="321"/>
    </row>
    <row r="128" spans="2:11" ht="15" customHeight="1">
      <c r="B128" s="319"/>
      <c r="C128" s="301" t="s">
        <v>1219</v>
      </c>
      <c r="D128" s="301"/>
      <c r="E128" s="301"/>
      <c r="F128" s="302" t="s">
        <v>1212</v>
      </c>
      <c r="G128" s="301"/>
      <c r="H128" s="301" t="s">
        <v>1220</v>
      </c>
      <c r="I128" s="301" t="s">
        <v>1208</v>
      </c>
      <c r="J128" s="301">
        <v>15</v>
      </c>
      <c r="K128" s="321"/>
    </row>
    <row r="129" spans="2:11" ht="15" customHeight="1">
      <c r="B129" s="319"/>
      <c r="C129" s="301" t="s">
        <v>1221</v>
      </c>
      <c r="D129" s="301"/>
      <c r="E129" s="301"/>
      <c r="F129" s="302" t="s">
        <v>1212</v>
      </c>
      <c r="G129" s="301"/>
      <c r="H129" s="301" t="s">
        <v>1222</v>
      </c>
      <c r="I129" s="301" t="s">
        <v>1208</v>
      </c>
      <c r="J129" s="301">
        <v>20</v>
      </c>
      <c r="K129" s="321"/>
    </row>
    <row r="130" spans="2:11" ht="15" customHeight="1">
      <c r="B130" s="319"/>
      <c r="C130" s="301" t="s">
        <v>1223</v>
      </c>
      <c r="D130" s="301"/>
      <c r="E130" s="301"/>
      <c r="F130" s="302" t="s">
        <v>1212</v>
      </c>
      <c r="G130" s="301"/>
      <c r="H130" s="301" t="s">
        <v>1224</v>
      </c>
      <c r="I130" s="301" t="s">
        <v>1208</v>
      </c>
      <c r="J130" s="301">
        <v>20</v>
      </c>
      <c r="K130" s="321"/>
    </row>
    <row r="131" spans="2:11" ht="15" customHeight="1">
      <c r="B131" s="319"/>
      <c r="C131" s="278" t="s">
        <v>1211</v>
      </c>
      <c r="D131" s="278"/>
      <c r="E131" s="278"/>
      <c r="F131" s="299" t="s">
        <v>1212</v>
      </c>
      <c r="G131" s="278"/>
      <c r="H131" s="278" t="s">
        <v>1245</v>
      </c>
      <c r="I131" s="278" t="s">
        <v>1208</v>
      </c>
      <c r="J131" s="278">
        <v>50</v>
      </c>
      <c r="K131" s="321"/>
    </row>
    <row r="132" spans="2:11" ht="15" customHeight="1">
      <c r="B132" s="319"/>
      <c r="C132" s="278" t="s">
        <v>1225</v>
      </c>
      <c r="D132" s="278"/>
      <c r="E132" s="278"/>
      <c r="F132" s="299" t="s">
        <v>1212</v>
      </c>
      <c r="G132" s="278"/>
      <c r="H132" s="278" t="s">
        <v>1245</v>
      </c>
      <c r="I132" s="278" t="s">
        <v>1208</v>
      </c>
      <c r="J132" s="278">
        <v>50</v>
      </c>
      <c r="K132" s="321"/>
    </row>
    <row r="133" spans="2:11" ht="15" customHeight="1">
      <c r="B133" s="319"/>
      <c r="C133" s="278" t="s">
        <v>1231</v>
      </c>
      <c r="D133" s="278"/>
      <c r="E133" s="278"/>
      <c r="F133" s="299" t="s">
        <v>1212</v>
      </c>
      <c r="G133" s="278"/>
      <c r="H133" s="278" t="s">
        <v>1245</v>
      </c>
      <c r="I133" s="278" t="s">
        <v>1208</v>
      </c>
      <c r="J133" s="278">
        <v>50</v>
      </c>
      <c r="K133" s="321"/>
    </row>
    <row r="134" spans="2:11" ht="15" customHeight="1">
      <c r="B134" s="319"/>
      <c r="C134" s="278" t="s">
        <v>1233</v>
      </c>
      <c r="D134" s="278"/>
      <c r="E134" s="278"/>
      <c r="F134" s="299" t="s">
        <v>1212</v>
      </c>
      <c r="G134" s="278"/>
      <c r="H134" s="278" t="s">
        <v>1245</v>
      </c>
      <c r="I134" s="278" t="s">
        <v>1208</v>
      </c>
      <c r="J134" s="278">
        <v>50</v>
      </c>
      <c r="K134" s="321"/>
    </row>
    <row r="135" spans="2:11" ht="15" customHeight="1">
      <c r="B135" s="319"/>
      <c r="C135" s="278" t="s">
        <v>143</v>
      </c>
      <c r="D135" s="278"/>
      <c r="E135" s="278"/>
      <c r="F135" s="299" t="s">
        <v>1212</v>
      </c>
      <c r="G135" s="278"/>
      <c r="H135" s="278" t="s">
        <v>1258</v>
      </c>
      <c r="I135" s="278" t="s">
        <v>1208</v>
      </c>
      <c r="J135" s="278">
        <v>255</v>
      </c>
      <c r="K135" s="321"/>
    </row>
    <row r="136" spans="2:11" ht="15" customHeight="1">
      <c r="B136" s="319"/>
      <c r="C136" s="278" t="s">
        <v>1235</v>
      </c>
      <c r="D136" s="278"/>
      <c r="E136" s="278"/>
      <c r="F136" s="299" t="s">
        <v>1206</v>
      </c>
      <c r="G136" s="278"/>
      <c r="H136" s="278" t="s">
        <v>1259</v>
      </c>
      <c r="I136" s="278" t="s">
        <v>1237</v>
      </c>
      <c r="J136" s="278"/>
      <c r="K136" s="321"/>
    </row>
    <row r="137" spans="2:11" ht="15" customHeight="1">
      <c r="B137" s="319"/>
      <c r="C137" s="278" t="s">
        <v>1238</v>
      </c>
      <c r="D137" s="278"/>
      <c r="E137" s="278"/>
      <c r="F137" s="299" t="s">
        <v>1206</v>
      </c>
      <c r="G137" s="278"/>
      <c r="H137" s="278" t="s">
        <v>1260</v>
      </c>
      <c r="I137" s="278" t="s">
        <v>1240</v>
      </c>
      <c r="J137" s="278"/>
      <c r="K137" s="321"/>
    </row>
    <row r="138" spans="2:11" ht="15" customHeight="1">
      <c r="B138" s="319"/>
      <c r="C138" s="278" t="s">
        <v>1241</v>
      </c>
      <c r="D138" s="278"/>
      <c r="E138" s="278"/>
      <c r="F138" s="299" t="s">
        <v>1206</v>
      </c>
      <c r="G138" s="278"/>
      <c r="H138" s="278" t="s">
        <v>1241</v>
      </c>
      <c r="I138" s="278" t="s">
        <v>1240</v>
      </c>
      <c r="J138" s="278"/>
      <c r="K138" s="321"/>
    </row>
    <row r="139" spans="2:11" ht="15" customHeight="1">
      <c r="B139" s="319"/>
      <c r="C139" s="278" t="s">
        <v>37</v>
      </c>
      <c r="D139" s="278"/>
      <c r="E139" s="278"/>
      <c r="F139" s="299" t="s">
        <v>1206</v>
      </c>
      <c r="G139" s="278"/>
      <c r="H139" s="278" t="s">
        <v>1261</v>
      </c>
      <c r="I139" s="278" t="s">
        <v>1240</v>
      </c>
      <c r="J139" s="278"/>
      <c r="K139" s="321"/>
    </row>
    <row r="140" spans="2:11" ht="15" customHeight="1">
      <c r="B140" s="319"/>
      <c r="C140" s="278" t="s">
        <v>1262</v>
      </c>
      <c r="D140" s="278"/>
      <c r="E140" s="278"/>
      <c r="F140" s="299" t="s">
        <v>1206</v>
      </c>
      <c r="G140" s="278"/>
      <c r="H140" s="278" t="s">
        <v>1263</v>
      </c>
      <c r="I140" s="278" t="s">
        <v>1240</v>
      </c>
      <c r="J140" s="278"/>
      <c r="K140" s="321"/>
    </row>
    <row r="141" spans="2:11" ht="15" customHeight="1">
      <c r="B141" s="322"/>
      <c r="C141" s="323"/>
      <c r="D141" s="323"/>
      <c r="E141" s="323"/>
      <c r="F141" s="323"/>
      <c r="G141" s="323"/>
      <c r="H141" s="323"/>
      <c r="I141" s="323"/>
      <c r="J141" s="323"/>
      <c r="K141" s="324"/>
    </row>
    <row r="142" spans="2:11" ht="18.75" customHeight="1">
      <c r="B142" s="274"/>
      <c r="C142" s="274"/>
      <c r="D142" s="274"/>
      <c r="E142" s="274"/>
      <c r="F142" s="311"/>
      <c r="G142" s="274"/>
      <c r="H142" s="274"/>
      <c r="I142" s="274"/>
      <c r="J142" s="274"/>
      <c r="K142" s="274"/>
    </row>
    <row r="143" spans="2:11" ht="18.75" customHeight="1">
      <c r="B143" s="285"/>
      <c r="C143" s="285"/>
      <c r="D143" s="285"/>
      <c r="E143" s="285"/>
      <c r="F143" s="285"/>
      <c r="G143" s="285"/>
      <c r="H143" s="285"/>
      <c r="I143" s="285"/>
      <c r="J143" s="285"/>
      <c r="K143" s="285"/>
    </row>
    <row r="144" spans="2:11" ht="7.5" customHeight="1">
      <c r="B144" s="286"/>
      <c r="C144" s="287"/>
      <c r="D144" s="287"/>
      <c r="E144" s="287"/>
      <c r="F144" s="287"/>
      <c r="G144" s="287"/>
      <c r="H144" s="287"/>
      <c r="I144" s="287"/>
      <c r="J144" s="287"/>
      <c r="K144" s="288"/>
    </row>
    <row r="145" spans="2:11" ht="45" customHeight="1">
      <c r="B145" s="289"/>
      <c r="C145" s="290" t="s">
        <v>1264</v>
      </c>
      <c r="D145" s="290"/>
      <c r="E145" s="290"/>
      <c r="F145" s="290"/>
      <c r="G145" s="290"/>
      <c r="H145" s="290"/>
      <c r="I145" s="290"/>
      <c r="J145" s="290"/>
      <c r="K145" s="291"/>
    </row>
    <row r="146" spans="2:11" ht="17.25" customHeight="1">
      <c r="B146" s="289"/>
      <c r="C146" s="292" t="s">
        <v>1200</v>
      </c>
      <c r="D146" s="292"/>
      <c r="E146" s="292"/>
      <c r="F146" s="292" t="s">
        <v>1201</v>
      </c>
      <c r="G146" s="293"/>
      <c r="H146" s="292" t="s">
        <v>138</v>
      </c>
      <c r="I146" s="292" t="s">
        <v>56</v>
      </c>
      <c r="J146" s="292" t="s">
        <v>1202</v>
      </c>
      <c r="K146" s="291"/>
    </row>
    <row r="147" spans="2:11" ht="17.25" customHeight="1">
      <c r="B147" s="289"/>
      <c r="C147" s="294" t="s">
        <v>1203</v>
      </c>
      <c r="D147" s="294"/>
      <c r="E147" s="294"/>
      <c r="F147" s="295" t="s">
        <v>1204</v>
      </c>
      <c r="G147" s="296"/>
      <c r="H147" s="294"/>
      <c r="I147" s="294"/>
      <c r="J147" s="294" t="s">
        <v>1205</v>
      </c>
      <c r="K147" s="291"/>
    </row>
    <row r="148" spans="2:11" ht="5.25" customHeight="1">
      <c r="B148" s="300"/>
      <c r="C148" s="297"/>
      <c r="D148" s="297"/>
      <c r="E148" s="297"/>
      <c r="F148" s="297"/>
      <c r="G148" s="298"/>
      <c r="H148" s="297"/>
      <c r="I148" s="297"/>
      <c r="J148" s="297"/>
      <c r="K148" s="321"/>
    </row>
    <row r="149" spans="2:11" ht="15" customHeight="1">
      <c r="B149" s="300"/>
      <c r="C149" s="325" t="s">
        <v>1209</v>
      </c>
      <c r="D149" s="278"/>
      <c r="E149" s="278"/>
      <c r="F149" s="326" t="s">
        <v>1206</v>
      </c>
      <c r="G149" s="278"/>
      <c r="H149" s="325" t="s">
        <v>1245</v>
      </c>
      <c r="I149" s="325" t="s">
        <v>1208</v>
      </c>
      <c r="J149" s="325">
        <v>120</v>
      </c>
      <c r="K149" s="321"/>
    </row>
    <row r="150" spans="2:11" ht="15" customHeight="1">
      <c r="B150" s="300"/>
      <c r="C150" s="325" t="s">
        <v>1254</v>
      </c>
      <c r="D150" s="278"/>
      <c r="E150" s="278"/>
      <c r="F150" s="326" t="s">
        <v>1206</v>
      </c>
      <c r="G150" s="278"/>
      <c r="H150" s="325" t="s">
        <v>1265</v>
      </c>
      <c r="I150" s="325" t="s">
        <v>1208</v>
      </c>
      <c r="J150" s="325" t="s">
        <v>1256</v>
      </c>
      <c r="K150" s="321"/>
    </row>
    <row r="151" spans="2:11" ht="15" customHeight="1">
      <c r="B151" s="300"/>
      <c r="C151" s="325" t="s">
        <v>1155</v>
      </c>
      <c r="D151" s="278"/>
      <c r="E151" s="278"/>
      <c r="F151" s="326" t="s">
        <v>1206</v>
      </c>
      <c r="G151" s="278"/>
      <c r="H151" s="325" t="s">
        <v>1266</v>
      </c>
      <c r="I151" s="325" t="s">
        <v>1208</v>
      </c>
      <c r="J151" s="325" t="s">
        <v>1256</v>
      </c>
      <c r="K151" s="321"/>
    </row>
    <row r="152" spans="2:11" ht="15" customHeight="1">
      <c r="B152" s="300"/>
      <c r="C152" s="325" t="s">
        <v>1211</v>
      </c>
      <c r="D152" s="278"/>
      <c r="E152" s="278"/>
      <c r="F152" s="326" t="s">
        <v>1212</v>
      </c>
      <c r="G152" s="278"/>
      <c r="H152" s="325" t="s">
        <v>1245</v>
      </c>
      <c r="I152" s="325" t="s">
        <v>1208</v>
      </c>
      <c r="J152" s="325">
        <v>50</v>
      </c>
      <c r="K152" s="321"/>
    </row>
    <row r="153" spans="2:11" ht="15" customHeight="1">
      <c r="B153" s="300"/>
      <c r="C153" s="325" t="s">
        <v>1214</v>
      </c>
      <c r="D153" s="278"/>
      <c r="E153" s="278"/>
      <c r="F153" s="326" t="s">
        <v>1206</v>
      </c>
      <c r="G153" s="278"/>
      <c r="H153" s="325" t="s">
        <v>1245</v>
      </c>
      <c r="I153" s="325" t="s">
        <v>1216</v>
      </c>
      <c r="J153" s="325"/>
      <c r="K153" s="321"/>
    </row>
    <row r="154" spans="2:11" ht="15" customHeight="1">
      <c r="B154" s="300"/>
      <c r="C154" s="325" t="s">
        <v>1225</v>
      </c>
      <c r="D154" s="278"/>
      <c r="E154" s="278"/>
      <c r="F154" s="326" t="s">
        <v>1212</v>
      </c>
      <c r="G154" s="278"/>
      <c r="H154" s="325" t="s">
        <v>1245</v>
      </c>
      <c r="I154" s="325" t="s">
        <v>1208</v>
      </c>
      <c r="J154" s="325">
        <v>50</v>
      </c>
      <c r="K154" s="321"/>
    </row>
    <row r="155" spans="2:11" ht="15" customHeight="1">
      <c r="B155" s="300"/>
      <c r="C155" s="325" t="s">
        <v>1233</v>
      </c>
      <c r="D155" s="278"/>
      <c r="E155" s="278"/>
      <c r="F155" s="326" t="s">
        <v>1212</v>
      </c>
      <c r="G155" s="278"/>
      <c r="H155" s="325" t="s">
        <v>1245</v>
      </c>
      <c r="I155" s="325" t="s">
        <v>1208</v>
      </c>
      <c r="J155" s="325">
        <v>50</v>
      </c>
      <c r="K155" s="321"/>
    </row>
    <row r="156" spans="2:11" ht="15" customHeight="1">
      <c r="B156" s="300"/>
      <c r="C156" s="325" t="s">
        <v>1231</v>
      </c>
      <c r="D156" s="278"/>
      <c r="E156" s="278"/>
      <c r="F156" s="326" t="s">
        <v>1212</v>
      </c>
      <c r="G156" s="278"/>
      <c r="H156" s="325" t="s">
        <v>1245</v>
      </c>
      <c r="I156" s="325" t="s">
        <v>1208</v>
      </c>
      <c r="J156" s="325">
        <v>50</v>
      </c>
      <c r="K156" s="321"/>
    </row>
    <row r="157" spans="2:11" ht="15" customHeight="1">
      <c r="B157" s="300"/>
      <c r="C157" s="325" t="s">
        <v>113</v>
      </c>
      <c r="D157" s="278"/>
      <c r="E157" s="278"/>
      <c r="F157" s="326" t="s">
        <v>1206</v>
      </c>
      <c r="G157" s="278"/>
      <c r="H157" s="325" t="s">
        <v>1267</v>
      </c>
      <c r="I157" s="325" t="s">
        <v>1208</v>
      </c>
      <c r="J157" s="325" t="s">
        <v>1268</v>
      </c>
      <c r="K157" s="321"/>
    </row>
    <row r="158" spans="2:11" ht="15" customHeight="1">
      <c r="B158" s="300"/>
      <c r="C158" s="325" t="s">
        <v>1269</v>
      </c>
      <c r="D158" s="278"/>
      <c r="E158" s="278"/>
      <c r="F158" s="326" t="s">
        <v>1206</v>
      </c>
      <c r="G158" s="278"/>
      <c r="H158" s="325" t="s">
        <v>1270</v>
      </c>
      <c r="I158" s="325" t="s">
        <v>1240</v>
      </c>
      <c r="J158" s="325"/>
      <c r="K158" s="321"/>
    </row>
    <row r="159" spans="2:11" ht="15" customHeight="1">
      <c r="B159" s="327"/>
      <c r="C159" s="309"/>
      <c r="D159" s="309"/>
      <c r="E159" s="309"/>
      <c r="F159" s="309"/>
      <c r="G159" s="309"/>
      <c r="H159" s="309"/>
      <c r="I159" s="309"/>
      <c r="J159" s="309"/>
      <c r="K159" s="328"/>
    </row>
    <row r="160" spans="2:11" ht="18.75" customHeight="1">
      <c r="B160" s="274"/>
      <c r="C160" s="278"/>
      <c r="D160" s="278"/>
      <c r="E160" s="278"/>
      <c r="F160" s="299"/>
      <c r="G160" s="278"/>
      <c r="H160" s="278"/>
      <c r="I160" s="278"/>
      <c r="J160" s="278"/>
      <c r="K160" s="274"/>
    </row>
    <row r="161" spans="2:11" ht="18.75" customHeight="1">
      <c r="B161" s="285"/>
      <c r="C161" s="285"/>
      <c r="D161" s="285"/>
      <c r="E161" s="285"/>
      <c r="F161" s="285"/>
      <c r="G161" s="285"/>
      <c r="H161" s="285"/>
      <c r="I161" s="285"/>
      <c r="J161" s="285"/>
      <c r="K161" s="285"/>
    </row>
    <row r="162" spans="2:11" ht="7.5" customHeight="1">
      <c r="B162" s="264"/>
      <c r="C162" s="265"/>
      <c r="D162" s="265"/>
      <c r="E162" s="265"/>
      <c r="F162" s="265"/>
      <c r="G162" s="265"/>
      <c r="H162" s="265"/>
      <c r="I162" s="265"/>
      <c r="J162" s="265"/>
      <c r="K162" s="266"/>
    </row>
    <row r="163" spans="2:11" ht="45" customHeight="1">
      <c r="B163" s="267"/>
      <c r="C163" s="268" t="s">
        <v>1271</v>
      </c>
      <c r="D163" s="268"/>
      <c r="E163" s="268"/>
      <c r="F163" s="268"/>
      <c r="G163" s="268"/>
      <c r="H163" s="268"/>
      <c r="I163" s="268"/>
      <c r="J163" s="268"/>
      <c r="K163" s="269"/>
    </row>
    <row r="164" spans="2:11" ht="17.25" customHeight="1">
      <c r="B164" s="267"/>
      <c r="C164" s="292" t="s">
        <v>1200</v>
      </c>
      <c r="D164" s="292"/>
      <c r="E164" s="292"/>
      <c r="F164" s="292" t="s">
        <v>1201</v>
      </c>
      <c r="G164" s="329"/>
      <c r="H164" s="330" t="s">
        <v>138</v>
      </c>
      <c r="I164" s="330" t="s">
        <v>56</v>
      </c>
      <c r="J164" s="292" t="s">
        <v>1202</v>
      </c>
      <c r="K164" s="269"/>
    </row>
    <row r="165" spans="2:11" ht="17.25" customHeight="1">
      <c r="B165" s="270"/>
      <c r="C165" s="294" t="s">
        <v>1203</v>
      </c>
      <c r="D165" s="294"/>
      <c r="E165" s="294"/>
      <c r="F165" s="295" t="s">
        <v>1204</v>
      </c>
      <c r="G165" s="331"/>
      <c r="H165" s="332"/>
      <c r="I165" s="332"/>
      <c r="J165" s="294" t="s">
        <v>1205</v>
      </c>
      <c r="K165" s="272"/>
    </row>
    <row r="166" spans="2:11" ht="5.25" customHeight="1">
      <c r="B166" s="300"/>
      <c r="C166" s="297"/>
      <c r="D166" s="297"/>
      <c r="E166" s="297"/>
      <c r="F166" s="297"/>
      <c r="G166" s="298"/>
      <c r="H166" s="297"/>
      <c r="I166" s="297"/>
      <c r="J166" s="297"/>
      <c r="K166" s="321"/>
    </row>
    <row r="167" spans="2:11" ht="15" customHeight="1">
      <c r="B167" s="300"/>
      <c r="C167" s="278" t="s">
        <v>1209</v>
      </c>
      <c r="D167" s="278"/>
      <c r="E167" s="278"/>
      <c r="F167" s="299" t="s">
        <v>1206</v>
      </c>
      <c r="G167" s="278"/>
      <c r="H167" s="278" t="s">
        <v>1245</v>
      </c>
      <c r="I167" s="278" t="s">
        <v>1208</v>
      </c>
      <c r="J167" s="278">
        <v>120</v>
      </c>
      <c r="K167" s="321"/>
    </row>
    <row r="168" spans="2:11" ht="15" customHeight="1">
      <c r="B168" s="300"/>
      <c r="C168" s="278" t="s">
        <v>1254</v>
      </c>
      <c r="D168" s="278"/>
      <c r="E168" s="278"/>
      <c r="F168" s="299" t="s">
        <v>1206</v>
      </c>
      <c r="G168" s="278"/>
      <c r="H168" s="278" t="s">
        <v>1255</v>
      </c>
      <c r="I168" s="278" t="s">
        <v>1208</v>
      </c>
      <c r="J168" s="278" t="s">
        <v>1256</v>
      </c>
      <c r="K168" s="321"/>
    </row>
    <row r="169" spans="2:11" ht="15" customHeight="1">
      <c r="B169" s="300"/>
      <c r="C169" s="278" t="s">
        <v>1155</v>
      </c>
      <c r="D169" s="278"/>
      <c r="E169" s="278"/>
      <c r="F169" s="299" t="s">
        <v>1206</v>
      </c>
      <c r="G169" s="278"/>
      <c r="H169" s="278" t="s">
        <v>1272</v>
      </c>
      <c r="I169" s="278" t="s">
        <v>1208</v>
      </c>
      <c r="J169" s="278" t="s">
        <v>1256</v>
      </c>
      <c r="K169" s="321"/>
    </row>
    <row r="170" spans="2:11" ht="15" customHeight="1">
      <c r="B170" s="300"/>
      <c r="C170" s="278" t="s">
        <v>1211</v>
      </c>
      <c r="D170" s="278"/>
      <c r="E170" s="278"/>
      <c r="F170" s="299" t="s">
        <v>1212</v>
      </c>
      <c r="G170" s="278"/>
      <c r="H170" s="278" t="s">
        <v>1272</v>
      </c>
      <c r="I170" s="278" t="s">
        <v>1208</v>
      </c>
      <c r="J170" s="278">
        <v>50</v>
      </c>
      <c r="K170" s="321"/>
    </row>
    <row r="171" spans="2:11" ht="15" customHeight="1">
      <c r="B171" s="300"/>
      <c r="C171" s="278" t="s">
        <v>1214</v>
      </c>
      <c r="D171" s="278"/>
      <c r="E171" s="278"/>
      <c r="F171" s="299" t="s">
        <v>1206</v>
      </c>
      <c r="G171" s="278"/>
      <c r="H171" s="278" t="s">
        <v>1272</v>
      </c>
      <c r="I171" s="278" t="s">
        <v>1216</v>
      </c>
      <c r="J171" s="278"/>
      <c r="K171" s="321"/>
    </row>
    <row r="172" spans="2:11" ht="15" customHeight="1">
      <c r="B172" s="300"/>
      <c r="C172" s="278" t="s">
        <v>1225</v>
      </c>
      <c r="D172" s="278"/>
      <c r="E172" s="278"/>
      <c r="F172" s="299" t="s">
        <v>1212</v>
      </c>
      <c r="G172" s="278"/>
      <c r="H172" s="278" t="s">
        <v>1272</v>
      </c>
      <c r="I172" s="278" t="s">
        <v>1208</v>
      </c>
      <c r="J172" s="278">
        <v>50</v>
      </c>
      <c r="K172" s="321"/>
    </row>
    <row r="173" spans="2:11" ht="15" customHeight="1">
      <c r="B173" s="300"/>
      <c r="C173" s="278" t="s">
        <v>1233</v>
      </c>
      <c r="D173" s="278"/>
      <c r="E173" s="278"/>
      <c r="F173" s="299" t="s">
        <v>1212</v>
      </c>
      <c r="G173" s="278"/>
      <c r="H173" s="278" t="s">
        <v>1272</v>
      </c>
      <c r="I173" s="278" t="s">
        <v>1208</v>
      </c>
      <c r="J173" s="278">
        <v>50</v>
      </c>
      <c r="K173" s="321"/>
    </row>
    <row r="174" spans="2:11" ht="15" customHeight="1">
      <c r="B174" s="300"/>
      <c r="C174" s="278" t="s">
        <v>1231</v>
      </c>
      <c r="D174" s="278"/>
      <c r="E174" s="278"/>
      <c r="F174" s="299" t="s">
        <v>1212</v>
      </c>
      <c r="G174" s="278"/>
      <c r="H174" s="278" t="s">
        <v>1272</v>
      </c>
      <c r="I174" s="278" t="s">
        <v>1208</v>
      </c>
      <c r="J174" s="278">
        <v>50</v>
      </c>
      <c r="K174" s="321"/>
    </row>
    <row r="175" spans="2:11" ht="15" customHeight="1">
      <c r="B175" s="300"/>
      <c r="C175" s="278" t="s">
        <v>137</v>
      </c>
      <c r="D175" s="278"/>
      <c r="E175" s="278"/>
      <c r="F175" s="299" t="s">
        <v>1206</v>
      </c>
      <c r="G175" s="278"/>
      <c r="H175" s="278" t="s">
        <v>1273</v>
      </c>
      <c r="I175" s="278" t="s">
        <v>1274</v>
      </c>
      <c r="J175" s="278"/>
      <c r="K175" s="321"/>
    </row>
    <row r="176" spans="2:11" ht="15" customHeight="1">
      <c r="B176" s="300"/>
      <c r="C176" s="278" t="s">
        <v>56</v>
      </c>
      <c r="D176" s="278"/>
      <c r="E176" s="278"/>
      <c r="F176" s="299" t="s">
        <v>1206</v>
      </c>
      <c r="G176" s="278"/>
      <c r="H176" s="278" t="s">
        <v>1275</v>
      </c>
      <c r="I176" s="278" t="s">
        <v>1276</v>
      </c>
      <c r="J176" s="278">
        <v>1</v>
      </c>
      <c r="K176" s="321"/>
    </row>
    <row r="177" spans="2:11" ht="15" customHeight="1">
      <c r="B177" s="300"/>
      <c r="C177" s="278" t="s">
        <v>52</v>
      </c>
      <c r="D177" s="278"/>
      <c r="E177" s="278"/>
      <c r="F177" s="299" t="s">
        <v>1206</v>
      </c>
      <c r="G177" s="278"/>
      <c r="H177" s="278" t="s">
        <v>1277</v>
      </c>
      <c r="I177" s="278" t="s">
        <v>1208</v>
      </c>
      <c r="J177" s="278">
        <v>20</v>
      </c>
      <c r="K177" s="321"/>
    </row>
    <row r="178" spans="2:11" ht="15" customHeight="1">
      <c r="B178" s="300"/>
      <c r="C178" s="278" t="s">
        <v>138</v>
      </c>
      <c r="D178" s="278"/>
      <c r="E178" s="278"/>
      <c r="F178" s="299" t="s">
        <v>1206</v>
      </c>
      <c r="G178" s="278"/>
      <c r="H178" s="278" t="s">
        <v>1278</v>
      </c>
      <c r="I178" s="278" t="s">
        <v>1208</v>
      </c>
      <c r="J178" s="278">
        <v>255</v>
      </c>
      <c r="K178" s="321"/>
    </row>
    <row r="179" spans="2:11" ht="15" customHeight="1">
      <c r="B179" s="300"/>
      <c r="C179" s="278" t="s">
        <v>139</v>
      </c>
      <c r="D179" s="278"/>
      <c r="E179" s="278"/>
      <c r="F179" s="299" t="s">
        <v>1206</v>
      </c>
      <c r="G179" s="278"/>
      <c r="H179" s="278" t="s">
        <v>1171</v>
      </c>
      <c r="I179" s="278" t="s">
        <v>1208</v>
      </c>
      <c r="J179" s="278">
        <v>10</v>
      </c>
      <c r="K179" s="321"/>
    </row>
    <row r="180" spans="2:11" ht="15" customHeight="1">
      <c r="B180" s="300"/>
      <c r="C180" s="278" t="s">
        <v>140</v>
      </c>
      <c r="D180" s="278"/>
      <c r="E180" s="278"/>
      <c r="F180" s="299" t="s">
        <v>1206</v>
      </c>
      <c r="G180" s="278"/>
      <c r="H180" s="278" t="s">
        <v>1279</v>
      </c>
      <c r="I180" s="278" t="s">
        <v>1240</v>
      </c>
      <c r="J180" s="278"/>
      <c r="K180" s="321"/>
    </row>
    <row r="181" spans="2:11" ht="15" customHeight="1">
      <c r="B181" s="300"/>
      <c r="C181" s="278" t="s">
        <v>1280</v>
      </c>
      <c r="D181" s="278"/>
      <c r="E181" s="278"/>
      <c r="F181" s="299" t="s">
        <v>1206</v>
      </c>
      <c r="G181" s="278"/>
      <c r="H181" s="278" t="s">
        <v>1281</v>
      </c>
      <c r="I181" s="278" t="s">
        <v>1240</v>
      </c>
      <c r="J181" s="278"/>
      <c r="K181" s="321"/>
    </row>
    <row r="182" spans="2:11" ht="15" customHeight="1">
      <c r="B182" s="300"/>
      <c r="C182" s="278" t="s">
        <v>1269</v>
      </c>
      <c r="D182" s="278"/>
      <c r="E182" s="278"/>
      <c r="F182" s="299" t="s">
        <v>1206</v>
      </c>
      <c r="G182" s="278"/>
      <c r="H182" s="278" t="s">
        <v>1282</v>
      </c>
      <c r="I182" s="278" t="s">
        <v>1240</v>
      </c>
      <c r="J182" s="278"/>
      <c r="K182" s="321"/>
    </row>
    <row r="183" spans="2:11" ht="15" customHeight="1">
      <c r="B183" s="300"/>
      <c r="C183" s="278" t="s">
        <v>142</v>
      </c>
      <c r="D183" s="278"/>
      <c r="E183" s="278"/>
      <c r="F183" s="299" t="s">
        <v>1212</v>
      </c>
      <c r="G183" s="278"/>
      <c r="H183" s="278" t="s">
        <v>1283</v>
      </c>
      <c r="I183" s="278" t="s">
        <v>1208</v>
      </c>
      <c r="J183" s="278">
        <v>50</v>
      </c>
      <c r="K183" s="321"/>
    </row>
    <row r="184" spans="2:11" ht="15" customHeight="1">
      <c r="B184" s="300"/>
      <c r="C184" s="278" t="s">
        <v>1284</v>
      </c>
      <c r="D184" s="278"/>
      <c r="E184" s="278"/>
      <c r="F184" s="299" t="s">
        <v>1212</v>
      </c>
      <c r="G184" s="278"/>
      <c r="H184" s="278" t="s">
        <v>1285</v>
      </c>
      <c r="I184" s="278" t="s">
        <v>1286</v>
      </c>
      <c r="J184" s="278"/>
      <c r="K184" s="321"/>
    </row>
    <row r="185" spans="2:11" ht="15" customHeight="1">
      <c r="B185" s="300"/>
      <c r="C185" s="278" t="s">
        <v>1287</v>
      </c>
      <c r="D185" s="278"/>
      <c r="E185" s="278"/>
      <c r="F185" s="299" t="s">
        <v>1212</v>
      </c>
      <c r="G185" s="278"/>
      <c r="H185" s="278" t="s">
        <v>1288</v>
      </c>
      <c r="I185" s="278" t="s">
        <v>1286</v>
      </c>
      <c r="J185" s="278"/>
      <c r="K185" s="321"/>
    </row>
    <row r="186" spans="2:11" ht="15" customHeight="1">
      <c r="B186" s="300"/>
      <c r="C186" s="278" t="s">
        <v>1289</v>
      </c>
      <c r="D186" s="278"/>
      <c r="E186" s="278"/>
      <c r="F186" s="299" t="s">
        <v>1212</v>
      </c>
      <c r="G186" s="278"/>
      <c r="H186" s="278" t="s">
        <v>1290</v>
      </c>
      <c r="I186" s="278" t="s">
        <v>1286</v>
      </c>
      <c r="J186" s="278"/>
      <c r="K186" s="321"/>
    </row>
    <row r="187" spans="2:11" ht="15" customHeight="1">
      <c r="B187" s="300"/>
      <c r="C187" s="333" t="s">
        <v>1291</v>
      </c>
      <c r="D187" s="278"/>
      <c r="E187" s="278"/>
      <c r="F187" s="299" t="s">
        <v>1212</v>
      </c>
      <c r="G187" s="278"/>
      <c r="H187" s="278" t="s">
        <v>1292</v>
      </c>
      <c r="I187" s="278" t="s">
        <v>1293</v>
      </c>
      <c r="J187" s="334" t="s">
        <v>1294</v>
      </c>
      <c r="K187" s="321"/>
    </row>
    <row r="188" spans="2:11" ht="15" customHeight="1">
      <c r="B188" s="300"/>
      <c r="C188" s="284" t="s">
        <v>41</v>
      </c>
      <c r="D188" s="278"/>
      <c r="E188" s="278"/>
      <c r="F188" s="299" t="s">
        <v>1206</v>
      </c>
      <c r="G188" s="278"/>
      <c r="H188" s="274" t="s">
        <v>1295</v>
      </c>
      <c r="I188" s="278" t="s">
        <v>1296</v>
      </c>
      <c r="J188" s="278"/>
      <c r="K188" s="321"/>
    </row>
    <row r="189" spans="2:11" ht="15" customHeight="1">
      <c r="B189" s="300"/>
      <c r="C189" s="284" t="s">
        <v>1297</v>
      </c>
      <c r="D189" s="278"/>
      <c r="E189" s="278"/>
      <c r="F189" s="299" t="s">
        <v>1206</v>
      </c>
      <c r="G189" s="278"/>
      <c r="H189" s="278" t="s">
        <v>1298</v>
      </c>
      <c r="I189" s="278" t="s">
        <v>1240</v>
      </c>
      <c r="J189" s="278"/>
      <c r="K189" s="321"/>
    </row>
    <row r="190" spans="2:11" ht="15" customHeight="1">
      <c r="B190" s="300"/>
      <c r="C190" s="284" t="s">
        <v>1299</v>
      </c>
      <c r="D190" s="278"/>
      <c r="E190" s="278"/>
      <c r="F190" s="299" t="s">
        <v>1206</v>
      </c>
      <c r="G190" s="278"/>
      <c r="H190" s="278" t="s">
        <v>1300</v>
      </c>
      <c r="I190" s="278" t="s">
        <v>1240</v>
      </c>
      <c r="J190" s="278"/>
      <c r="K190" s="321"/>
    </row>
    <row r="191" spans="2:11" ht="15" customHeight="1">
      <c r="B191" s="300"/>
      <c r="C191" s="284" t="s">
        <v>1301</v>
      </c>
      <c r="D191" s="278"/>
      <c r="E191" s="278"/>
      <c r="F191" s="299" t="s">
        <v>1212</v>
      </c>
      <c r="G191" s="278"/>
      <c r="H191" s="278" t="s">
        <v>1302</v>
      </c>
      <c r="I191" s="278" t="s">
        <v>1240</v>
      </c>
      <c r="J191" s="278"/>
      <c r="K191" s="321"/>
    </row>
    <row r="192" spans="2:11" ht="15" customHeight="1">
      <c r="B192" s="327"/>
      <c r="C192" s="335"/>
      <c r="D192" s="309"/>
      <c r="E192" s="309"/>
      <c r="F192" s="309"/>
      <c r="G192" s="309"/>
      <c r="H192" s="309"/>
      <c r="I192" s="309"/>
      <c r="J192" s="309"/>
      <c r="K192" s="328"/>
    </row>
    <row r="193" spans="2:11" ht="18.75" customHeight="1">
      <c r="B193" s="274"/>
      <c r="C193" s="278"/>
      <c r="D193" s="278"/>
      <c r="E193" s="278"/>
      <c r="F193" s="299"/>
      <c r="G193" s="278"/>
      <c r="H193" s="278"/>
      <c r="I193" s="278"/>
      <c r="J193" s="278"/>
      <c r="K193" s="274"/>
    </row>
    <row r="194" spans="2:11" ht="18.75" customHeight="1">
      <c r="B194" s="274"/>
      <c r="C194" s="278"/>
      <c r="D194" s="278"/>
      <c r="E194" s="278"/>
      <c r="F194" s="299"/>
      <c r="G194" s="278"/>
      <c r="H194" s="278"/>
      <c r="I194" s="278"/>
      <c r="J194" s="278"/>
      <c r="K194" s="274"/>
    </row>
    <row r="195" spans="2:11" ht="18.75" customHeight="1"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</row>
    <row r="196" spans="2:11" ht="13.5">
      <c r="B196" s="264"/>
      <c r="C196" s="265"/>
      <c r="D196" s="265"/>
      <c r="E196" s="265"/>
      <c r="F196" s="265"/>
      <c r="G196" s="265"/>
      <c r="H196" s="265"/>
      <c r="I196" s="265"/>
      <c r="J196" s="265"/>
      <c r="K196" s="266"/>
    </row>
    <row r="197" spans="2:11" ht="21">
      <c r="B197" s="267"/>
      <c r="C197" s="268" t="s">
        <v>1303</v>
      </c>
      <c r="D197" s="268"/>
      <c r="E197" s="268"/>
      <c r="F197" s="268"/>
      <c r="G197" s="268"/>
      <c r="H197" s="268"/>
      <c r="I197" s="268"/>
      <c r="J197" s="268"/>
      <c r="K197" s="269"/>
    </row>
    <row r="198" spans="2:11" ht="25.5" customHeight="1">
      <c r="B198" s="267"/>
      <c r="C198" s="336" t="s">
        <v>1304</v>
      </c>
      <c r="D198" s="336"/>
      <c r="E198" s="336"/>
      <c r="F198" s="336" t="s">
        <v>1305</v>
      </c>
      <c r="G198" s="337"/>
      <c r="H198" s="336" t="s">
        <v>1306</v>
      </c>
      <c r="I198" s="336"/>
      <c r="J198" s="336"/>
      <c r="K198" s="269"/>
    </row>
    <row r="199" spans="2:11" ht="5.25" customHeight="1">
      <c r="B199" s="300"/>
      <c r="C199" s="297"/>
      <c r="D199" s="297"/>
      <c r="E199" s="297"/>
      <c r="F199" s="297"/>
      <c r="G199" s="278"/>
      <c r="H199" s="297"/>
      <c r="I199" s="297"/>
      <c r="J199" s="297"/>
      <c r="K199" s="321"/>
    </row>
    <row r="200" spans="2:11" ht="15" customHeight="1">
      <c r="B200" s="300"/>
      <c r="C200" s="278" t="s">
        <v>1296</v>
      </c>
      <c r="D200" s="278"/>
      <c r="E200" s="278"/>
      <c r="F200" s="299" t="s">
        <v>42</v>
      </c>
      <c r="G200" s="278"/>
      <c r="H200" s="278" t="s">
        <v>1307</v>
      </c>
      <c r="I200" s="278"/>
      <c r="J200" s="278"/>
      <c r="K200" s="321"/>
    </row>
    <row r="201" spans="2:11" ht="15" customHeight="1">
      <c r="B201" s="300"/>
      <c r="C201" s="306"/>
      <c r="D201" s="278"/>
      <c r="E201" s="278"/>
      <c r="F201" s="299" t="s">
        <v>43</v>
      </c>
      <c r="G201" s="278"/>
      <c r="H201" s="278" t="s">
        <v>1308</v>
      </c>
      <c r="I201" s="278"/>
      <c r="J201" s="278"/>
      <c r="K201" s="321"/>
    </row>
    <row r="202" spans="2:11" ht="15" customHeight="1">
      <c r="B202" s="300"/>
      <c r="C202" s="306"/>
      <c r="D202" s="278"/>
      <c r="E202" s="278"/>
      <c r="F202" s="299" t="s">
        <v>46</v>
      </c>
      <c r="G202" s="278"/>
      <c r="H202" s="278" t="s">
        <v>1309</v>
      </c>
      <c r="I202" s="278"/>
      <c r="J202" s="278"/>
      <c r="K202" s="321"/>
    </row>
    <row r="203" spans="2:11" ht="15" customHeight="1">
      <c r="B203" s="300"/>
      <c r="C203" s="278"/>
      <c r="D203" s="278"/>
      <c r="E203" s="278"/>
      <c r="F203" s="299" t="s">
        <v>44</v>
      </c>
      <c r="G203" s="278"/>
      <c r="H203" s="278" t="s">
        <v>1310</v>
      </c>
      <c r="I203" s="278"/>
      <c r="J203" s="278"/>
      <c r="K203" s="321"/>
    </row>
    <row r="204" spans="2:11" ht="15" customHeight="1">
      <c r="B204" s="300"/>
      <c r="C204" s="278"/>
      <c r="D204" s="278"/>
      <c r="E204" s="278"/>
      <c r="F204" s="299" t="s">
        <v>45</v>
      </c>
      <c r="G204" s="278"/>
      <c r="H204" s="278" t="s">
        <v>1311</v>
      </c>
      <c r="I204" s="278"/>
      <c r="J204" s="278"/>
      <c r="K204" s="321"/>
    </row>
    <row r="205" spans="2:11" ht="15" customHeight="1">
      <c r="B205" s="300"/>
      <c r="C205" s="278"/>
      <c r="D205" s="278"/>
      <c r="E205" s="278"/>
      <c r="F205" s="299"/>
      <c r="G205" s="278"/>
      <c r="H205" s="278"/>
      <c r="I205" s="278"/>
      <c r="J205" s="278"/>
      <c r="K205" s="321"/>
    </row>
    <row r="206" spans="2:11" ht="15" customHeight="1">
      <c r="B206" s="300"/>
      <c r="C206" s="278" t="s">
        <v>1252</v>
      </c>
      <c r="D206" s="278"/>
      <c r="E206" s="278"/>
      <c r="F206" s="299" t="s">
        <v>78</v>
      </c>
      <c r="G206" s="278"/>
      <c r="H206" s="278" t="s">
        <v>1312</v>
      </c>
      <c r="I206" s="278"/>
      <c r="J206" s="278"/>
      <c r="K206" s="321"/>
    </row>
    <row r="207" spans="2:11" ht="15" customHeight="1">
      <c r="B207" s="300"/>
      <c r="C207" s="306"/>
      <c r="D207" s="278"/>
      <c r="E207" s="278"/>
      <c r="F207" s="299" t="s">
        <v>1150</v>
      </c>
      <c r="G207" s="278"/>
      <c r="H207" s="278" t="s">
        <v>1151</v>
      </c>
      <c r="I207" s="278"/>
      <c r="J207" s="278"/>
      <c r="K207" s="321"/>
    </row>
    <row r="208" spans="2:11" ht="15" customHeight="1">
      <c r="B208" s="300"/>
      <c r="C208" s="278"/>
      <c r="D208" s="278"/>
      <c r="E208" s="278"/>
      <c r="F208" s="299" t="s">
        <v>1148</v>
      </c>
      <c r="G208" s="278"/>
      <c r="H208" s="278" t="s">
        <v>1313</v>
      </c>
      <c r="I208" s="278"/>
      <c r="J208" s="278"/>
      <c r="K208" s="321"/>
    </row>
    <row r="209" spans="2:11" ht="15" customHeight="1">
      <c r="B209" s="338"/>
      <c r="C209" s="306"/>
      <c r="D209" s="306"/>
      <c r="E209" s="306"/>
      <c r="F209" s="299" t="s">
        <v>102</v>
      </c>
      <c r="G209" s="284"/>
      <c r="H209" s="325" t="s">
        <v>1152</v>
      </c>
      <c r="I209" s="325"/>
      <c r="J209" s="325"/>
      <c r="K209" s="339"/>
    </row>
    <row r="210" spans="2:11" ht="15" customHeight="1">
      <c r="B210" s="338"/>
      <c r="C210" s="306"/>
      <c r="D210" s="306"/>
      <c r="E210" s="306"/>
      <c r="F210" s="299" t="s">
        <v>1153</v>
      </c>
      <c r="G210" s="284"/>
      <c r="H210" s="325" t="s">
        <v>1130</v>
      </c>
      <c r="I210" s="325"/>
      <c r="J210" s="325"/>
      <c r="K210" s="339"/>
    </row>
    <row r="211" spans="2:11" ht="15" customHeight="1">
      <c r="B211" s="338"/>
      <c r="C211" s="306"/>
      <c r="D211" s="306"/>
      <c r="E211" s="306"/>
      <c r="F211" s="340"/>
      <c r="G211" s="284"/>
      <c r="H211" s="341"/>
      <c r="I211" s="341"/>
      <c r="J211" s="341"/>
      <c r="K211" s="339"/>
    </row>
    <row r="212" spans="2:11" ht="15" customHeight="1">
      <c r="B212" s="338"/>
      <c r="C212" s="278" t="s">
        <v>1276</v>
      </c>
      <c r="D212" s="306"/>
      <c r="E212" s="306"/>
      <c r="F212" s="299">
        <v>1</v>
      </c>
      <c r="G212" s="284"/>
      <c r="H212" s="325" t="s">
        <v>1314</v>
      </c>
      <c r="I212" s="325"/>
      <c r="J212" s="325"/>
      <c r="K212" s="339"/>
    </row>
    <row r="213" spans="2:11" ht="15" customHeight="1">
      <c r="B213" s="338"/>
      <c r="C213" s="306"/>
      <c r="D213" s="306"/>
      <c r="E213" s="306"/>
      <c r="F213" s="299">
        <v>2</v>
      </c>
      <c r="G213" s="284"/>
      <c r="H213" s="325" t="s">
        <v>1315</v>
      </c>
      <c r="I213" s="325"/>
      <c r="J213" s="325"/>
      <c r="K213" s="339"/>
    </row>
    <row r="214" spans="2:11" ht="15" customHeight="1">
      <c r="B214" s="338"/>
      <c r="C214" s="306"/>
      <c r="D214" s="306"/>
      <c r="E214" s="306"/>
      <c r="F214" s="299">
        <v>3</v>
      </c>
      <c r="G214" s="284"/>
      <c r="H214" s="325" t="s">
        <v>1316</v>
      </c>
      <c r="I214" s="325"/>
      <c r="J214" s="325"/>
      <c r="K214" s="339"/>
    </row>
    <row r="215" spans="2:11" ht="15" customHeight="1">
      <c r="B215" s="338"/>
      <c r="C215" s="306"/>
      <c r="D215" s="306"/>
      <c r="E215" s="306"/>
      <c r="F215" s="299">
        <v>4</v>
      </c>
      <c r="G215" s="284"/>
      <c r="H215" s="325" t="s">
        <v>1317</v>
      </c>
      <c r="I215" s="325"/>
      <c r="J215" s="325"/>
      <c r="K215" s="339"/>
    </row>
    <row r="216" spans="2:11" ht="12.75" customHeight="1">
      <c r="B216" s="342"/>
      <c r="C216" s="343"/>
      <c r="D216" s="343"/>
      <c r="E216" s="343"/>
      <c r="F216" s="343"/>
      <c r="G216" s="343"/>
      <c r="H216" s="343"/>
      <c r="I216" s="343"/>
      <c r="J216" s="343"/>
      <c r="K216" s="344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65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24"/>
      <c r="C1" s="124"/>
      <c r="D1" s="125" t="s">
        <v>1</v>
      </c>
      <c r="E1" s="124"/>
      <c r="F1" s="126" t="s">
        <v>104</v>
      </c>
      <c r="G1" s="126" t="s">
        <v>105</v>
      </c>
      <c r="H1" s="126"/>
      <c r="I1" s="127"/>
      <c r="J1" s="126" t="s">
        <v>106</v>
      </c>
      <c r="K1" s="125" t="s">
        <v>107</v>
      </c>
      <c r="L1" s="126" t="s">
        <v>108</v>
      </c>
      <c r="M1" s="126"/>
      <c r="N1" s="126"/>
      <c r="O1" s="126"/>
      <c r="P1" s="126"/>
      <c r="Q1" s="126"/>
      <c r="R1" s="126"/>
      <c r="S1" s="126"/>
      <c r="T1" s="126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24" t="s">
        <v>8</v>
      </c>
      <c r="AT2" s="25" t="s">
        <v>80</v>
      </c>
    </row>
    <row r="3" spans="2:46" ht="6.95" customHeight="1">
      <c r="B3" s="26"/>
      <c r="C3" s="27"/>
      <c r="D3" s="27"/>
      <c r="E3" s="27"/>
      <c r="F3" s="27"/>
      <c r="G3" s="27"/>
      <c r="H3" s="27"/>
      <c r="I3" s="128"/>
      <c r="J3" s="27"/>
      <c r="K3" s="28"/>
      <c r="AT3" s="25" t="s">
        <v>81</v>
      </c>
    </row>
    <row r="4" spans="2:46" ht="36.95" customHeight="1">
      <c r="B4" s="29"/>
      <c r="C4" s="30"/>
      <c r="D4" s="31" t="s">
        <v>109</v>
      </c>
      <c r="E4" s="30"/>
      <c r="F4" s="30"/>
      <c r="G4" s="30"/>
      <c r="H4" s="30"/>
      <c r="I4" s="129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9"/>
      <c r="J5" s="30"/>
      <c r="K5" s="32"/>
    </row>
    <row r="6" spans="2:11" ht="13.5">
      <c r="B6" s="29"/>
      <c r="C6" s="30"/>
      <c r="D6" s="41" t="s">
        <v>19</v>
      </c>
      <c r="E6" s="30"/>
      <c r="F6" s="30"/>
      <c r="G6" s="30"/>
      <c r="H6" s="30"/>
      <c r="I6" s="129"/>
      <c r="J6" s="30"/>
      <c r="K6" s="32"/>
    </row>
    <row r="7" spans="2:11" ht="16.5" customHeight="1">
      <c r="B7" s="29"/>
      <c r="C7" s="30"/>
      <c r="D7" s="30"/>
      <c r="E7" s="130" t="str">
        <f>'Rekapitulace stavby'!K6</f>
        <v>NPK, a.s., Svitavská nemocnice, úprava části polikliniky na lékárnu a ambulance</v>
      </c>
      <c r="F7" s="41"/>
      <c r="G7" s="41"/>
      <c r="H7" s="41"/>
      <c r="I7" s="129"/>
      <c r="J7" s="30"/>
      <c r="K7" s="32"/>
    </row>
    <row r="8" spans="2:11" s="1" customFormat="1" ht="13.5">
      <c r="B8" s="47"/>
      <c r="C8" s="48"/>
      <c r="D8" s="41" t="s">
        <v>110</v>
      </c>
      <c r="E8" s="48"/>
      <c r="F8" s="48"/>
      <c r="G8" s="48"/>
      <c r="H8" s="48"/>
      <c r="I8" s="131"/>
      <c r="J8" s="48"/>
      <c r="K8" s="52"/>
    </row>
    <row r="9" spans="2:11" s="1" customFormat="1" ht="36.95" customHeight="1">
      <c r="B9" s="47"/>
      <c r="C9" s="48"/>
      <c r="D9" s="48"/>
      <c r="E9" s="132" t="s">
        <v>111</v>
      </c>
      <c r="F9" s="48"/>
      <c r="G9" s="48"/>
      <c r="H9" s="48"/>
      <c r="I9" s="131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31"/>
      <c r="J10" s="48"/>
      <c r="K10" s="52"/>
    </row>
    <row r="11" spans="2:11" s="1" customFormat="1" ht="14.4" customHeight="1">
      <c r="B11" s="47"/>
      <c r="C11" s="48"/>
      <c r="D11" s="41" t="s">
        <v>21</v>
      </c>
      <c r="E11" s="48"/>
      <c r="F11" s="36" t="s">
        <v>5</v>
      </c>
      <c r="G11" s="48"/>
      <c r="H11" s="48"/>
      <c r="I11" s="133" t="s">
        <v>22</v>
      </c>
      <c r="J11" s="36" t="s">
        <v>5</v>
      </c>
      <c r="K11" s="52"/>
    </row>
    <row r="12" spans="2:11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33" t="s">
        <v>25</v>
      </c>
      <c r="J12" s="134" t="str">
        <f>'Rekapitulace stavby'!AN8</f>
        <v>17. 8. 2018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31"/>
      <c r="J13" s="48"/>
      <c r="K13" s="52"/>
    </row>
    <row r="14" spans="2:11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33" t="s">
        <v>28</v>
      </c>
      <c r="J14" s="36" t="s">
        <v>5</v>
      </c>
      <c r="K14" s="52"/>
    </row>
    <row r="15" spans="2:11" s="1" customFormat="1" ht="18" customHeight="1">
      <c r="B15" s="47"/>
      <c r="C15" s="48"/>
      <c r="D15" s="48"/>
      <c r="E15" s="36" t="s">
        <v>29</v>
      </c>
      <c r="F15" s="48"/>
      <c r="G15" s="48"/>
      <c r="H15" s="48"/>
      <c r="I15" s="133" t="s">
        <v>30</v>
      </c>
      <c r="J15" s="36" t="s">
        <v>5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31"/>
      <c r="J16" s="48"/>
      <c r="K16" s="52"/>
    </row>
    <row r="17" spans="2:11" s="1" customFormat="1" ht="14.4" customHeight="1">
      <c r="B17" s="47"/>
      <c r="C17" s="48"/>
      <c r="D17" s="41" t="s">
        <v>31</v>
      </c>
      <c r="E17" s="48"/>
      <c r="F17" s="48"/>
      <c r="G17" s="48"/>
      <c r="H17" s="48"/>
      <c r="I17" s="133" t="s">
        <v>28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33" t="s">
        <v>30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31"/>
      <c r="J19" s="48"/>
      <c r="K19" s="52"/>
    </row>
    <row r="20" spans="2:11" s="1" customFormat="1" ht="14.4" customHeight="1">
      <c r="B20" s="47"/>
      <c r="C20" s="48"/>
      <c r="D20" s="41" t="s">
        <v>33</v>
      </c>
      <c r="E20" s="48"/>
      <c r="F20" s="48"/>
      <c r="G20" s="48"/>
      <c r="H20" s="48"/>
      <c r="I20" s="133" t="s">
        <v>28</v>
      </c>
      <c r="J20" s="36" t="s">
        <v>5</v>
      </c>
      <c r="K20" s="52"/>
    </row>
    <row r="21" spans="2:11" s="1" customFormat="1" ht="18" customHeight="1">
      <c r="B21" s="47"/>
      <c r="C21" s="48"/>
      <c r="D21" s="48"/>
      <c r="E21" s="36" t="s">
        <v>34</v>
      </c>
      <c r="F21" s="48"/>
      <c r="G21" s="48"/>
      <c r="H21" s="48"/>
      <c r="I21" s="133" t="s">
        <v>30</v>
      </c>
      <c r="J21" s="36" t="s">
        <v>5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31"/>
      <c r="J22" s="48"/>
      <c r="K22" s="52"/>
    </row>
    <row r="23" spans="2:11" s="1" customFormat="1" ht="14.4" customHeight="1">
      <c r="B23" s="47"/>
      <c r="C23" s="48"/>
      <c r="D23" s="41" t="s">
        <v>36</v>
      </c>
      <c r="E23" s="48"/>
      <c r="F23" s="48"/>
      <c r="G23" s="48"/>
      <c r="H23" s="48"/>
      <c r="I23" s="131"/>
      <c r="J23" s="48"/>
      <c r="K23" s="52"/>
    </row>
    <row r="24" spans="2:11" s="6" customFormat="1" ht="16.5" customHeight="1">
      <c r="B24" s="135"/>
      <c r="C24" s="136"/>
      <c r="D24" s="136"/>
      <c r="E24" s="45" t="s">
        <v>5</v>
      </c>
      <c r="F24" s="45"/>
      <c r="G24" s="45"/>
      <c r="H24" s="45"/>
      <c r="I24" s="137"/>
      <c r="J24" s="136"/>
      <c r="K24" s="138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31"/>
      <c r="J25" s="48"/>
      <c r="K25" s="52"/>
    </row>
    <row r="26" spans="2:11" s="1" customFormat="1" ht="6.95" customHeight="1">
      <c r="B26" s="47"/>
      <c r="C26" s="48"/>
      <c r="D26" s="83"/>
      <c r="E26" s="83"/>
      <c r="F26" s="83"/>
      <c r="G26" s="83"/>
      <c r="H26" s="83"/>
      <c r="I26" s="139"/>
      <c r="J26" s="83"/>
      <c r="K26" s="140"/>
    </row>
    <row r="27" spans="2:11" s="1" customFormat="1" ht="25.4" customHeight="1">
      <c r="B27" s="47"/>
      <c r="C27" s="48"/>
      <c r="D27" s="141" t="s">
        <v>37</v>
      </c>
      <c r="E27" s="48"/>
      <c r="F27" s="48"/>
      <c r="G27" s="48"/>
      <c r="H27" s="48"/>
      <c r="I27" s="131"/>
      <c r="J27" s="142">
        <f>ROUND(J95,2)</f>
        <v>0</v>
      </c>
      <c r="K27" s="52"/>
    </row>
    <row r="28" spans="2:11" s="1" customFormat="1" ht="6.95" customHeight="1">
      <c r="B28" s="47"/>
      <c r="C28" s="48"/>
      <c r="D28" s="83"/>
      <c r="E28" s="83"/>
      <c r="F28" s="83"/>
      <c r="G28" s="83"/>
      <c r="H28" s="83"/>
      <c r="I28" s="139"/>
      <c r="J28" s="83"/>
      <c r="K28" s="140"/>
    </row>
    <row r="29" spans="2:11" s="1" customFormat="1" ht="14.4" customHeight="1">
      <c r="B29" s="47"/>
      <c r="C29" s="48"/>
      <c r="D29" s="48"/>
      <c r="E29" s="48"/>
      <c r="F29" s="53" t="s">
        <v>39</v>
      </c>
      <c r="G29" s="48"/>
      <c r="H29" s="48"/>
      <c r="I29" s="143" t="s">
        <v>38</v>
      </c>
      <c r="J29" s="53" t="s">
        <v>40</v>
      </c>
      <c r="K29" s="52"/>
    </row>
    <row r="30" spans="2:11" s="1" customFormat="1" ht="14.4" customHeight="1">
      <c r="B30" s="47"/>
      <c r="C30" s="48"/>
      <c r="D30" s="56" t="s">
        <v>41</v>
      </c>
      <c r="E30" s="56" t="s">
        <v>42</v>
      </c>
      <c r="F30" s="144">
        <f>ROUND(SUM(BE95:BE652),2)</f>
        <v>0</v>
      </c>
      <c r="G30" s="48"/>
      <c r="H30" s="48"/>
      <c r="I30" s="145">
        <v>0.21</v>
      </c>
      <c r="J30" s="144">
        <f>ROUND(ROUND((SUM(BE95:BE652)),2)*I30,2)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43</v>
      </c>
      <c r="F31" s="144">
        <f>ROUND(SUM(BF95:BF652),2)</f>
        <v>0</v>
      </c>
      <c r="G31" s="48"/>
      <c r="H31" s="48"/>
      <c r="I31" s="145">
        <v>0.15</v>
      </c>
      <c r="J31" s="144">
        <f>ROUND(ROUND((SUM(BF95:BF652)),2)*I31,2)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44</v>
      </c>
      <c r="F32" s="144">
        <f>ROUND(SUM(BG95:BG652),2)</f>
        <v>0</v>
      </c>
      <c r="G32" s="48"/>
      <c r="H32" s="48"/>
      <c r="I32" s="145">
        <v>0.21</v>
      </c>
      <c r="J32" s="144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45</v>
      </c>
      <c r="F33" s="144">
        <f>ROUND(SUM(BH95:BH652),2)</f>
        <v>0</v>
      </c>
      <c r="G33" s="48"/>
      <c r="H33" s="48"/>
      <c r="I33" s="145">
        <v>0.15</v>
      </c>
      <c r="J33" s="144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46</v>
      </c>
      <c r="F34" s="144">
        <f>ROUND(SUM(BI95:BI652),2)</f>
        <v>0</v>
      </c>
      <c r="G34" s="48"/>
      <c r="H34" s="48"/>
      <c r="I34" s="145">
        <v>0</v>
      </c>
      <c r="J34" s="144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31"/>
      <c r="J35" s="48"/>
      <c r="K35" s="52"/>
    </row>
    <row r="36" spans="2:11" s="1" customFormat="1" ht="25.4" customHeight="1">
      <c r="B36" s="47"/>
      <c r="C36" s="146"/>
      <c r="D36" s="147" t="s">
        <v>47</v>
      </c>
      <c r="E36" s="89"/>
      <c r="F36" s="89"/>
      <c r="G36" s="148" t="s">
        <v>48</v>
      </c>
      <c r="H36" s="149" t="s">
        <v>49</v>
      </c>
      <c r="I36" s="150"/>
      <c r="J36" s="151">
        <f>SUM(J27:J34)</f>
        <v>0</v>
      </c>
      <c r="K36" s="152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53"/>
      <c r="J37" s="69"/>
      <c r="K37" s="70"/>
    </row>
    <row r="41" spans="2:11" s="1" customFormat="1" ht="6.95" customHeight="1">
      <c r="B41" s="71"/>
      <c r="C41" s="72"/>
      <c r="D41" s="72"/>
      <c r="E41" s="72"/>
      <c r="F41" s="72"/>
      <c r="G41" s="72"/>
      <c r="H41" s="72"/>
      <c r="I41" s="154"/>
      <c r="J41" s="72"/>
      <c r="K41" s="155"/>
    </row>
    <row r="42" spans="2:11" s="1" customFormat="1" ht="36.95" customHeight="1">
      <c r="B42" s="47"/>
      <c r="C42" s="31" t="s">
        <v>112</v>
      </c>
      <c r="D42" s="48"/>
      <c r="E42" s="48"/>
      <c r="F42" s="48"/>
      <c r="G42" s="48"/>
      <c r="H42" s="48"/>
      <c r="I42" s="131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31"/>
      <c r="J43" s="48"/>
      <c r="K43" s="52"/>
    </row>
    <row r="44" spans="2:11" s="1" customFormat="1" ht="14.4" customHeight="1">
      <c r="B44" s="47"/>
      <c r="C44" s="41" t="s">
        <v>19</v>
      </c>
      <c r="D44" s="48"/>
      <c r="E44" s="48"/>
      <c r="F44" s="48"/>
      <c r="G44" s="48"/>
      <c r="H44" s="48"/>
      <c r="I44" s="131"/>
      <c r="J44" s="48"/>
      <c r="K44" s="52"/>
    </row>
    <row r="45" spans="2:11" s="1" customFormat="1" ht="16.5" customHeight="1">
      <c r="B45" s="47"/>
      <c r="C45" s="48"/>
      <c r="D45" s="48"/>
      <c r="E45" s="130" t="str">
        <f>E7</f>
        <v>NPK, a.s., Svitavská nemocnice, úprava části polikliniky na lékárnu a ambulance</v>
      </c>
      <c r="F45" s="41"/>
      <c r="G45" s="41"/>
      <c r="H45" s="41"/>
      <c r="I45" s="131"/>
      <c r="J45" s="48"/>
      <c r="K45" s="52"/>
    </row>
    <row r="46" spans="2:11" s="1" customFormat="1" ht="14.4" customHeight="1">
      <c r="B46" s="47"/>
      <c r="C46" s="41" t="s">
        <v>110</v>
      </c>
      <c r="D46" s="48"/>
      <c r="E46" s="48"/>
      <c r="F46" s="48"/>
      <c r="G46" s="48"/>
      <c r="H46" s="48"/>
      <c r="I46" s="131"/>
      <c r="J46" s="48"/>
      <c r="K46" s="52"/>
    </row>
    <row r="47" spans="2:11" s="1" customFormat="1" ht="17.25" customHeight="1">
      <c r="B47" s="47"/>
      <c r="C47" s="48"/>
      <c r="D47" s="48"/>
      <c r="E47" s="132" t="str">
        <f>E9</f>
        <v>01 - ASŘ</v>
      </c>
      <c r="F47" s="48"/>
      <c r="G47" s="48"/>
      <c r="H47" s="48"/>
      <c r="I47" s="131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31"/>
      <c r="J48" s="48"/>
      <c r="K48" s="52"/>
    </row>
    <row r="49" spans="2:11" s="1" customFormat="1" ht="18" customHeight="1">
      <c r="B49" s="47"/>
      <c r="C49" s="41" t="s">
        <v>23</v>
      </c>
      <c r="D49" s="48"/>
      <c r="E49" s="48"/>
      <c r="F49" s="36" t="str">
        <f>F12</f>
        <v>č.p. 2070 p.č. 2950 k.ú. Svitavy-předměstí</v>
      </c>
      <c r="G49" s="48"/>
      <c r="H49" s="48"/>
      <c r="I49" s="133" t="s">
        <v>25</v>
      </c>
      <c r="J49" s="134" t="str">
        <f>IF(J12="","",J12)</f>
        <v>17. 8. 2018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31"/>
      <c r="J50" s="48"/>
      <c r="K50" s="52"/>
    </row>
    <row r="51" spans="2:11" s="1" customFormat="1" ht="13.5">
      <c r="B51" s="47"/>
      <c r="C51" s="41" t="s">
        <v>27</v>
      </c>
      <c r="D51" s="48"/>
      <c r="E51" s="48"/>
      <c r="F51" s="36" t="str">
        <f>E15</f>
        <v>Krajský úřad Pardubického kraje</v>
      </c>
      <c r="G51" s="48"/>
      <c r="H51" s="48"/>
      <c r="I51" s="133" t="s">
        <v>33</v>
      </c>
      <c r="J51" s="45" t="str">
        <f>E21</f>
        <v>JIKA CZ, Ing Jiří Slánský</v>
      </c>
      <c r="K51" s="52"/>
    </row>
    <row r="52" spans="2:11" s="1" customFormat="1" ht="14.4" customHeight="1">
      <c r="B52" s="47"/>
      <c r="C52" s="41" t="s">
        <v>31</v>
      </c>
      <c r="D52" s="48"/>
      <c r="E52" s="48"/>
      <c r="F52" s="36" t="str">
        <f>IF(E18="","",E18)</f>
        <v/>
      </c>
      <c r="G52" s="48"/>
      <c r="H52" s="48"/>
      <c r="I52" s="131"/>
      <c r="J52" s="156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31"/>
      <c r="J53" s="48"/>
      <c r="K53" s="52"/>
    </row>
    <row r="54" spans="2:11" s="1" customFormat="1" ht="29.25" customHeight="1">
      <c r="B54" s="47"/>
      <c r="C54" s="157" t="s">
        <v>113</v>
      </c>
      <c r="D54" s="146"/>
      <c r="E54" s="146"/>
      <c r="F54" s="146"/>
      <c r="G54" s="146"/>
      <c r="H54" s="146"/>
      <c r="I54" s="158"/>
      <c r="J54" s="159" t="s">
        <v>114</v>
      </c>
      <c r="K54" s="160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31"/>
      <c r="J55" s="48"/>
      <c r="K55" s="52"/>
    </row>
    <row r="56" spans="2:47" s="1" customFormat="1" ht="29.25" customHeight="1">
      <c r="B56" s="47"/>
      <c r="C56" s="161" t="s">
        <v>115</v>
      </c>
      <c r="D56" s="48"/>
      <c r="E56" s="48"/>
      <c r="F56" s="48"/>
      <c r="G56" s="48"/>
      <c r="H56" s="48"/>
      <c r="I56" s="131"/>
      <c r="J56" s="142">
        <f>J95</f>
        <v>0</v>
      </c>
      <c r="K56" s="52"/>
      <c r="AU56" s="25" t="s">
        <v>116</v>
      </c>
    </row>
    <row r="57" spans="2:11" s="7" customFormat="1" ht="24.95" customHeight="1">
      <c r="B57" s="162"/>
      <c r="C57" s="163"/>
      <c r="D57" s="164" t="s">
        <v>117</v>
      </c>
      <c r="E57" s="165"/>
      <c r="F57" s="165"/>
      <c r="G57" s="165"/>
      <c r="H57" s="165"/>
      <c r="I57" s="166"/>
      <c r="J57" s="167">
        <f>J96</f>
        <v>0</v>
      </c>
      <c r="K57" s="168"/>
    </row>
    <row r="58" spans="2:11" s="8" customFormat="1" ht="19.9" customHeight="1">
      <c r="B58" s="169"/>
      <c r="C58" s="170"/>
      <c r="D58" s="171" t="s">
        <v>118</v>
      </c>
      <c r="E58" s="172"/>
      <c r="F58" s="172"/>
      <c r="G58" s="172"/>
      <c r="H58" s="172"/>
      <c r="I58" s="173"/>
      <c r="J58" s="174">
        <f>J97</f>
        <v>0</v>
      </c>
      <c r="K58" s="175"/>
    </row>
    <row r="59" spans="2:11" s="8" customFormat="1" ht="19.9" customHeight="1">
      <c r="B59" s="169"/>
      <c r="C59" s="170"/>
      <c r="D59" s="171" t="s">
        <v>119</v>
      </c>
      <c r="E59" s="172"/>
      <c r="F59" s="172"/>
      <c r="G59" s="172"/>
      <c r="H59" s="172"/>
      <c r="I59" s="173"/>
      <c r="J59" s="174">
        <f>J123</f>
        <v>0</v>
      </c>
      <c r="K59" s="175"/>
    </row>
    <row r="60" spans="2:11" s="8" customFormat="1" ht="19.9" customHeight="1">
      <c r="B60" s="169"/>
      <c r="C60" s="170"/>
      <c r="D60" s="171" t="s">
        <v>120</v>
      </c>
      <c r="E60" s="172"/>
      <c r="F60" s="172"/>
      <c r="G60" s="172"/>
      <c r="H60" s="172"/>
      <c r="I60" s="173"/>
      <c r="J60" s="174">
        <f>J152</f>
        <v>0</v>
      </c>
      <c r="K60" s="175"/>
    </row>
    <row r="61" spans="2:11" s="8" customFormat="1" ht="19.9" customHeight="1">
      <c r="B61" s="169"/>
      <c r="C61" s="170"/>
      <c r="D61" s="171" t="s">
        <v>121</v>
      </c>
      <c r="E61" s="172"/>
      <c r="F61" s="172"/>
      <c r="G61" s="172"/>
      <c r="H61" s="172"/>
      <c r="I61" s="173"/>
      <c r="J61" s="174">
        <f>J310</f>
        <v>0</v>
      </c>
      <c r="K61" s="175"/>
    </row>
    <row r="62" spans="2:11" s="8" customFormat="1" ht="19.9" customHeight="1">
      <c r="B62" s="169"/>
      <c r="C62" s="170"/>
      <c r="D62" s="171" t="s">
        <v>122</v>
      </c>
      <c r="E62" s="172"/>
      <c r="F62" s="172"/>
      <c r="G62" s="172"/>
      <c r="H62" s="172"/>
      <c r="I62" s="173"/>
      <c r="J62" s="174">
        <f>J327</f>
        <v>0</v>
      </c>
      <c r="K62" s="175"/>
    </row>
    <row r="63" spans="2:11" s="7" customFormat="1" ht="24.95" customHeight="1">
      <c r="B63" s="162"/>
      <c r="C63" s="163"/>
      <c r="D63" s="164" t="s">
        <v>123</v>
      </c>
      <c r="E63" s="165"/>
      <c r="F63" s="165"/>
      <c r="G63" s="165"/>
      <c r="H63" s="165"/>
      <c r="I63" s="166"/>
      <c r="J63" s="167">
        <f>J329</f>
        <v>0</v>
      </c>
      <c r="K63" s="168"/>
    </row>
    <row r="64" spans="2:11" s="8" customFormat="1" ht="19.9" customHeight="1">
      <c r="B64" s="169"/>
      <c r="C64" s="170"/>
      <c r="D64" s="171" t="s">
        <v>124</v>
      </c>
      <c r="E64" s="172"/>
      <c r="F64" s="172"/>
      <c r="G64" s="172"/>
      <c r="H64" s="172"/>
      <c r="I64" s="173"/>
      <c r="J64" s="174">
        <f>J330</f>
        <v>0</v>
      </c>
      <c r="K64" s="175"/>
    </row>
    <row r="65" spans="2:11" s="8" customFormat="1" ht="19.9" customHeight="1">
      <c r="B65" s="169"/>
      <c r="C65" s="170"/>
      <c r="D65" s="171" t="s">
        <v>125</v>
      </c>
      <c r="E65" s="172"/>
      <c r="F65" s="172"/>
      <c r="G65" s="172"/>
      <c r="H65" s="172"/>
      <c r="I65" s="173"/>
      <c r="J65" s="174">
        <f>J341</f>
        <v>0</v>
      </c>
      <c r="K65" s="175"/>
    </row>
    <row r="66" spans="2:11" s="8" customFormat="1" ht="19.9" customHeight="1">
      <c r="B66" s="169"/>
      <c r="C66" s="170"/>
      <c r="D66" s="171" t="s">
        <v>126</v>
      </c>
      <c r="E66" s="172"/>
      <c r="F66" s="172"/>
      <c r="G66" s="172"/>
      <c r="H66" s="172"/>
      <c r="I66" s="173"/>
      <c r="J66" s="174">
        <f>J377</f>
        <v>0</v>
      </c>
      <c r="K66" s="175"/>
    </row>
    <row r="67" spans="2:11" s="8" customFormat="1" ht="19.9" customHeight="1">
      <c r="B67" s="169"/>
      <c r="C67" s="170"/>
      <c r="D67" s="171" t="s">
        <v>127</v>
      </c>
      <c r="E67" s="172"/>
      <c r="F67" s="172"/>
      <c r="G67" s="172"/>
      <c r="H67" s="172"/>
      <c r="I67" s="173"/>
      <c r="J67" s="174">
        <f>J379</f>
        <v>0</v>
      </c>
      <c r="K67" s="175"/>
    </row>
    <row r="68" spans="2:11" s="8" customFormat="1" ht="19.9" customHeight="1">
      <c r="B68" s="169"/>
      <c r="C68" s="170"/>
      <c r="D68" s="171" t="s">
        <v>128</v>
      </c>
      <c r="E68" s="172"/>
      <c r="F68" s="172"/>
      <c r="G68" s="172"/>
      <c r="H68" s="172"/>
      <c r="I68" s="173"/>
      <c r="J68" s="174">
        <f>J491</f>
        <v>0</v>
      </c>
      <c r="K68" s="175"/>
    </row>
    <row r="69" spans="2:11" s="8" customFormat="1" ht="19.9" customHeight="1">
      <c r="B69" s="169"/>
      <c r="C69" s="170"/>
      <c r="D69" s="171" t="s">
        <v>129</v>
      </c>
      <c r="E69" s="172"/>
      <c r="F69" s="172"/>
      <c r="G69" s="172"/>
      <c r="H69" s="172"/>
      <c r="I69" s="173"/>
      <c r="J69" s="174">
        <f>J536</f>
        <v>0</v>
      </c>
      <c r="K69" s="175"/>
    </row>
    <row r="70" spans="2:11" s="8" customFormat="1" ht="19.9" customHeight="1">
      <c r="B70" s="169"/>
      <c r="C70" s="170"/>
      <c r="D70" s="171" t="s">
        <v>130</v>
      </c>
      <c r="E70" s="172"/>
      <c r="F70" s="172"/>
      <c r="G70" s="172"/>
      <c r="H70" s="172"/>
      <c r="I70" s="173"/>
      <c r="J70" s="174">
        <f>J538</f>
        <v>0</v>
      </c>
      <c r="K70" s="175"/>
    </row>
    <row r="71" spans="2:11" s="8" customFormat="1" ht="19.9" customHeight="1">
      <c r="B71" s="169"/>
      <c r="C71" s="170"/>
      <c r="D71" s="171" t="s">
        <v>131</v>
      </c>
      <c r="E71" s="172"/>
      <c r="F71" s="172"/>
      <c r="G71" s="172"/>
      <c r="H71" s="172"/>
      <c r="I71" s="173"/>
      <c r="J71" s="174">
        <f>J554</f>
        <v>0</v>
      </c>
      <c r="K71" s="175"/>
    </row>
    <row r="72" spans="2:11" s="8" customFormat="1" ht="19.9" customHeight="1">
      <c r="B72" s="169"/>
      <c r="C72" s="170"/>
      <c r="D72" s="171" t="s">
        <v>132</v>
      </c>
      <c r="E72" s="172"/>
      <c r="F72" s="172"/>
      <c r="G72" s="172"/>
      <c r="H72" s="172"/>
      <c r="I72" s="173"/>
      <c r="J72" s="174">
        <f>J611</f>
        <v>0</v>
      </c>
      <c r="K72" s="175"/>
    </row>
    <row r="73" spans="2:11" s="8" customFormat="1" ht="19.9" customHeight="1">
      <c r="B73" s="169"/>
      <c r="C73" s="170"/>
      <c r="D73" s="171" t="s">
        <v>133</v>
      </c>
      <c r="E73" s="172"/>
      <c r="F73" s="172"/>
      <c r="G73" s="172"/>
      <c r="H73" s="172"/>
      <c r="I73" s="173"/>
      <c r="J73" s="174">
        <f>J628</f>
        <v>0</v>
      </c>
      <c r="K73" s="175"/>
    </row>
    <row r="74" spans="2:11" s="8" customFormat="1" ht="19.9" customHeight="1">
      <c r="B74" s="169"/>
      <c r="C74" s="170"/>
      <c r="D74" s="171" t="s">
        <v>134</v>
      </c>
      <c r="E74" s="172"/>
      <c r="F74" s="172"/>
      <c r="G74" s="172"/>
      <c r="H74" s="172"/>
      <c r="I74" s="173"/>
      <c r="J74" s="174">
        <f>J633</f>
        <v>0</v>
      </c>
      <c r="K74" s="175"/>
    </row>
    <row r="75" spans="2:11" s="7" customFormat="1" ht="24.95" customHeight="1">
      <c r="B75" s="162"/>
      <c r="C75" s="163"/>
      <c r="D75" s="164" t="s">
        <v>135</v>
      </c>
      <c r="E75" s="165"/>
      <c r="F75" s="165"/>
      <c r="G75" s="165"/>
      <c r="H75" s="165"/>
      <c r="I75" s="166"/>
      <c r="J75" s="167">
        <f>J648</f>
        <v>0</v>
      </c>
      <c r="K75" s="168"/>
    </row>
    <row r="76" spans="2:11" s="1" customFormat="1" ht="21.8" customHeight="1">
      <c r="B76" s="47"/>
      <c r="C76" s="48"/>
      <c r="D76" s="48"/>
      <c r="E76" s="48"/>
      <c r="F76" s="48"/>
      <c r="G76" s="48"/>
      <c r="H76" s="48"/>
      <c r="I76" s="131"/>
      <c r="J76" s="48"/>
      <c r="K76" s="52"/>
    </row>
    <row r="77" spans="2:11" s="1" customFormat="1" ht="6.95" customHeight="1">
      <c r="B77" s="68"/>
      <c r="C77" s="69"/>
      <c r="D77" s="69"/>
      <c r="E77" s="69"/>
      <c r="F77" s="69"/>
      <c r="G77" s="69"/>
      <c r="H77" s="69"/>
      <c r="I77" s="153"/>
      <c r="J77" s="69"/>
      <c r="K77" s="70"/>
    </row>
    <row r="81" spans="2:12" s="1" customFormat="1" ht="6.95" customHeight="1">
      <c r="B81" s="71"/>
      <c r="C81" s="72"/>
      <c r="D81" s="72"/>
      <c r="E81" s="72"/>
      <c r="F81" s="72"/>
      <c r="G81" s="72"/>
      <c r="H81" s="72"/>
      <c r="I81" s="154"/>
      <c r="J81" s="72"/>
      <c r="K81" s="72"/>
      <c r="L81" s="47"/>
    </row>
    <row r="82" spans="2:12" s="1" customFormat="1" ht="36.95" customHeight="1">
      <c r="B82" s="47"/>
      <c r="C82" s="73" t="s">
        <v>136</v>
      </c>
      <c r="L82" s="47"/>
    </row>
    <row r="83" spans="2:12" s="1" customFormat="1" ht="6.95" customHeight="1">
      <c r="B83" s="47"/>
      <c r="L83" s="47"/>
    </row>
    <row r="84" spans="2:12" s="1" customFormat="1" ht="14.4" customHeight="1">
      <c r="B84" s="47"/>
      <c r="C84" s="75" t="s">
        <v>19</v>
      </c>
      <c r="L84" s="47"/>
    </row>
    <row r="85" spans="2:12" s="1" customFormat="1" ht="16.5" customHeight="1">
      <c r="B85" s="47"/>
      <c r="E85" s="176" t="str">
        <f>E7</f>
        <v>NPK, a.s., Svitavská nemocnice, úprava části polikliniky na lékárnu a ambulance</v>
      </c>
      <c r="F85" s="75"/>
      <c r="G85" s="75"/>
      <c r="H85" s="75"/>
      <c r="L85" s="47"/>
    </row>
    <row r="86" spans="2:12" s="1" customFormat="1" ht="14.4" customHeight="1">
      <c r="B86" s="47"/>
      <c r="C86" s="75" t="s">
        <v>110</v>
      </c>
      <c r="L86" s="47"/>
    </row>
    <row r="87" spans="2:12" s="1" customFormat="1" ht="17.25" customHeight="1">
      <c r="B87" s="47"/>
      <c r="E87" s="78" t="str">
        <f>E9</f>
        <v>01 - ASŘ</v>
      </c>
      <c r="F87" s="1"/>
      <c r="G87" s="1"/>
      <c r="H87" s="1"/>
      <c r="L87" s="47"/>
    </row>
    <row r="88" spans="2:12" s="1" customFormat="1" ht="6.95" customHeight="1">
      <c r="B88" s="47"/>
      <c r="L88" s="47"/>
    </row>
    <row r="89" spans="2:12" s="1" customFormat="1" ht="18" customHeight="1">
      <c r="B89" s="47"/>
      <c r="C89" s="75" t="s">
        <v>23</v>
      </c>
      <c r="F89" s="177" t="str">
        <f>F12</f>
        <v>č.p. 2070 p.č. 2950 k.ú. Svitavy-předměstí</v>
      </c>
      <c r="I89" s="178" t="s">
        <v>25</v>
      </c>
      <c r="J89" s="80" t="str">
        <f>IF(J12="","",J12)</f>
        <v>17. 8. 2018</v>
      </c>
      <c r="L89" s="47"/>
    </row>
    <row r="90" spans="2:12" s="1" customFormat="1" ht="6.95" customHeight="1">
      <c r="B90" s="47"/>
      <c r="L90" s="47"/>
    </row>
    <row r="91" spans="2:12" s="1" customFormat="1" ht="13.5">
      <c r="B91" s="47"/>
      <c r="C91" s="75" t="s">
        <v>27</v>
      </c>
      <c r="F91" s="177" t="str">
        <f>E15</f>
        <v>Krajský úřad Pardubického kraje</v>
      </c>
      <c r="I91" s="178" t="s">
        <v>33</v>
      </c>
      <c r="J91" s="177" t="str">
        <f>E21</f>
        <v>JIKA CZ, Ing Jiří Slánský</v>
      </c>
      <c r="L91" s="47"/>
    </row>
    <row r="92" spans="2:12" s="1" customFormat="1" ht="14.4" customHeight="1">
      <c r="B92" s="47"/>
      <c r="C92" s="75" t="s">
        <v>31</v>
      </c>
      <c r="F92" s="177" t="str">
        <f>IF(E18="","",E18)</f>
        <v/>
      </c>
      <c r="L92" s="47"/>
    </row>
    <row r="93" spans="2:12" s="1" customFormat="1" ht="10.3" customHeight="1">
      <c r="B93" s="47"/>
      <c r="L93" s="47"/>
    </row>
    <row r="94" spans="2:20" s="9" customFormat="1" ht="29.25" customHeight="1">
      <c r="B94" s="179"/>
      <c r="C94" s="180" t="s">
        <v>137</v>
      </c>
      <c r="D94" s="181" t="s">
        <v>56</v>
      </c>
      <c r="E94" s="181" t="s">
        <v>52</v>
      </c>
      <c r="F94" s="181" t="s">
        <v>138</v>
      </c>
      <c r="G94" s="181" t="s">
        <v>139</v>
      </c>
      <c r="H94" s="181" t="s">
        <v>140</v>
      </c>
      <c r="I94" s="182" t="s">
        <v>141</v>
      </c>
      <c r="J94" s="181" t="s">
        <v>114</v>
      </c>
      <c r="K94" s="183" t="s">
        <v>142</v>
      </c>
      <c r="L94" s="179"/>
      <c r="M94" s="93" t="s">
        <v>143</v>
      </c>
      <c r="N94" s="94" t="s">
        <v>41</v>
      </c>
      <c r="O94" s="94" t="s">
        <v>144</v>
      </c>
      <c r="P94" s="94" t="s">
        <v>145</v>
      </c>
      <c r="Q94" s="94" t="s">
        <v>146</v>
      </c>
      <c r="R94" s="94" t="s">
        <v>147</v>
      </c>
      <c r="S94" s="94" t="s">
        <v>148</v>
      </c>
      <c r="T94" s="95" t="s">
        <v>149</v>
      </c>
    </row>
    <row r="95" spans="2:63" s="1" customFormat="1" ht="29.25" customHeight="1">
      <c r="B95" s="47"/>
      <c r="C95" s="97" t="s">
        <v>115</v>
      </c>
      <c r="J95" s="184">
        <f>BK95</f>
        <v>0</v>
      </c>
      <c r="L95" s="47"/>
      <c r="M95" s="96"/>
      <c r="N95" s="83"/>
      <c r="O95" s="83"/>
      <c r="P95" s="185">
        <f>P96+P329+P648</f>
        <v>0</v>
      </c>
      <c r="Q95" s="83"/>
      <c r="R95" s="185">
        <f>R96+R329+R648</f>
        <v>129.92552224000002</v>
      </c>
      <c r="S95" s="83"/>
      <c r="T95" s="186">
        <f>T96+T329+T648</f>
        <v>142.40512940000002</v>
      </c>
      <c r="AT95" s="25" t="s">
        <v>70</v>
      </c>
      <c r="AU95" s="25" t="s">
        <v>116</v>
      </c>
      <c r="BK95" s="187">
        <f>BK96+BK329+BK648</f>
        <v>0</v>
      </c>
    </row>
    <row r="96" spans="2:63" s="10" customFormat="1" ht="37.4" customHeight="1">
      <c r="B96" s="188"/>
      <c r="D96" s="189" t="s">
        <v>70</v>
      </c>
      <c r="E96" s="190" t="s">
        <v>150</v>
      </c>
      <c r="F96" s="190" t="s">
        <v>151</v>
      </c>
      <c r="I96" s="191"/>
      <c r="J96" s="192">
        <f>BK96</f>
        <v>0</v>
      </c>
      <c r="L96" s="188"/>
      <c r="M96" s="193"/>
      <c r="N96" s="194"/>
      <c r="O96" s="194"/>
      <c r="P96" s="195">
        <f>P97+P123+P152+P310+P327</f>
        <v>0</v>
      </c>
      <c r="Q96" s="194"/>
      <c r="R96" s="195">
        <f>R97+R123+R152+R310+R327</f>
        <v>70.31744667</v>
      </c>
      <c r="S96" s="194"/>
      <c r="T96" s="196">
        <f>T97+T123+T152+T310+T327</f>
        <v>125.54831800000002</v>
      </c>
      <c r="AR96" s="189" t="s">
        <v>79</v>
      </c>
      <c r="AT96" s="197" t="s">
        <v>70</v>
      </c>
      <c r="AU96" s="197" t="s">
        <v>71</v>
      </c>
      <c r="AY96" s="189" t="s">
        <v>152</v>
      </c>
      <c r="BK96" s="198">
        <f>BK97+BK123+BK152+BK310+BK327</f>
        <v>0</v>
      </c>
    </row>
    <row r="97" spans="2:63" s="10" customFormat="1" ht="19.9" customHeight="1">
      <c r="B97" s="188"/>
      <c r="D97" s="189" t="s">
        <v>70</v>
      </c>
      <c r="E97" s="199" t="s">
        <v>153</v>
      </c>
      <c r="F97" s="199" t="s">
        <v>154</v>
      </c>
      <c r="I97" s="191"/>
      <c r="J97" s="200">
        <f>BK97</f>
        <v>0</v>
      </c>
      <c r="L97" s="188"/>
      <c r="M97" s="193"/>
      <c r="N97" s="194"/>
      <c r="O97" s="194"/>
      <c r="P97" s="195">
        <f>SUM(P98:P122)</f>
        <v>0</v>
      </c>
      <c r="Q97" s="194"/>
      <c r="R97" s="195">
        <f>SUM(R98:R122)</f>
        <v>6.080024269999999</v>
      </c>
      <c r="S97" s="194"/>
      <c r="T97" s="196">
        <f>SUM(T98:T122)</f>
        <v>0</v>
      </c>
      <c r="AR97" s="189" t="s">
        <v>79</v>
      </c>
      <c r="AT97" s="197" t="s">
        <v>70</v>
      </c>
      <c r="AU97" s="197" t="s">
        <v>79</v>
      </c>
      <c r="AY97" s="189" t="s">
        <v>152</v>
      </c>
      <c r="BK97" s="198">
        <f>SUM(BK98:BK122)</f>
        <v>0</v>
      </c>
    </row>
    <row r="98" spans="2:65" s="1" customFormat="1" ht="25.5" customHeight="1">
      <c r="B98" s="201"/>
      <c r="C98" s="202" t="s">
        <v>79</v>
      </c>
      <c r="D98" s="202" t="s">
        <v>155</v>
      </c>
      <c r="E98" s="203" t="s">
        <v>156</v>
      </c>
      <c r="F98" s="204" t="s">
        <v>157</v>
      </c>
      <c r="G98" s="205" t="s">
        <v>158</v>
      </c>
      <c r="H98" s="206">
        <v>0.548</v>
      </c>
      <c r="I98" s="207"/>
      <c r="J98" s="208">
        <f>ROUND(I98*H98,2)</f>
        <v>0</v>
      </c>
      <c r="K98" s="204" t="s">
        <v>159</v>
      </c>
      <c r="L98" s="47"/>
      <c r="M98" s="209" t="s">
        <v>5</v>
      </c>
      <c r="N98" s="210" t="s">
        <v>42</v>
      </c>
      <c r="O98" s="48"/>
      <c r="P98" s="211">
        <f>O98*H98</f>
        <v>0</v>
      </c>
      <c r="Q98" s="211">
        <v>0.01954</v>
      </c>
      <c r="R98" s="211">
        <f>Q98*H98</f>
        <v>0.01070792</v>
      </c>
      <c r="S98" s="211">
        <v>0</v>
      </c>
      <c r="T98" s="212">
        <f>S98*H98</f>
        <v>0</v>
      </c>
      <c r="AR98" s="25" t="s">
        <v>160</v>
      </c>
      <c r="AT98" s="25" t="s">
        <v>155</v>
      </c>
      <c r="AU98" s="25" t="s">
        <v>81</v>
      </c>
      <c r="AY98" s="25" t="s">
        <v>152</v>
      </c>
      <c r="BE98" s="213">
        <f>IF(N98="základní",J98,0)</f>
        <v>0</v>
      </c>
      <c r="BF98" s="213">
        <f>IF(N98="snížená",J98,0)</f>
        <v>0</v>
      </c>
      <c r="BG98" s="213">
        <f>IF(N98="zákl. přenesená",J98,0)</f>
        <v>0</v>
      </c>
      <c r="BH98" s="213">
        <f>IF(N98="sníž. přenesená",J98,0)</f>
        <v>0</v>
      </c>
      <c r="BI98" s="213">
        <f>IF(N98="nulová",J98,0)</f>
        <v>0</v>
      </c>
      <c r="BJ98" s="25" t="s">
        <v>79</v>
      </c>
      <c r="BK98" s="213">
        <f>ROUND(I98*H98,2)</f>
        <v>0</v>
      </c>
      <c r="BL98" s="25" t="s">
        <v>160</v>
      </c>
      <c r="BM98" s="25" t="s">
        <v>161</v>
      </c>
    </row>
    <row r="99" spans="2:51" s="11" customFormat="1" ht="13.5">
      <c r="B99" s="214"/>
      <c r="D99" s="215" t="s">
        <v>162</v>
      </c>
      <c r="E99" s="216" t="s">
        <v>5</v>
      </c>
      <c r="F99" s="217" t="s">
        <v>163</v>
      </c>
      <c r="H99" s="216" t="s">
        <v>5</v>
      </c>
      <c r="I99" s="218"/>
      <c r="L99" s="214"/>
      <c r="M99" s="219"/>
      <c r="N99" s="220"/>
      <c r="O99" s="220"/>
      <c r="P99" s="220"/>
      <c r="Q99" s="220"/>
      <c r="R99" s="220"/>
      <c r="S99" s="220"/>
      <c r="T99" s="221"/>
      <c r="AT99" s="216" t="s">
        <v>162</v>
      </c>
      <c r="AU99" s="216" t="s">
        <v>81</v>
      </c>
      <c r="AV99" s="11" t="s">
        <v>79</v>
      </c>
      <c r="AW99" s="11" t="s">
        <v>35</v>
      </c>
      <c r="AX99" s="11" t="s">
        <v>71</v>
      </c>
      <c r="AY99" s="216" t="s">
        <v>152</v>
      </c>
    </row>
    <row r="100" spans="2:51" s="12" customFormat="1" ht="13.5">
      <c r="B100" s="222"/>
      <c r="D100" s="215" t="s">
        <v>162</v>
      </c>
      <c r="E100" s="223" t="s">
        <v>5</v>
      </c>
      <c r="F100" s="224" t="s">
        <v>164</v>
      </c>
      <c r="H100" s="225">
        <v>0.548</v>
      </c>
      <c r="I100" s="226"/>
      <c r="L100" s="222"/>
      <c r="M100" s="227"/>
      <c r="N100" s="228"/>
      <c r="O100" s="228"/>
      <c r="P100" s="228"/>
      <c r="Q100" s="228"/>
      <c r="R100" s="228"/>
      <c r="S100" s="228"/>
      <c r="T100" s="229"/>
      <c r="AT100" s="223" t="s">
        <v>162</v>
      </c>
      <c r="AU100" s="223" t="s">
        <v>81</v>
      </c>
      <c r="AV100" s="12" t="s">
        <v>81</v>
      </c>
      <c r="AW100" s="12" t="s">
        <v>35</v>
      </c>
      <c r="AX100" s="12" t="s">
        <v>71</v>
      </c>
      <c r="AY100" s="223" t="s">
        <v>152</v>
      </c>
    </row>
    <row r="101" spans="2:51" s="13" customFormat="1" ht="13.5">
      <c r="B101" s="230"/>
      <c r="D101" s="215" t="s">
        <v>162</v>
      </c>
      <c r="E101" s="231" t="s">
        <v>5</v>
      </c>
      <c r="F101" s="232" t="s">
        <v>165</v>
      </c>
      <c r="H101" s="233">
        <v>0.548</v>
      </c>
      <c r="I101" s="234"/>
      <c r="L101" s="230"/>
      <c r="M101" s="235"/>
      <c r="N101" s="236"/>
      <c r="O101" s="236"/>
      <c r="P101" s="236"/>
      <c r="Q101" s="236"/>
      <c r="R101" s="236"/>
      <c r="S101" s="236"/>
      <c r="T101" s="237"/>
      <c r="AT101" s="231" t="s">
        <v>162</v>
      </c>
      <c r="AU101" s="231" t="s">
        <v>81</v>
      </c>
      <c r="AV101" s="13" t="s">
        <v>160</v>
      </c>
      <c r="AW101" s="13" t="s">
        <v>35</v>
      </c>
      <c r="AX101" s="13" t="s">
        <v>79</v>
      </c>
      <c r="AY101" s="231" t="s">
        <v>152</v>
      </c>
    </row>
    <row r="102" spans="2:65" s="1" customFormat="1" ht="16.5" customHeight="1">
      <c r="B102" s="201"/>
      <c r="C102" s="238" t="s">
        <v>81</v>
      </c>
      <c r="D102" s="238" t="s">
        <v>166</v>
      </c>
      <c r="E102" s="239" t="s">
        <v>167</v>
      </c>
      <c r="F102" s="240" t="s">
        <v>168</v>
      </c>
      <c r="G102" s="241" t="s">
        <v>158</v>
      </c>
      <c r="H102" s="242">
        <v>0.575</v>
      </c>
      <c r="I102" s="243"/>
      <c r="J102" s="244">
        <f>ROUND(I102*H102,2)</f>
        <v>0</v>
      </c>
      <c r="K102" s="240" t="s">
        <v>159</v>
      </c>
      <c r="L102" s="245"/>
      <c r="M102" s="246" t="s">
        <v>5</v>
      </c>
      <c r="N102" s="247" t="s">
        <v>42</v>
      </c>
      <c r="O102" s="48"/>
      <c r="P102" s="211">
        <f>O102*H102</f>
        <v>0</v>
      </c>
      <c r="Q102" s="211">
        <v>1</v>
      </c>
      <c r="R102" s="211">
        <f>Q102*H102</f>
        <v>0.575</v>
      </c>
      <c r="S102" s="211">
        <v>0</v>
      </c>
      <c r="T102" s="212">
        <f>S102*H102</f>
        <v>0</v>
      </c>
      <c r="AR102" s="25" t="s">
        <v>169</v>
      </c>
      <c r="AT102" s="25" t="s">
        <v>166</v>
      </c>
      <c r="AU102" s="25" t="s">
        <v>81</v>
      </c>
      <c r="AY102" s="25" t="s">
        <v>152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25" t="s">
        <v>79</v>
      </c>
      <c r="BK102" s="213">
        <f>ROUND(I102*H102,2)</f>
        <v>0</v>
      </c>
      <c r="BL102" s="25" t="s">
        <v>160</v>
      </c>
      <c r="BM102" s="25" t="s">
        <v>170</v>
      </c>
    </row>
    <row r="103" spans="2:51" s="12" customFormat="1" ht="13.5">
      <c r="B103" s="222"/>
      <c r="D103" s="215" t="s">
        <v>162</v>
      </c>
      <c r="F103" s="224" t="s">
        <v>171</v>
      </c>
      <c r="H103" s="225">
        <v>0.575</v>
      </c>
      <c r="I103" s="226"/>
      <c r="L103" s="222"/>
      <c r="M103" s="227"/>
      <c r="N103" s="228"/>
      <c r="O103" s="228"/>
      <c r="P103" s="228"/>
      <c r="Q103" s="228"/>
      <c r="R103" s="228"/>
      <c r="S103" s="228"/>
      <c r="T103" s="229"/>
      <c r="AT103" s="223" t="s">
        <v>162</v>
      </c>
      <c r="AU103" s="223" t="s">
        <v>81</v>
      </c>
      <c r="AV103" s="12" t="s">
        <v>81</v>
      </c>
      <c r="AW103" s="12" t="s">
        <v>6</v>
      </c>
      <c r="AX103" s="12" t="s">
        <v>79</v>
      </c>
      <c r="AY103" s="223" t="s">
        <v>152</v>
      </c>
    </row>
    <row r="104" spans="2:65" s="1" customFormat="1" ht="25.5" customHeight="1">
      <c r="B104" s="201"/>
      <c r="C104" s="202" t="s">
        <v>153</v>
      </c>
      <c r="D104" s="202" t="s">
        <v>155</v>
      </c>
      <c r="E104" s="203" t="s">
        <v>172</v>
      </c>
      <c r="F104" s="204" t="s">
        <v>173</v>
      </c>
      <c r="G104" s="205" t="s">
        <v>174</v>
      </c>
      <c r="H104" s="206">
        <v>19.634</v>
      </c>
      <c r="I104" s="207"/>
      <c r="J104" s="208">
        <f>ROUND(I104*H104,2)</f>
        <v>0</v>
      </c>
      <c r="K104" s="204" t="s">
        <v>159</v>
      </c>
      <c r="L104" s="47"/>
      <c r="M104" s="209" t="s">
        <v>5</v>
      </c>
      <c r="N104" s="210" t="s">
        <v>42</v>
      </c>
      <c r="O104" s="48"/>
      <c r="P104" s="211">
        <f>O104*H104</f>
        <v>0</v>
      </c>
      <c r="Q104" s="211">
        <v>0.12335</v>
      </c>
      <c r="R104" s="211">
        <f>Q104*H104</f>
        <v>2.4218539</v>
      </c>
      <c r="S104" s="211">
        <v>0</v>
      </c>
      <c r="T104" s="212">
        <f>S104*H104</f>
        <v>0</v>
      </c>
      <c r="AR104" s="25" t="s">
        <v>160</v>
      </c>
      <c r="AT104" s="25" t="s">
        <v>155</v>
      </c>
      <c r="AU104" s="25" t="s">
        <v>81</v>
      </c>
      <c r="AY104" s="25" t="s">
        <v>152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25" t="s">
        <v>79</v>
      </c>
      <c r="BK104" s="213">
        <f>ROUND(I104*H104,2)</f>
        <v>0</v>
      </c>
      <c r="BL104" s="25" t="s">
        <v>160</v>
      </c>
      <c r="BM104" s="25" t="s">
        <v>175</v>
      </c>
    </row>
    <row r="105" spans="2:51" s="11" customFormat="1" ht="13.5">
      <c r="B105" s="214"/>
      <c r="D105" s="215" t="s">
        <v>162</v>
      </c>
      <c r="E105" s="216" t="s">
        <v>5</v>
      </c>
      <c r="F105" s="217" t="s">
        <v>176</v>
      </c>
      <c r="H105" s="216" t="s">
        <v>5</v>
      </c>
      <c r="I105" s="218"/>
      <c r="L105" s="214"/>
      <c r="M105" s="219"/>
      <c r="N105" s="220"/>
      <c r="O105" s="220"/>
      <c r="P105" s="220"/>
      <c r="Q105" s="220"/>
      <c r="R105" s="220"/>
      <c r="S105" s="220"/>
      <c r="T105" s="221"/>
      <c r="AT105" s="216" t="s">
        <v>162</v>
      </c>
      <c r="AU105" s="216" t="s">
        <v>81</v>
      </c>
      <c r="AV105" s="11" t="s">
        <v>79</v>
      </c>
      <c r="AW105" s="11" t="s">
        <v>35</v>
      </c>
      <c r="AX105" s="11" t="s">
        <v>71</v>
      </c>
      <c r="AY105" s="216" t="s">
        <v>152</v>
      </c>
    </row>
    <row r="106" spans="2:51" s="11" customFormat="1" ht="13.5">
      <c r="B106" s="214"/>
      <c r="D106" s="215" t="s">
        <v>162</v>
      </c>
      <c r="E106" s="216" t="s">
        <v>5</v>
      </c>
      <c r="F106" s="217" t="s">
        <v>177</v>
      </c>
      <c r="H106" s="216" t="s">
        <v>5</v>
      </c>
      <c r="I106" s="218"/>
      <c r="L106" s="214"/>
      <c r="M106" s="219"/>
      <c r="N106" s="220"/>
      <c r="O106" s="220"/>
      <c r="P106" s="220"/>
      <c r="Q106" s="220"/>
      <c r="R106" s="220"/>
      <c r="S106" s="220"/>
      <c r="T106" s="221"/>
      <c r="AT106" s="216" t="s">
        <v>162</v>
      </c>
      <c r="AU106" s="216" t="s">
        <v>81</v>
      </c>
      <c r="AV106" s="11" t="s">
        <v>79</v>
      </c>
      <c r="AW106" s="11" t="s">
        <v>35</v>
      </c>
      <c r="AX106" s="11" t="s">
        <v>71</v>
      </c>
      <c r="AY106" s="216" t="s">
        <v>152</v>
      </c>
    </row>
    <row r="107" spans="2:51" s="12" customFormat="1" ht="13.5">
      <c r="B107" s="222"/>
      <c r="D107" s="215" t="s">
        <v>162</v>
      </c>
      <c r="E107" s="223" t="s">
        <v>5</v>
      </c>
      <c r="F107" s="224" t="s">
        <v>178</v>
      </c>
      <c r="H107" s="225">
        <v>1.818</v>
      </c>
      <c r="I107" s="226"/>
      <c r="L107" s="222"/>
      <c r="M107" s="227"/>
      <c r="N107" s="228"/>
      <c r="O107" s="228"/>
      <c r="P107" s="228"/>
      <c r="Q107" s="228"/>
      <c r="R107" s="228"/>
      <c r="S107" s="228"/>
      <c r="T107" s="229"/>
      <c r="AT107" s="223" t="s">
        <v>162</v>
      </c>
      <c r="AU107" s="223" t="s">
        <v>81</v>
      </c>
      <c r="AV107" s="12" t="s">
        <v>81</v>
      </c>
      <c r="AW107" s="12" t="s">
        <v>35</v>
      </c>
      <c r="AX107" s="12" t="s">
        <v>71</v>
      </c>
      <c r="AY107" s="223" t="s">
        <v>152</v>
      </c>
    </row>
    <row r="108" spans="2:51" s="12" customFormat="1" ht="13.5">
      <c r="B108" s="222"/>
      <c r="D108" s="215" t="s">
        <v>162</v>
      </c>
      <c r="E108" s="223" t="s">
        <v>5</v>
      </c>
      <c r="F108" s="224" t="s">
        <v>179</v>
      </c>
      <c r="H108" s="225">
        <v>2.02</v>
      </c>
      <c r="I108" s="226"/>
      <c r="L108" s="222"/>
      <c r="M108" s="227"/>
      <c r="N108" s="228"/>
      <c r="O108" s="228"/>
      <c r="P108" s="228"/>
      <c r="Q108" s="228"/>
      <c r="R108" s="228"/>
      <c r="S108" s="228"/>
      <c r="T108" s="229"/>
      <c r="AT108" s="223" t="s">
        <v>162</v>
      </c>
      <c r="AU108" s="223" t="s">
        <v>81</v>
      </c>
      <c r="AV108" s="12" t="s">
        <v>81</v>
      </c>
      <c r="AW108" s="12" t="s">
        <v>35</v>
      </c>
      <c r="AX108" s="12" t="s">
        <v>71</v>
      </c>
      <c r="AY108" s="223" t="s">
        <v>152</v>
      </c>
    </row>
    <row r="109" spans="2:51" s="11" customFormat="1" ht="13.5">
      <c r="B109" s="214"/>
      <c r="D109" s="215" t="s">
        <v>162</v>
      </c>
      <c r="E109" s="216" t="s">
        <v>5</v>
      </c>
      <c r="F109" s="217" t="s">
        <v>180</v>
      </c>
      <c r="H109" s="216" t="s">
        <v>5</v>
      </c>
      <c r="I109" s="218"/>
      <c r="L109" s="214"/>
      <c r="M109" s="219"/>
      <c r="N109" s="220"/>
      <c r="O109" s="220"/>
      <c r="P109" s="220"/>
      <c r="Q109" s="220"/>
      <c r="R109" s="220"/>
      <c r="S109" s="220"/>
      <c r="T109" s="221"/>
      <c r="AT109" s="216" t="s">
        <v>162</v>
      </c>
      <c r="AU109" s="216" t="s">
        <v>81</v>
      </c>
      <c r="AV109" s="11" t="s">
        <v>79</v>
      </c>
      <c r="AW109" s="11" t="s">
        <v>35</v>
      </c>
      <c r="AX109" s="11" t="s">
        <v>71</v>
      </c>
      <c r="AY109" s="216" t="s">
        <v>152</v>
      </c>
    </row>
    <row r="110" spans="2:51" s="12" customFormat="1" ht="13.5">
      <c r="B110" s="222"/>
      <c r="D110" s="215" t="s">
        <v>162</v>
      </c>
      <c r="E110" s="223" t="s">
        <v>5</v>
      </c>
      <c r="F110" s="224" t="s">
        <v>181</v>
      </c>
      <c r="H110" s="225">
        <v>4.04</v>
      </c>
      <c r="I110" s="226"/>
      <c r="L110" s="222"/>
      <c r="M110" s="227"/>
      <c r="N110" s="228"/>
      <c r="O110" s="228"/>
      <c r="P110" s="228"/>
      <c r="Q110" s="228"/>
      <c r="R110" s="228"/>
      <c r="S110" s="228"/>
      <c r="T110" s="229"/>
      <c r="AT110" s="223" t="s">
        <v>162</v>
      </c>
      <c r="AU110" s="223" t="s">
        <v>81</v>
      </c>
      <c r="AV110" s="12" t="s">
        <v>81</v>
      </c>
      <c r="AW110" s="12" t="s">
        <v>35</v>
      </c>
      <c r="AX110" s="12" t="s">
        <v>71</v>
      </c>
      <c r="AY110" s="223" t="s">
        <v>152</v>
      </c>
    </row>
    <row r="111" spans="2:51" s="11" customFormat="1" ht="13.5">
      <c r="B111" s="214"/>
      <c r="D111" s="215" t="s">
        <v>162</v>
      </c>
      <c r="E111" s="216" t="s">
        <v>5</v>
      </c>
      <c r="F111" s="217" t="s">
        <v>182</v>
      </c>
      <c r="H111" s="216" t="s">
        <v>5</v>
      </c>
      <c r="I111" s="218"/>
      <c r="L111" s="214"/>
      <c r="M111" s="219"/>
      <c r="N111" s="220"/>
      <c r="O111" s="220"/>
      <c r="P111" s="220"/>
      <c r="Q111" s="220"/>
      <c r="R111" s="220"/>
      <c r="S111" s="220"/>
      <c r="T111" s="221"/>
      <c r="AT111" s="216" t="s">
        <v>162</v>
      </c>
      <c r="AU111" s="216" t="s">
        <v>81</v>
      </c>
      <c r="AV111" s="11" t="s">
        <v>79</v>
      </c>
      <c r="AW111" s="11" t="s">
        <v>35</v>
      </c>
      <c r="AX111" s="11" t="s">
        <v>71</v>
      </c>
      <c r="AY111" s="216" t="s">
        <v>152</v>
      </c>
    </row>
    <row r="112" spans="2:51" s="12" customFormat="1" ht="13.5">
      <c r="B112" s="222"/>
      <c r="D112" s="215" t="s">
        <v>162</v>
      </c>
      <c r="E112" s="223" t="s">
        <v>5</v>
      </c>
      <c r="F112" s="224" t="s">
        <v>183</v>
      </c>
      <c r="H112" s="225">
        <v>3.636</v>
      </c>
      <c r="I112" s="226"/>
      <c r="L112" s="222"/>
      <c r="M112" s="227"/>
      <c r="N112" s="228"/>
      <c r="O112" s="228"/>
      <c r="P112" s="228"/>
      <c r="Q112" s="228"/>
      <c r="R112" s="228"/>
      <c r="S112" s="228"/>
      <c r="T112" s="229"/>
      <c r="AT112" s="223" t="s">
        <v>162</v>
      </c>
      <c r="AU112" s="223" t="s">
        <v>81</v>
      </c>
      <c r="AV112" s="12" t="s">
        <v>81</v>
      </c>
      <c r="AW112" s="12" t="s">
        <v>35</v>
      </c>
      <c r="AX112" s="12" t="s">
        <v>71</v>
      </c>
      <c r="AY112" s="223" t="s">
        <v>152</v>
      </c>
    </row>
    <row r="113" spans="2:51" s="12" customFormat="1" ht="13.5">
      <c r="B113" s="222"/>
      <c r="D113" s="215" t="s">
        <v>162</v>
      </c>
      <c r="E113" s="223" t="s">
        <v>5</v>
      </c>
      <c r="F113" s="224" t="s">
        <v>184</v>
      </c>
      <c r="H113" s="225">
        <v>8.12</v>
      </c>
      <c r="I113" s="226"/>
      <c r="L113" s="222"/>
      <c r="M113" s="227"/>
      <c r="N113" s="228"/>
      <c r="O113" s="228"/>
      <c r="P113" s="228"/>
      <c r="Q113" s="228"/>
      <c r="R113" s="228"/>
      <c r="S113" s="228"/>
      <c r="T113" s="229"/>
      <c r="AT113" s="223" t="s">
        <v>162</v>
      </c>
      <c r="AU113" s="223" t="s">
        <v>81</v>
      </c>
      <c r="AV113" s="12" t="s">
        <v>81</v>
      </c>
      <c r="AW113" s="12" t="s">
        <v>35</v>
      </c>
      <c r="AX113" s="12" t="s">
        <v>71</v>
      </c>
      <c r="AY113" s="223" t="s">
        <v>152</v>
      </c>
    </row>
    <row r="114" spans="2:51" s="13" customFormat="1" ht="13.5">
      <c r="B114" s="230"/>
      <c r="D114" s="215" t="s">
        <v>162</v>
      </c>
      <c r="E114" s="231" t="s">
        <v>5</v>
      </c>
      <c r="F114" s="232" t="s">
        <v>165</v>
      </c>
      <c r="H114" s="233">
        <v>19.634</v>
      </c>
      <c r="I114" s="234"/>
      <c r="L114" s="230"/>
      <c r="M114" s="235"/>
      <c r="N114" s="236"/>
      <c r="O114" s="236"/>
      <c r="P114" s="236"/>
      <c r="Q114" s="236"/>
      <c r="R114" s="236"/>
      <c r="S114" s="236"/>
      <c r="T114" s="237"/>
      <c r="AT114" s="231" t="s">
        <v>162</v>
      </c>
      <c r="AU114" s="231" t="s">
        <v>81</v>
      </c>
      <c r="AV114" s="13" t="s">
        <v>160</v>
      </c>
      <c r="AW114" s="13" t="s">
        <v>35</v>
      </c>
      <c r="AX114" s="13" t="s">
        <v>79</v>
      </c>
      <c r="AY114" s="231" t="s">
        <v>152</v>
      </c>
    </row>
    <row r="115" spans="2:65" s="1" customFormat="1" ht="25.5" customHeight="1">
      <c r="B115" s="201"/>
      <c r="C115" s="202" t="s">
        <v>160</v>
      </c>
      <c r="D115" s="202" t="s">
        <v>155</v>
      </c>
      <c r="E115" s="203" t="s">
        <v>185</v>
      </c>
      <c r="F115" s="204" t="s">
        <v>186</v>
      </c>
      <c r="G115" s="205" t="s">
        <v>174</v>
      </c>
      <c r="H115" s="206">
        <v>12.113</v>
      </c>
      <c r="I115" s="207"/>
      <c r="J115" s="208">
        <f>ROUND(I115*H115,2)</f>
        <v>0</v>
      </c>
      <c r="K115" s="204" t="s">
        <v>159</v>
      </c>
      <c r="L115" s="47"/>
      <c r="M115" s="209" t="s">
        <v>5</v>
      </c>
      <c r="N115" s="210" t="s">
        <v>42</v>
      </c>
      <c r="O115" s="48"/>
      <c r="P115" s="211">
        <f>O115*H115</f>
        <v>0</v>
      </c>
      <c r="Q115" s="211">
        <v>0.25365</v>
      </c>
      <c r="R115" s="211">
        <f>Q115*H115</f>
        <v>3.0724624499999997</v>
      </c>
      <c r="S115" s="211">
        <v>0</v>
      </c>
      <c r="T115" s="212">
        <f>S115*H115</f>
        <v>0</v>
      </c>
      <c r="AR115" s="25" t="s">
        <v>160</v>
      </c>
      <c r="AT115" s="25" t="s">
        <v>155</v>
      </c>
      <c r="AU115" s="25" t="s">
        <v>81</v>
      </c>
      <c r="AY115" s="25" t="s">
        <v>152</v>
      </c>
      <c r="BE115" s="213">
        <f>IF(N115="základní",J115,0)</f>
        <v>0</v>
      </c>
      <c r="BF115" s="213">
        <f>IF(N115="snížená",J115,0)</f>
        <v>0</v>
      </c>
      <c r="BG115" s="213">
        <f>IF(N115="zákl. přenesená",J115,0)</f>
        <v>0</v>
      </c>
      <c r="BH115" s="213">
        <f>IF(N115="sníž. přenesená",J115,0)</f>
        <v>0</v>
      </c>
      <c r="BI115" s="213">
        <f>IF(N115="nulová",J115,0)</f>
        <v>0</v>
      </c>
      <c r="BJ115" s="25" t="s">
        <v>79</v>
      </c>
      <c r="BK115" s="213">
        <f>ROUND(I115*H115,2)</f>
        <v>0</v>
      </c>
      <c r="BL115" s="25" t="s">
        <v>160</v>
      </c>
      <c r="BM115" s="25" t="s">
        <v>187</v>
      </c>
    </row>
    <row r="116" spans="2:51" s="11" customFormat="1" ht="13.5">
      <c r="B116" s="214"/>
      <c r="D116" s="215" t="s">
        <v>162</v>
      </c>
      <c r="E116" s="216" t="s">
        <v>5</v>
      </c>
      <c r="F116" s="217" t="s">
        <v>188</v>
      </c>
      <c r="H116" s="216" t="s">
        <v>5</v>
      </c>
      <c r="I116" s="218"/>
      <c r="L116" s="214"/>
      <c r="M116" s="219"/>
      <c r="N116" s="220"/>
      <c r="O116" s="220"/>
      <c r="P116" s="220"/>
      <c r="Q116" s="220"/>
      <c r="R116" s="220"/>
      <c r="S116" s="220"/>
      <c r="T116" s="221"/>
      <c r="AT116" s="216" t="s">
        <v>162</v>
      </c>
      <c r="AU116" s="216" t="s">
        <v>81</v>
      </c>
      <c r="AV116" s="11" t="s">
        <v>79</v>
      </c>
      <c r="AW116" s="11" t="s">
        <v>35</v>
      </c>
      <c r="AX116" s="11" t="s">
        <v>71</v>
      </c>
      <c r="AY116" s="216" t="s">
        <v>152</v>
      </c>
    </row>
    <row r="117" spans="2:51" s="11" customFormat="1" ht="13.5">
      <c r="B117" s="214"/>
      <c r="D117" s="215" t="s">
        <v>162</v>
      </c>
      <c r="E117" s="216" t="s">
        <v>5</v>
      </c>
      <c r="F117" s="217" t="s">
        <v>180</v>
      </c>
      <c r="H117" s="216" t="s">
        <v>5</v>
      </c>
      <c r="I117" s="218"/>
      <c r="L117" s="214"/>
      <c r="M117" s="219"/>
      <c r="N117" s="220"/>
      <c r="O117" s="220"/>
      <c r="P117" s="220"/>
      <c r="Q117" s="220"/>
      <c r="R117" s="220"/>
      <c r="S117" s="220"/>
      <c r="T117" s="221"/>
      <c r="AT117" s="216" t="s">
        <v>162</v>
      </c>
      <c r="AU117" s="216" t="s">
        <v>81</v>
      </c>
      <c r="AV117" s="11" t="s">
        <v>79</v>
      </c>
      <c r="AW117" s="11" t="s">
        <v>35</v>
      </c>
      <c r="AX117" s="11" t="s">
        <v>71</v>
      </c>
      <c r="AY117" s="216" t="s">
        <v>152</v>
      </c>
    </row>
    <row r="118" spans="2:51" s="12" customFormat="1" ht="13.5">
      <c r="B118" s="222"/>
      <c r="D118" s="215" t="s">
        <v>162</v>
      </c>
      <c r="E118" s="223" t="s">
        <v>5</v>
      </c>
      <c r="F118" s="224" t="s">
        <v>181</v>
      </c>
      <c r="H118" s="225">
        <v>4.04</v>
      </c>
      <c r="I118" s="226"/>
      <c r="L118" s="222"/>
      <c r="M118" s="227"/>
      <c r="N118" s="228"/>
      <c r="O118" s="228"/>
      <c r="P118" s="228"/>
      <c r="Q118" s="228"/>
      <c r="R118" s="228"/>
      <c r="S118" s="228"/>
      <c r="T118" s="229"/>
      <c r="AT118" s="223" t="s">
        <v>162</v>
      </c>
      <c r="AU118" s="223" t="s">
        <v>81</v>
      </c>
      <c r="AV118" s="12" t="s">
        <v>81</v>
      </c>
      <c r="AW118" s="12" t="s">
        <v>35</v>
      </c>
      <c r="AX118" s="12" t="s">
        <v>71</v>
      </c>
      <c r="AY118" s="223" t="s">
        <v>152</v>
      </c>
    </row>
    <row r="119" spans="2:51" s="11" customFormat="1" ht="13.5">
      <c r="B119" s="214"/>
      <c r="D119" s="215" t="s">
        <v>162</v>
      </c>
      <c r="E119" s="216" t="s">
        <v>5</v>
      </c>
      <c r="F119" s="217" t="s">
        <v>182</v>
      </c>
      <c r="H119" s="216" t="s">
        <v>5</v>
      </c>
      <c r="I119" s="218"/>
      <c r="L119" s="214"/>
      <c r="M119" s="219"/>
      <c r="N119" s="220"/>
      <c r="O119" s="220"/>
      <c r="P119" s="220"/>
      <c r="Q119" s="220"/>
      <c r="R119" s="220"/>
      <c r="S119" s="220"/>
      <c r="T119" s="221"/>
      <c r="AT119" s="216" t="s">
        <v>162</v>
      </c>
      <c r="AU119" s="216" t="s">
        <v>81</v>
      </c>
      <c r="AV119" s="11" t="s">
        <v>79</v>
      </c>
      <c r="AW119" s="11" t="s">
        <v>35</v>
      </c>
      <c r="AX119" s="11" t="s">
        <v>71</v>
      </c>
      <c r="AY119" s="216" t="s">
        <v>152</v>
      </c>
    </row>
    <row r="120" spans="2:51" s="12" customFormat="1" ht="13.5">
      <c r="B120" s="222"/>
      <c r="D120" s="215" t="s">
        <v>162</v>
      </c>
      <c r="E120" s="223" t="s">
        <v>5</v>
      </c>
      <c r="F120" s="224" t="s">
        <v>189</v>
      </c>
      <c r="H120" s="225">
        <v>6.21</v>
      </c>
      <c r="I120" s="226"/>
      <c r="L120" s="222"/>
      <c r="M120" s="227"/>
      <c r="N120" s="228"/>
      <c r="O120" s="228"/>
      <c r="P120" s="228"/>
      <c r="Q120" s="228"/>
      <c r="R120" s="228"/>
      <c r="S120" s="228"/>
      <c r="T120" s="229"/>
      <c r="AT120" s="223" t="s">
        <v>162</v>
      </c>
      <c r="AU120" s="223" t="s">
        <v>81</v>
      </c>
      <c r="AV120" s="12" t="s">
        <v>81</v>
      </c>
      <c r="AW120" s="12" t="s">
        <v>35</v>
      </c>
      <c r="AX120" s="12" t="s">
        <v>71</v>
      </c>
      <c r="AY120" s="223" t="s">
        <v>152</v>
      </c>
    </row>
    <row r="121" spans="2:51" s="12" customFormat="1" ht="13.5">
      <c r="B121" s="222"/>
      <c r="D121" s="215" t="s">
        <v>162</v>
      </c>
      <c r="E121" s="223" t="s">
        <v>5</v>
      </c>
      <c r="F121" s="224" t="s">
        <v>190</v>
      </c>
      <c r="H121" s="225">
        <v>1.863</v>
      </c>
      <c r="I121" s="226"/>
      <c r="L121" s="222"/>
      <c r="M121" s="227"/>
      <c r="N121" s="228"/>
      <c r="O121" s="228"/>
      <c r="P121" s="228"/>
      <c r="Q121" s="228"/>
      <c r="R121" s="228"/>
      <c r="S121" s="228"/>
      <c r="T121" s="229"/>
      <c r="AT121" s="223" t="s">
        <v>162</v>
      </c>
      <c r="AU121" s="223" t="s">
        <v>81</v>
      </c>
      <c r="AV121" s="12" t="s">
        <v>81</v>
      </c>
      <c r="AW121" s="12" t="s">
        <v>35</v>
      </c>
      <c r="AX121" s="12" t="s">
        <v>71</v>
      </c>
      <c r="AY121" s="223" t="s">
        <v>152</v>
      </c>
    </row>
    <row r="122" spans="2:51" s="13" customFormat="1" ht="13.5">
      <c r="B122" s="230"/>
      <c r="D122" s="215" t="s">
        <v>162</v>
      </c>
      <c r="E122" s="231" t="s">
        <v>5</v>
      </c>
      <c r="F122" s="232" t="s">
        <v>165</v>
      </c>
      <c r="H122" s="233">
        <v>12.113</v>
      </c>
      <c r="I122" s="234"/>
      <c r="L122" s="230"/>
      <c r="M122" s="235"/>
      <c r="N122" s="236"/>
      <c r="O122" s="236"/>
      <c r="P122" s="236"/>
      <c r="Q122" s="236"/>
      <c r="R122" s="236"/>
      <c r="S122" s="236"/>
      <c r="T122" s="237"/>
      <c r="AT122" s="231" t="s">
        <v>162</v>
      </c>
      <c r="AU122" s="231" t="s">
        <v>81</v>
      </c>
      <c r="AV122" s="13" t="s">
        <v>160</v>
      </c>
      <c r="AW122" s="13" t="s">
        <v>35</v>
      </c>
      <c r="AX122" s="13" t="s">
        <v>79</v>
      </c>
      <c r="AY122" s="231" t="s">
        <v>152</v>
      </c>
    </row>
    <row r="123" spans="2:63" s="10" customFormat="1" ht="29.85" customHeight="1">
      <c r="B123" s="188"/>
      <c r="D123" s="189" t="s">
        <v>70</v>
      </c>
      <c r="E123" s="199" t="s">
        <v>191</v>
      </c>
      <c r="F123" s="199" t="s">
        <v>192</v>
      </c>
      <c r="I123" s="191"/>
      <c r="J123" s="200">
        <f>BK123</f>
        <v>0</v>
      </c>
      <c r="L123" s="188"/>
      <c r="M123" s="193"/>
      <c r="N123" s="194"/>
      <c r="O123" s="194"/>
      <c r="P123" s="195">
        <f>SUM(P124:P151)</f>
        <v>0</v>
      </c>
      <c r="Q123" s="194"/>
      <c r="R123" s="195">
        <f>SUM(R124:R151)</f>
        <v>64.0011063</v>
      </c>
      <c r="S123" s="194"/>
      <c r="T123" s="196">
        <f>SUM(T124:T151)</f>
        <v>0</v>
      </c>
      <c r="AR123" s="189" t="s">
        <v>79</v>
      </c>
      <c r="AT123" s="197" t="s">
        <v>70</v>
      </c>
      <c r="AU123" s="197" t="s">
        <v>79</v>
      </c>
      <c r="AY123" s="189" t="s">
        <v>152</v>
      </c>
      <c r="BK123" s="198">
        <f>SUM(BK124:BK151)</f>
        <v>0</v>
      </c>
    </row>
    <row r="124" spans="2:65" s="1" customFormat="1" ht="25.5" customHeight="1">
      <c r="B124" s="201"/>
      <c r="C124" s="202" t="s">
        <v>193</v>
      </c>
      <c r="D124" s="202" t="s">
        <v>155</v>
      </c>
      <c r="E124" s="203" t="s">
        <v>194</v>
      </c>
      <c r="F124" s="204" t="s">
        <v>195</v>
      </c>
      <c r="G124" s="205" t="s">
        <v>196</v>
      </c>
      <c r="H124" s="206">
        <v>22</v>
      </c>
      <c r="I124" s="207"/>
      <c r="J124" s="208">
        <f>ROUND(I124*H124,2)</f>
        <v>0</v>
      </c>
      <c r="K124" s="204" t="s">
        <v>159</v>
      </c>
      <c r="L124" s="47"/>
      <c r="M124" s="209" t="s">
        <v>5</v>
      </c>
      <c r="N124" s="210" t="s">
        <v>42</v>
      </c>
      <c r="O124" s="48"/>
      <c r="P124" s="211">
        <f>O124*H124</f>
        <v>0</v>
      </c>
      <c r="Q124" s="211">
        <v>0.1541</v>
      </c>
      <c r="R124" s="211">
        <f>Q124*H124</f>
        <v>3.3901999999999997</v>
      </c>
      <c r="S124" s="211">
        <v>0</v>
      </c>
      <c r="T124" s="212">
        <f>S124*H124</f>
        <v>0</v>
      </c>
      <c r="AR124" s="25" t="s">
        <v>160</v>
      </c>
      <c r="AT124" s="25" t="s">
        <v>155</v>
      </c>
      <c r="AU124" s="25" t="s">
        <v>81</v>
      </c>
      <c r="AY124" s="25" t="s">
        <v>152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25" t="s">
        <v>79</v>
      </c>
      <c r="BK124" s="213">
        <f>ROUND(I124*H124,2)</f>
        <v>0</v>
      </c>
      <c r="BL124" s="25" t="s">
        <v>160</v>
      </c>
      <c r="BM124" s="25" t="s">
        <v>197</v>
      </c>
    </row>
    <row r="125" spans="2:51" s="11" customFormat="1" ht="13.5">
      <c r="B125" s="214"/>
      <c r="D125" s="215" t="s">
        <v>162</v>
      </c>
      <c r="E125" s="216" t="s">
        <v>5</v>
      </c>
      <c r="F125" s="217" t="s">
        <v>198</v>
      </c>
      <c r="H125" s="216" t="s">
        <v>5</v>
      </c>
      <c r="I125" s="218"/>
      <c r="L125" s="214"/>
      <c r="M125" s="219"/>
      <c r="N125" s="220"/>
      <c r="O125" s="220"/>
      <c r="P125" s="220"/>
      <c r="Q125" s="220"/>
      <c r="R125" s="220"/>
      <c r="S125" s="220"/>
      <c r="T125" s="221"/>
      <c r="AT125" s="216" t="s">
        <v>162</v>
      </c>
      <c r="AU125" s="216" t="s">
        <v>81</v>
      </c>
      <c r="AV125" s="11" t="s">
        <v>79</v>
      </c>
      <c r="AW125" s="11" t="s">
        <v>35</v>
      </c>
      <c r="AX125" s="11" t="s">
        <v>71</v>
      </c>
      <c r="AY125" s="216" t="s">
        <v>152</v>
      </c>
    </row>
    <row r="126" spans="2:51" s="11" customFormat="1" ht="13.5">
      <c r="B126" s="214"/>
      <c r="D126" s="215" t="s">
        <v>162</v>
      </c>
      <c r="E126" s="216" t="s">
        <v>5</v>
      </c>
      <c r="F126" s="217" t="s">
        <v>177</v>
      </c>
      <c r="H126" s="216" t="s">
        <v>5</v>
      </c>
      <c r="I126" s="218"/>
      <c r="L126" s="214"/>
      <c r="M126" s="219"/>
      <c r="N126" s="220"/>
      <c r="O126" s="220"/>
      <c r="P126" s="220"/>
      <c r="Q126" s="220"/>
      <c r="R126" s="220"/>
      <c r="S126" s="220"/>
      <c r="T126" s="221"/>
      <c r="AT126" s="216" t="s">
        <v>162</v>
      </c>
      <c r="AU126" s="216" t="s">
        <v>81</v>
      </c>
      <c r="AV126" s="11" t="s">
        <v>79</v>
      </c>
      <c r="AW126" s="11" t="s">
        <v>35</v>
      </c>
      <c r="AX126" s="11" t="s">
        <v>71</v>
      </c>
      <c r="AY126" s="216" t="s">
        <v>152</v>
      </c>
    </row>
    <row r="127" spans="2:51" s="12" customFormat="1" ht="13.5">
      <c r="B127" s="222"/>
      <c r="D127" s="215" t="s">
        <v>162</v>
      </c>
      <c r="E127" s="223" t="s">
        <v>5</v>
      </c>
      <c r="F127" s="224" t="s">
        <v>199</v>
      </c>
      <c r="H127" s="225">
        <v>6</v>
      </c>
      <c r="I127" s="226"/>
      <c r="L127" s="222"/>
      <c r="M127" s="227"/>
      <c r="N127" s="228"/>
      <c r="O127" s="228"/>
      <c r="P127" s="228"/>
      <c r="Q127" s="228"/>
      <c r="R127" s="228"/>
      <c r="S127" s="228"/>
      <c r="T127" s="229"/>
      <c r="AT127" s="223" t="s">
        <v>162</v>
      </c>
      <c r="AU127" s="223" t="s">
        <v>81</v>
      </c>
      <c r="AV127" s="12" t="s">
        <v>81</v>
      </c>
      <c r="AW127" s="12" t="s">
        <v>35</v>
      </c>
      <c r="AX127" s="12" t="s">
        <v>71</v>
      </c>
      <c r="AY127" s="223" t="s">
        <v>152</v>
      </c>
    </row>
    <row r="128" spans="2:51" s="11" customFormat="1" ht="13.5">
      <c r="B128" s="214"/>
      <c r="D128" s="215" t="s">
        <v>162</v>
      </c>
      <c r="E128" s="216" t="s">
        <v>5</v>
      </c>
      <c r="F128" s="217" t="s">
        <v>180</v>
      </c>
      <c r="H128" s="216" t="s">
        <v>5</v>
      </c>
      <c r="I128" s="218"/>
      <c r="L128" s="214"/>
      <c r="M128" s="219"/>
      <c r="N128" s="220"/>
      <c r="O128" s="220"/>
      <c r="P128" s="220"/>
      <c r="Q128" s="220"/>
      <c r="R128" s="220"/>
      <c r="S128" s="220"/>
      <c r="T128" s="221"/>
      <c r="AT128" s="216" t="s">
        <v>162</v>
      </c>
      <c r="AU128" s="216" t="s">
        <v>81</v>
      </c>
      <c r="AV128" s="11" t="s">
        <v>79</v>
      </c>
      <c r="AW128" s="11" t="s">
        <v>35</v>
      </c>
      <c r="AX128" s="11" t="s">
        <v>71</v>
      </c>
      <c r="AY128" s="216" t="s">
        <v>152</v>
      </c>
    </row>
    <row r="129" spans="2:51" s="12" customFormat="1" ht="13.5">
      <c r="B129" s="222"/>
      <c r="D129" s="215" t="s">
        <v>162</v>
      </c>
      <c r="E129" s="223" t="s">
        <v>5</v>
      </c>
      <c r="F129" s="224" t="s">
        <v>199</v>
      </c>
      <c r="H129" s="225">
        <v>6</v>
      </c>
      <c r="I129" s="226"/>
      <c r="L129" s="222"/>
      <c r="M129" s="227"/>
      <c r="N129" s="228"/>
      <c r="O129" s="228"/>
      <c r="P129" s="228"/>
      <c r="Q129" s="228"/>
      <c r="R129" s="228"/>
      <c r="S129" s="228"/>
      <c r="T129" s="229"/>
      <c r="AT129" s="223" t="s">
        <v>162</v>
      </c>
      <c r="AU129" s="223" t="s">
        <v>81</v>
      </c>
      <c r="AV129" s="12" t="s">
        <v>81</v>
      </c>
      <c r="AW129" s="12" t="s">
        <v>35</v>
      </c>
      <c r="AX129" s="12" t="s">
        <v>71</v>
      </c>
      <c r="AY129" s="223" t="s">
        <v>152</v>
      </c>
    </row>
    <row r="130" spans="2:51" s="11" customFormat="1" ht="13.5">
      <c r="B130" s="214"/>
      <c r="D130" s="215" t="s">
        <v>162</v>
      </c>
      <c r="E130" s="216" t="s">
        <v>5</v>
      </c>
      <c r="F130" s="217" t="s">
        <v>182</v>
      </c>
      <c r="H130" s="216" t="s">
        <v>5</v>
      </c>
      <c r="I130" s="218"/>
      <c r="L130" s="214"/>
      <c r="M130" s="219"/>
      <c r="N130" s="220"/>
      <c r="O130" s="220"/>
      <c r="P130" s="220"/>
      <c r="Q130" s="220"/>
      <c r="R130" s="220"/>
      <c r="S130" s="220"/>
      <c r="T130" s="221"/>
      <c r="AT130" s="216" t="s">
        <v>162</v>
      </c>
      <c r="AU130" s="216" t="s">
        <v>81</v>
      </c>
      <c r="AV130" s="11" t="s">
        <v>79</v>
      </c>
      <c r="AW130" s="11" t="s">
        <v>35</v>
      </c>
      <c r="AX130" s="11" t="s">
        <v>71</v>
      </c>
      <c r="AY130" s="216" t="s">
        <v>152</v>
      </c>
    </row>
    <row r="131" spans="2:51" s="12" customFormat="1" ht="13.5">
      <c r="B131" s="222"/>
      <c r="D131" s="215" t="s">
        <v>162</v>
      </c>
      <c r="E131" s="223" t="s">
        <v>5</v>
      </c>
      <c r="F131" s="224" t="s">
        <v>200</v>
      </c>
      <c r="H131" s="225">
        <v>10</v>
      </c>
      <c r="I131" s="226"/>
      <c r="L131" s="222"/>
      <c r="M131" s="227"/>
      <c r="N131" s="228"/>
      <c r="O131" s="228"/>
      <c r="P131" s="228"/>
      <c r="Q131" s="228"/>
      <c r="R131" s="228"/>
      <c r="S131" s="228"/>
      <c r="T131" s="229"/>
      <c r="AT131" s="223" t="s">
        <v>162</v>
      </c>
      <c r="AU131" s="223" t="s">
        <v>81</v>
      </c>
      <c r="AV131" s="12" t="s">
        <v>81</v>
      </c>
      <c r="AW131" s="12" t="s">
        <v>35</v>
      </c>
      <c r="AX131" s="12" t="s">
        <v>71</v>
      </c>
      <c r="AY131" s="223" t="s">
        <v>152</v>
      </c>
    </row>
    <row r="132" spans="2:51" s="13" customFormat="1" ht="13.5">
      <c r="B132" s="230"/>
      <c r="D132" s="215" t="s">
        <v>162</v>
      </c>
      <c r="E132" s="231" t="s">
        <v>5</v>
      </c>
      <c r="F132" s="232" t="s">
        <v>165</v>
      </c>
      <c r="H132" s="233">
        <v>22</v>
      </c>
      <c r="I132" s="234"/>
      <c r="L132" s="230"/>
      <c r="M132" s="235"/>
      <c r="N132" s="236"/>
      <c r="O132" s="236"/>
      <c r="P132" s="236"/>
      <c r="Q132" s="236"/>
      <c r="R132" s="236"/>
      <c r="S132" s="236"/>
      <c r="T132" s="237"/>
      <c r="AT132" s="231" t="s">
        <v>162</v>
      </c>
      <c r="AU132" s="231" t="s">
        <v>81</v>
      </c>
      <c r="AV132" s="13" t="s">
        <v>160</v>
      </c>
      <c r="AW132" s="13" t="s">
        <v>35</v>
      </c>
      <c r="AX132" s="13" t="s">
        <v>79</v>
      </c>
      <c r="AY132" s="231" t="s">
        <v>152</v>
      </c>
    </row>
    <row r="133" spans="2:65" s="1" customFormat="1" ht="38.25" customHeight="1">
      <c r="B133" s="201"/>
      <c r="C133" s="202" t="s">
        <v>191</v>
      </c>
      <c r="D133" s="202" t="s">
        <v>155</v>
      </c>
      <c r="E133" s="203" t="s">
        <v>201</v>
      </c>
      <c r="F133" s="204" t="s">
        <v>202</v>
      </c>
      <c r="G133" s="205" t="s">
        <v>174</v>
      </c>
      <c r="H133" s="206">
        <v>3463</v>
      </c>
      <c r="I133" s="207"/>
      <c r="J133" s="208">
        <f>ROUND(I133*H133,2)</f>
        <v>0</v>
      </c>
      <c r="K133" s="204" t="s">
        <v>159</v>
      </c>
      <c r="L133" s="47"/>
      <c r="M133" s="209" t="s">
        <v>5</v>
      </c>
      <c r="N133" s="210" t="s">
        <v>42</v>
      </c>
      <c r="O133" s="48"/>
      <c r="P133" s="211">
        <f>O133*H133</f>
        <v>0</v>
      </c>
      <c r="Q133" s="211">
        <v>0.017</v>
      </c>
      <c r="R133" s="211">
        <f>Q133*H133</f>
        <v>58.871</v>
      </c>
      <c r="S133" s="211">
        <v>0</v>
      </c>
      <c r="T133" s="212">
        <f>S133*H133</f>
        <v>0</v>
      </c>
      <c r="AR133" s="25" t="s">
        <v>160</v>
      </c>
      <c r="AT133" s="25" t="s">
        <v>155</v>
      </c>
      <c r="AU133" s="25" t="s">
        <v>81</v>
      </c>
      <c r="AY133" s="25" t="s">
        <v>152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25" t="s">
        <v>79</v>
      </c>
      <c r="BK133" s="213">
        <f>ROUND(I133*H133,2)</f>
        <v>0</v>
      </c>
      <c r="BL133" s="25" t="s">
        <v>160</v>
      </c>
      <c r="BM133" s="25" t="s">
        <v>203</v>
      </c>
    </row>
    <row r="134" spans="2:51" s="11" customFormat="1" ht="13.5">
      <c r="B134" s="214"/>
      <c r="D134" s="215" t="s">
        <v>162</v>
      </c>
      <c r="E134" s="216" t="s">
        <v>5</v>
      </c>
      <c r="F134" s="217" t="s">
        <v>177</v>
      </c>
      <c r="H134" s="216" t="s">
        <v>5</v>
      </c>
      <c r="I134" s="218"/>
      <c r="L134" s="214"/>
      <c r="M134" s="219"/>
      <c r="N134" s="220"/>
      <c r="O134" s="220"/>
      <c r="P134" s="220"/>
      <c r="Q134" s="220"/>
      <c r="R134" s="220"/>
      <c r="S134" s="220"/>
      <c r="T134" s="221"/>
      <c r="AT134" s="216" t="s">
        <v>162</v>
      </c>
      <c r="AU134" s="216" t="s">
        <v>81</v>
      </c>
      <c r="AV134" s="11" t="s">
        <v>79</v>
      </c>
      <c r="AW134" s="11" t="s">
        <v>35</v>
      </c>
      <c r="AX134" s="11" t="s">
        <v>71</v>
      </c>
      <c r="AY134" s="216" t="s">
        <v>152</v>
      </c>
    </row>
    <row r="135" spans="2:51" s="12" customFormat="1" ht="13.5">
      <c r="B135" s="222"/>
      <c r="D135" s="215" t="s">
        <v>162</v>
      </c>
      <c r="E135" s="223" t="s">
        <v>5</v>
      </c>
      <c r="F135" s="224" t="s">
        <v>204</v>
      </c>
      <c r="H135" s="225">
        <v>1145</v>
      </c>
      <c r="I135" s="226"/>
      <c r="L135" s="222"/>
      <c r="M135" s="227"/>
      <c r="N135" s="228"/>
      <c r="O135" s="228"/>
      <c r="P135" s="228"/>
      <c r="Q135" s="228"/>
      <c r="R135" s="228"/>
      <c r="S135" s="228"/>
      <c r="T135" s="229"/>
      <c r="AT135" s="223" t="s">
        <v>162</v>
      </c>
      <c r="AU135" s="223" t="s">
        <v>81</v>
      </c>
      <c r="AV135" s="12" t="s">
        <v>81</v>
      </c>
      <c r="AW135" s="12" t="s">
        <v>35</v>
      </c>
      <c r="AX135" s="12" t="s">
        <v>71</v>
      </c>
      <c r="AY135" s="223" t="s">
        <v>152</v>
      </c>
    </row>
    <row r="136" spans="2:51" s="11" customFormat="1" ht="13.5">
      <c r="B136" s="214"/>
      <c r="D136" s="215" t="s">
        <v>162</v>
      </c>
      <c r="E136" s="216" t="s">
        <v>5</v>
      </c>
      <c r="F136" s="217" t="s">
        <v>180</v>
      </c>
      <c r="H136" s="216" t="s">
        <v>5</v>
      </c>
      <c r="I136" s="218"/>
      <c r="L136" s="214"/>
      <c r="M136" s="219"/>
      <c r="N136" s="220"/>
      <c r="O136" s="220"/>
      <c r="P136" s="220"/>
      <c r="Q136" s="220"/>
      <c r="R136" s="220"/>
      <c r="S136" s="220"/>
      <c r="T136" s="221"/>
      <c r="AT136" s="216" t="s">
        <v>162</v>
      </c>
      <c r="AU136" s="216" t="s">
        <v>81</v>
      </c>
      <c r="AV136" s="11" t="s">
        <v>79</v>
      </c>
      <c r="AW136" s="11" t="s">
        <v>35</v>
      </c>
      <c r="AX136" s="11" t="s">
        <v>71</v>
      </c>
      <c r="AY136" s="216" t="s">
        <v>152</v>
      </c>
    </row>
    <row r="137" spans="2:51" s="12" customFormat="1" ht="13.5">
      <c r="B137" s="222"/>
      <c r="D137" s="215" t="s">
        <v>162</v>
      </c>
      <c r="E137" s="223" t="s">
        <v>5</v>
      </c>
      <c r="F137" s="224" t="s">
        <v>205</v>
      </c>
      <c r="H137" s="225">
        <v>871</v>
      </c>
      <c r="I137" s="226"/>
      <c r="L137" s="222"/>
      <c r="M137" s="227"/>
      <c r="N137" s="228"/>
      <c r="O137" s="228"/>
      <c r="P137" s="228"/>
      <c r="Q137" s="228"/>
      <c r="R137" s="228"/>
      <c r="S137" s="228"/>
      <c r="T137" s="229"/>
      <c r="AT137" s="223" t="s">
        <v>162</v>
      </c>
      <c r="AU137" s="223" t="s">
        <v>81</v>
      </c>
      <c r="AV137" s="12" t="s">
        <v>81</v>
      </c>
      <c r="AW137" s="12" t="s">
        <v>35</v>
      </c>
      <c r="AX137" s="12" t="s">
        <v>71</v>
      </c>
      <c r="AY137" s="223" t="s">
        <v>152</v>
      </c>
    </row>
    <row r="138" spans="2:51" s="11" customFormat="1" ht="13.5">
      <c r="B138" s="214"/>
      <c r="D138" s="215" t="s">
        <v>162</v>
      </c>
      <c r="E138" s="216" t="s">
        <v>5</v>
      </c>
      <c r="F138" s="217" t="s">
        <v>182</v>
      </c>
      <c r="H138" s="216" t="s">
        <v>5</v>
      </c>
      <c r="I138" s="218"/>
      <c r="L138" s="214"/>
      <c r="M138" s="219"/>
      <c r="N138" s="220"/>
      <c r="O138" s="220"/>
      <c r="P138" s="220"/>
      <c r="Q138" s="220"/>
      <c r="R138" s="220"/>
      <c r="S138" s="220"/>
      <c r="T138" s="221"/>
      <c r="AT138" s="216" t="s">
        <v>162</v>
      </c>
      <c r="AU138" s="216" t="s">
        <v>81</v>
      </c>
      <c r="AV138" s="11" t="s">
        <v>79</v>
      </c>
      <c r="AW138" s="11" t="s">
        <v>35</v>
      </c>
      <c r="AX138" s="11" t="s">
        <v>71</v>
      </c>
      <c r="AY138" s="216" t="s">
        <v>152</v>
      </c>
    </row>
    <row r="139" spans="2:51" s="12" customFormat="1" ht="13.5">
      <c r="B139" s="222"/>
      <c r="D139" s="215" t="s">
        <v>162</v>
      </c>
      <c r="E139" s="223" t="s">
        <v>5</v>
      </c>
      <c r="F139" s="224" t="s">
        <v>206</v>
      </c>
      <c r="H139" s="225">
        <v>1447</v>
      </c>
      <c r="I139" s="226"/>
      <c r="L139" s="222"/>
      <c r="M139" s="227"/>
      <c r="N139" s="228"/>
      <c r="O139" s="228"/>
      <c r="P139" s="228"/>
      <c r="Q139" s="228"/>
      <c r="R139" s="228"/>
      <c r="S139" s="228"/>
      <c r="T139" s="229"/>
      <c r="AT139" s="223" t="s">
        <v>162</v>
      </c>
      <c r="AU139" s="223" t="s">
        <v>81</v>
      </c>
      <c r="AV139" s="12" t="s">
        <v>81</v>
      </c>
      <c r="AW139" s="12" t="s">
        <v>35</v>
      </c>
      <c r="AX139" s="12" t="s">
        <v>71</v>
      </c>
      <c r="AY139" s="223" t="s">
        <v>152</v>
      </c>
    </row>
    <row r="140" spans="2:51" s="13" customFormat="1" ht="13.5">
      <c r="B140" s="230"/>
      <c r="D140" s="215" t="s">
        <v>162</v>
      </c>
      <c r="E140" s="231" t="s">
        <v>5</v>
      </c>
      <c r="F140" s="232" t="s">
        <v>165</v>
      </c>
      <c r="H140" s="233">
        <v>3463</v>
      </c>
      <c r="I140" s="234"/>
      <c r="L140" s="230"/>
      <c r="M140" s="235"/>
      <c r="N140" s="236"/>
      <c r="O140" s="236"/>
      <c r="P140" s="236"/>
      <c r="Q140" s="236"/>
      <c r="R140" s="236"/>
      <c r="S140" s="236"/>
      <c r="T140" s="237"/>
      <c r="AT140" s="231" t="s">
        <v>162</v>
      </c>
      <c r="AU140" s="231" t="s">
        <v>81</v>
      </c>
      <c r="AV140" s="13" t="s">
        <v>160</v>
      </c>
      <c r="AW140" s="13" t="s">
        <v>35</v>
      </c>
      <c r="AX140" s="13" t="s">
        <v>79</v>
      </c>
      <c r="AY140" s="231" t="s">
        <v>152</v>
      </c>
    </row>
    <row r="141" spans="2:65" s="1" customFormat="1" ht="16.5" customHeight="1">
      <c r="B141" s="201"/>
      <c r="C141" s="202" t="s">
        <v>207</v>
      </c>
      <c r="D141" s="202" t="s">
        <v>155</v>
      </c>
      <c r="E141" s="203" t="s">
        <v>208</v>
      </c>
      <c r="F141" s="204" t="s">
        <v>209</v>
      </c>
      <c r="G141" s="205" t="s">
        <v>174</v>
      </c>
      <c r="H141" s="206">
        <v>19.71</v>
      </c>
      <c r="I141" s="207"/>
      <c r="J141" s="208">
        <f>ROUND(I141*H141,2)</f>
        <v>0</v>
      </c>
      <c r="K141" s="204" t="s">
        <v>159</v>
      </c>
      <c r="L141" s="47"/>
      <c r="M141" s="209" t="s">
        <v>5</v>
      </c>
      <c r="N141" s="210" t="s">
        <v>42</v>
      </c>
      <c r="O141" s="48"/>
      <c r="P141" s="211">
        <f>O141*H141</f>
        <v>0</v>
      </c>
      <c r="Q141" s="211">
        <v>0.04153</v>
      </c>
      <c r="R141" s="211">
        <f>Q141*H141</f>
        <v>0.8185563</v>
      </c>
      <c r="S141" s="211">
        <v>0</v>
      </c>
      <c r="T141" s="212">
        <f>S141*H141</f>
        <v>0</v>
      </c>
      <c r="AR141" s="25" t="s">
        <v>160</v>
      </c>
      <c r="AT141" s="25" t="s">
        <v>155</v>
      </c>
      <c r="AU141" s="25" t="s">
        <v>81</v>
      </c>
      <c r="AY141" s="25" t="s">
        <v>152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25" t="s">
        <v>79</v>
      </c>
      <c r="BK141" s="213">
        <f>ROUND(I141*H141,2)</f>
        <v>0</v>
      </c>
      <c r="BL141" s="25" t="s">
        <v>160</v>
      </c>
      <c r="BM141" s="25" t="s">
        <v>210</v>
      </c>
    </row>
    <row r="142" spans="2:51" s="11" customFormat="1" ht="13.5">
      <c r="B142" s="214"/>
      <c r="D142" s="215" t="s">
        <v>162</v>
      </c>
      <c r="E142" s="216" t="s">
        <v>5</v>
      </c>
      <c r="F142" s="217" t="s">
        <v>211</v>
      </c>
      <c r="H142" s="216" t="s">
        <v>5</v>
      </c>
      <c r="I142" s="218"/>
      <c r="L142" s="214"/>
      <c r="M142" s="219"/>
      <c r="N142" s="220"/>
      <c r="O142" s="220"/>
      <c r="P142" s="220"/>
      <c r="Q142" s="220"/>
      <c r="R142" s="220"/>
      <c r="S142" s="220"/>
      <c r="T142" s="221"/>
      <c r="AT142" s="216" t="s">
        <v>162</v>
      </c>
      <c r="AU142" s="216" t="s">
        <v>81</v>
      </c>
      <c r="AV142" s="11" t="s">
        <v>79</v>
      </c>
      <c r="AW142" s="11" t="s">
        <v>35</v>
      </c>
      <c r="AX142" s="11" t="s">
        <v>71</v>
      </c>
      <c r="AY142" s="216" t="s">
        <v>152</v>
      </c>
    </row>
    <row r="143" spans="2:51" s="12" customFormat="1" ht="13.5">
      <c r="B143" s="222"/>
      <c r="D143" s="215" t="s">
        <v>162</v>
      </c>
      <c r="E143" s="223" t="s">
        <v>5</v>
      </c>
      <c r="F143" s="224" t="s">
        <v>212</v>
      </c>
      <c r="H143" s="225">
        <v>19.71</v>
      </c>
      <c r="I143" s="226"/>
      <c r="L143" s="222"/>
      <c r="M143" s="227"/>
      <c r="N143" s="228"/>
      <c r="O143" s="228"/>
      <c r="P143" s="228"/>
      <c r="Q143" s="228"/>
      <c r="R143" s="228"/>
      <c r="S143" s="228"/>
      <c r="T143" s="229"/>
      <c r="AT143" s="223" t="s">
        <v>162</v>
      </c>
      <c r="AU143" s="223" t="s">
        <v>81</v>
      </c>
      <c r="AV143" s="12" t="s">
        <v>81</v>
      </c>
      <c r="AW143" s="12" t="s">
        <v>35</v>
      </c>
      <c r="AX143" s="12" t="s">
        <v>71</v>
      </c>
      <c r="AY143" s="223" t="s">
        <v>152</v>
      </c>
    </row>
    <row r="144" spans="2:51" s="13" customFormat="1" ht="13.5">
      <c r="B144" s="230"/>
      <c r="D144" s="215" t="s">
        <v>162</v>
      </c>
      <c r="E144" s="231" t="s">
        <v>5</v>
      </c>
      <c r="F144" s="232" t="s">
        <v>165</v>
      </c>
      <c r="H144" s="233">
        <v>19.71</v>
      </c>
      <c r="I144" s="234"/>
      <c r="L144" s="230"/>
      <c r="M144" s="235"/>
      <c r="N144" s="236"/>
      <c r="O144" s="236"/>
      <c r="P144" s="236"/>
      <c r="Q144" s="236"/>
      <c r="R144" s="236"/>
      <c r="S144" s="236"/>
      <c r="T144" s="237"/>
      <c r="AT144" s="231" t="s">
        <v>162</v>
      </c>
      <c r="AU144" s="231" t="s">
        <v>81</v>
      </c>
      <c r="AV144" s="13" t="s">
        <v>160</v>
      </c>
      <c r="AW144" s="13" t="s">
        <v>35</v>
      </c>
      <c r="AX144" s="13" t="s">
        <v>79</v>
      </c>
      <c r="AY144" s="231" t="s">
        <v>152</v>
      </c>
    </row>
    <row r="145" spans="2:65" s="1" customFormat="1" ht="25.5" customHeight="1">
      <c r="B145" s="201"/>
      <c r="C145" s="202" t="s">
        <v>169</v>
      </c>
      <c r="D145" s="202" t="s">
        <v>155</v>
      </c>
      <c r="E145" s="203" t="s">
        <v>213</v>
      </c>
      <c r="F145" s="204" t="s">
        <v>214</v>
      </c>
      <c r="G145" s="205" t="s">
        <v>174</v>
      </c>
      <c r="H145" s="206">
        <v>355</v>
      </c>
      <c r="I145" s="207"/>
      <c r="J145" s="208">
        <f>ROUND(I145*H145,2)</f>
        <v>0</v>
      </c>
      <c r="K145" s="204" t="s">
        <v>159</v>
      </c>
      <c r="L145" s="47"/>
      <c r="M145" s="209" t="s">
        <v>5</v>
      </c>
      <c r="N145" s="210" t="s">
        <v>42</v>
      </c>
      <c r="O145" s="48"/>
      <c r="P145" s="211">
        <f>O145*H145</f>
        <v>0</v>
      </c>
      <c r="Q145" s="211">
        <v>0</v>
      </c>
      <c r="R145" s="211">
        <f>Q145*H145</f>
        <v>0</v>
      </c>
      <c r="S145" s="211">
        <v>0</v>
      </c>
      <c r="T145" s="212">
        <f>S145*H145</f>
        <v>0</v>
      </c>
      <c r="AR145" s="25" t="s">
        <v>160</v>
      </c>
      <c r="AT145" s="25" t="s">
        <v>155</v>
      </c>
      <c r="AU145" s="25" t="s">
        <v>81</v>
      </c>
      <c r="AY145" s="25" t="s">
        <v>152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25" t="s">
        <v>79</v>
      </c>
      <c r="BK145" s="213">
        <f>ROUND(I145*H145,2)</f>
        <v>0</v>
      </c>
      <c r="BL145" s="25" t="s">
        <v>160</v>
      </c>
      <c r="BM145" s="25" t="s">
        <v>215</v>
      </c>
    </row>
    <row r="146" spans="2:65" s="1" customFormat="1" ht="25.5" customHeight="1">
      <c r="B146" s="201"/>
      <c r="C146" s="202" t="s">
        <v>216</v>
      </c>
      <c r="D146" s="202" t="s">
        <v>155</v>
      </c>
      <c r="E146" s="203" t="s">
        <v>217</v>
      </c>
      <c r="F146" s="204" t="s">
        <v>218</v>
      </c>
      <c r="G146" s="205" t="s">
        <v>219</v>
      </c>
      <c r="H146" s="206">
        <v>285.5</v>
      </c>
      <c r="I146" s="207"/>
      <c r="J146" s="208">
        <f>ROUND(I146*H146,2)</f>
        <v>0</v>
      </c>
      <c r="K146" s="204" t="s">
        <v>159</v>
      </c>
      <c r="L146" s="47"/>
      <c r="M146" s="209" t="s">
        <v>5</v>
      </c>
      <c r="N146" s="210" t="s">
        <v>42</v>
      </c>
      <c r="O146" s="48"/>
      <c r="P146" s="211">
        <f>O146*H146</f>
        <v>0</v>
      </c>
      <c r="Q146" s="211">
        <v>0.0015</v>
      </c>
      <c r="R146" s="211">
        <f>Q146*H146</f>
        <v>0.42825</v>
      </c>
      <c r="S146" s="211">
        <v>0</v>
      </c>
      <c r="T146" s="212">
        <f>S146*H146</f>
        <v>0</v>
      </c>
      <c r="AR146" s="25" t="s">
        <v>160</v>
      </c>
      <c r="AT146" s="25" t="s">
        <v>155</v>
      </c>
      <c r="AU146" s="25" t="s">
        <v>81</v>
      </c>
      <c r="AY146" s="25" t="s">
        <v>152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25" t="s">
        <v>79</v>
      </c>
      <c r="BK146" s="213">
        <f>ROUND(I146*H146,2)</f>
        <v>0</v>
      </c>
      <c r="BL146" s="25" t="s">
        <v>160</v>
      </c>
      <c r="BM146" s="25" t="s">
        <v>220</v>
      </c>
    </row>
    <row r="147" spans="2:65" s="1" customFormat="1" ht="25.5" customHeight="1">
      <c r="B147" s="201"/>
      <c r="C147" s="202" t="s">
        <v>221</v>
      </c>
      <c r="D147" s="202" t="s">
        <v>155</v>
      </c>
      <c r="E147" s="203" t="s">
        <v>222</v>
      </c>
      <c r="F147" s="204" t="s">
        <v>223</v>
      </c>
      <c r="G147" s="205" t="s">
        <v>196</v>
      </c>
      <c r="H147" s="206">
        <v>5</v>
      </c>
      <c r="I147" s="207"/>
      <c r="J147" s="208">
        <f>ROUND(I147*H147,2)</f>
        <v>0</v>
      </c>
      <c r="K147" s="204" t="s">
        <v>159</v>
      </c>
      <c r="L147" s="47"/>
      <c r="M147" s="209" t="s">
        <v>5</v>
      </c>
      <c r="N147" s="210" t="s">
        <v>42</v>
      </c>
      <c r="O147" s="48"/>
      <c r="P147" s="211">
        <f>O147*H147</f>
        <v>0</v>
      </c>
      <c r="Q147" s="211">
        <v>0.05362</v>
      </c>
      <c r="R147" s="211">
        <f>Q147*H147</f>
        <v>0.2681</v>
      </c>
      <c r="S147" s="211">
        <v>0</v>
      </c>
      <c r="T147" s="212">
        <f>S147*H147</f>
        <v>0</v>
      </c>
      <c r="AR147" s="25" t="s">
        <v>160</v>
      </c>
      <c r="AT147" s="25" t="s">
        <v>155</v>
      </c>
      <c r="AU147" s="25" t="s">
        <v>81</v>
      </c>
      <c r="AY147" s="25" t="s">
        <v>152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25" t="s">
        <v>79</v>
      </c>
      <c r="BK147" s="213">
        <f>ROUND(I147*H147,2)</f>
        <v>0</v>
      </c>
      <c r="BL147" s="25" t="s">
        <v>160</v>
      </c>
      <c r="BM147" s="25" t="s">
        <v>224</v>
      </c>
    </row>
    <row r="148" spans="2:51" s="12" customFormat="1" ht="13.5">
      <c r="B148" s="222"/>
      <c r="D148" s="215" t="s">
        <v>162</v>
      </c>
      <c r="E148" s="223" t="s">
        <v>5</v>
      </c>
      <c r="F148" s="224" t="s">
        <v>225</v>
      </c>
      <c r="H148" s="225">
        <v>5</v>
      </c>
      <c r="I148" s="226"/>
      <c r="L148" s="222"/>
      <c r="M148" s="227"/>
      <c r="N148" s="228"/>
      <c r="O148" s="228"/>
      <c r="P148" s="228"/>
      <c r="Q148" s="228"/>
      <c r="R148" s="228"/>
      <c r="S148" s="228"/>
      <c r="T148" s="229"/>
      <c r="AT148" s="223" t="s">
        <v>162</v>
      </c>
      <c r="AU148" s="223" t="s">
        <v>81</v>
      </c>
      <c r="AV148" s="12" t="s">
        <v>81</v>
      </c>
      <c r="AW148" s="12" t="s">
        <v>35</v>
      </c>
      <c r="AX148" s="12" t="s">
        <v>71</v>
      </c>
      <c r="AY148" s="223" t="s">
        <v>152</v>
      </c>
    </row>
    <row r="149" spans="2:51" s="13" customFormat="1" ht="13.5">
      <c r="B149" s="230"/>
      <c r="D149" s="215" t="s">
        <v>162</v>
      </c>
      <c r="E149" s="231" t="s">
        <v>5</v>
      </c>
      <c r="F149" s="232" t="s">
        <v>165</v>
      </c>
      <c r="H149" s="233">
        <v>5</v>
      </c>
      <c r="I149" s="234"/>
      <c r="L149" s="230"/>
      <c r="M149" s="235"/>
      <c r="N149" s="236"/>
      <c r="O149" s="236"/>
      <c r="P149" s="236"/>
      <c r="Q149" s="236"/>
      <c r="R149" s="236"/>
      <c r="S149" s="236"/>
      <c r="T149" s="237"/>
      <c r="AT149" s="231" t="s">
        <v>162</v>
      </c>
      <c r="AU149" s="231" t="s">
        <v>81</v>
      </c>
      <c r="AV149" s="13" t="s">
        <v>160</v>
      </c>
      <c r="AW149" s="13" t="s">
        <v>35</v>
      </c>
      <c r="AX149" s="13" t="s">
        <v>79</v>
      </c>
      <c r="AY149" s="231" t="s">
        <v>152</v>
      </c>
    </row>
    <row r="150" spans="2:65" s="1" customFormat="1" ht="25.5" customHeight="1">
      <c r="B150" s="201"/>
      <c r="C150" s="238" t="s">
        <v>226</v>
      </c>
      <c r="D150" s="238" t="s">
        <v>166</v>
      </c>
      <c r="E150" s="239" t="s">
        <v>227</v>
      </c>
      <c r="F150" s="240" t="s">
        <v>228</v>
      </c>
      <c r="G150" s="241" t="s">
        <v>196</v>
      </c>
      <c r="H150" s="242">
        <v>2</v>
      </c>
      <c r="I150" s="243"/>
      <c r="J150" s="244">
        <f>ROUND(I150*H150,2)</f>
        <v>0</v>
      </c>
      <c r="K150" s="240" t="s">
        <v>159</v>
      </c>
      <c r="L150" s="245"/>
      <c r="M150" s="246" t="s">
        <v>5</v>
      </c>
      <c r="N150" s="247" t="s">
        <v>42</v>
      </c>
      <c r="O150" s="48"/>
      <c r="P150" s="211">
        <f>O150*H150</f>
        <v>0</v>
      </c>
      <c r="Q150" s="211">
        <v>0.045</v>
      </c>
      <c r="R150" s="211">
        <f>Q150*H150</f>
        <v>0.09</v>
      </c>
      <c r="S150" s="211">
        <v>0</v>
      </c>
      <c r="T150" s="212">
        <f>S150*H150</f>
        <v>0</v>
      </c>
      <c r="AR150" s="25" t="s">
        <v>169</v>
      </c>
      <c r="AT150" s="25" t="s">
        <v>166</v>
      </c>
      <c r="AU150" s="25" t="s">
        <v>81</v>
      </c>
      <c r="AY150" s="25" t="s">
        <v>152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25" t="s">
        <v>79</v>
      </c>
      <c r="BK150" s="213">
        <f>ROUND(I150*H150,2)</f>
        <v>0</v>
      </c>
      <c r="BL150" s="25" t="s">
        <v>160</v>
      </c>
      <c r="BM150" s="25" t="s">
        <v>229</v>
      </c>
    </row>
    <row r="151" spans="2:65" s="1" customFormat="1" ht="25.5" customHeight="1">
      <c r="B151" s="201"/>
      <c r="C151" s="238" t="s">
        <v>230</v>
      </c>
      <c r="D151" s="238" t="s">
        <v>166</v>
      </c>
      <c r="E151" s="239" t="s">
        <v>231</v>
      </c>
      <c r="F151" s="240" t="s">
        <v>232</v>
      </c>
      <c r="G151" s="241" t="s">
        <v>196</v>
      </c>
      <c r="H151" s="242">
        <v>3</v>
      </c>
      <c r="I151" s="243"/>
      <c r="J151" s="244">
        <f>ROUND(I151*H151,2)</f>
        <v>0</v>
      </c>
      <c r="K151" s="240" t="s">
        <v>5</v>
      </c>
      <c r="L151" s="245"/>
      <c r="M151" s="246" t="s">
        <v>5</v>
      </c>
      <c r="N151" s="247" t="s">
        <v>42</v>
      </c>
      <c r="O151" s="48"/>
      <c r="P151" s="211">
        <f>O151*H151</f>
        <v>0</v>
      </c>
      <c r="Q151" s="211">
        <v>0.045</v>
      </c>
      <c r="R151" s="211">
        <f>Q151*H151</f>
        <v>0.135</v>
      </c>
      <c r="S151" s="211">
        <v>0</v>
      </c>
      <c r="T151" s="212">
        <f>S151*H151</f>
        <v>0</v>
      </c>
      <c r="AR151" s="25" t="s">
        <v>169</v>
      </c>
      <c r="AT151" s="25" t="s">
        <v>166</v>
      </c>
      <c r="AU151" s="25" t="s">
        <v>81</v>
      </c>
      <c r="AY151" s="25" t="s">
        <v>152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25" t="s">
        <v>79</v>
      </c>
      <c r="BK151" s="213">
        <f>ROUND(I151*H151,2)</f>
        <v>0</v>
      </c>
      <c r="BL151" s="25" t="s">
        <v>160</v>
      </c>
      <c r="BM151" s="25" t="s">
        <v>233</v>
      </c>
    </row>
    <row r="152" spans="2:63" s="10" customFormat="1" ht="29.85" customHeight="1">
      <c r="B152" s="188"/>
      <c r="D152" s="189" t="s">
        <v>70</v>
      </c>
      <c r="E152" s="199" t="s">
        <v>216</v>
      </c>
      <c r="F152" s="199" t="s">
        <v>234</v>
      </c>
      <c r="I152" s="191"/>
      <c r="J152" s="200">
        <f>BK152</f>
        <v>0</v>
      </c>
      <c r="L152" s="188"/>
      <c r="M152" s="193"/>
      <c r="N152" s="194"/>
      <c r="O152" s="194"/>
      <c r="P152" s="195">
        <f>SUM(P153:P309)</f>
        <v>0</v>
      </c>
      <c r="Q152" s="194"/>
      <c r="R152" s="195">
        <f>SUM(R153:R309)</f>
        <v>0.23631609999999997</v>
      </c>
      <c r="S152" s="194"/>
      <c r="T152" s="196">
        <f>SUM(T153:T309)</f>
        <v>125.54831800000002</v>
      </c>
      <c r="AR152" s="189" t="s">
        <v>79</v>
      </c>
      <c r="AT152" s="197" t="s">
        <v>70</v>
      </c>
      <c r="AU152" s="197" t="s">
        <v>79</v>
      </c>
      <c r="AY152" s="189" t="s">
        <v>152</v>
      </c>
      <c r="BK152" s="198">
        <f>SUM(BK153:BK309)</f>
        <v>0</v>
      </c>
    </row>
    <row r="153" spans="2:65" s="1" customFormat="1" ht="25.5" customHeight="1">
      <c r="B153" s="201"/>
      <c r="C153" s="202" t="s">
        <v>235</v>
      </c>
      <c r="D153" s="202" t="s">
        <v>155</v>
      </c>
      <c r="E153" s="203" t="s">
        <v>236</v>
      </c>
      <c r="F153" s="204" t="s">
        <v>237</v>
      </c>
      <c r="G153" s="205" t="s">
        <v>174</v>
      </c>
      <c r="H153" s="206">
        <v>1445.85</v>
      </c>
      <c r="I153" s="207"/>
      <c r="J153" s="208">
        <f>ROUND(I153*H153,2)</f>
        <v>0</v>
      </c>
      <c r="K153" s="204" t="s">
        <v>159</v>
      </c>
      <c r="L153" s="47"/>
      <c r="M153" s="209" t="s">
        <v>5</v>
      </c>
      <c r="N153" s="210" t="s">
        <v>42</v>
      </c>
      <c r="O153" s="48"/>
      <c r="P153" s="211">
        <f>O153*H153</f>
        <v>0</v>
      </c>
      <c r="Q153" s="211">
        <v>0.00013</v>
      </c>
      <c r="R153" s="211">
        <f>Q153*H153</f>
        <v>0.18796049999999997</v>
      </c>
      <c r="S153" s="211">
        <v>0</v>
      </c>
      <c r="T153" s="212">
        <f>S153*H153</f>
        <v>0</v>
      </c>
      <c r="AR153" s="25" t="s">
        <v>160</v>
      </c>
      <c r="AT153" s="25" t="s">
        <v>155</v>
      </c>
      <c r="AU153" s="25" t="s">
        <v>81</v>
      </c>
      <c r="AY153" s="25" t="s">
        <v>152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25" t="s">
        <v>79</v>
      </c>
      <c r="BK153" s="213">
        <f>ROUND(I153*H153,2)</f>
        <v>0</v>
      </c>
      <c r="BL153" s="25" t="s">
        <v>160</v>
      </c>
      <c r="BM153" s="25" t="s">
        <v>238</v>
      </c>
    </row>
    <row r="154" spans="2:65" s="1" customFormat="1" ht="25.5" customHeight="1">
      <c r="B154" s="201"/>
      <c r="C154" s="202" t="s">
        <v>239</v>
      </c>
      <c r="D154" s="202" t="s">
        <v>155</v>
      </c>
      <c r="E154" s="203" t="s">
        <v>240</v>
      </c>
      <c r="F154" s="204" t="s">
        <v>241</v>
      </c>
      <c r="G154" s="205" t="s">
        <v>242</v>
      </c>
      <c r="H154" s="206">
        <v>220</v>
      </c>
      <c r="I154" s="207"/>
      <c r="J154" s="208">
        <f>ROUND(I154*H154,2)</f>
        <v>0</v>
      </c>
      <c r="K154" s="204" t="s">
        <v>159</v>
      </c>
      <c r="L154" s="47"/>
      <c r="M154" s="209" t="s">
        <v>5</v>
      </c>
      <c r="N154" s="210" t="s">
        <v>42</v>
      </c>
      <c r="O154" s="48"/>
      <c r="P154" s="211">
        <f>O154*H154</f>
        <v>0</v>
      </c>
      <c r="Q154" s="211">
        <v>0</v>
      </c>
      <c r="R154" s="211">
        <f>Q154*H154</f>
        <v>0</v>
      </c>
      <c r="S154" s="211">
        <v>0</v>
      </c>
      <c r="T154" s="212">
        <f>S154*H154</f>
        <v>0</v>
      </c>
      <c r="AR154" s="25" t="s">
        <v>160</v>
      </c>
      <c r="AT154" s="25" t="s">
        <v>155</v>
      </c>
      <c r="AU154" s="25" t="s">
        <v>81</v>
      </c>
      <c r="AY154" s="25" t="s">
        <v>152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25" t="s">
        <v>79</v>
      </c>
      <c r="BK154" s="213">
        <f>ROUND(I154*H154,2)</f>
        <v>0</v>
      </c>
      <c r="BL154" s="25" t="s">
        <v>160</v>
      </c>
      <c r="BM154" s="25" t="s">
        <v>243</v>
      </c>
    </row>
    <row r="155" spans="2:65" s="1" customFormat="1" ht="25.5" customHeight="1">
      <c r="B155" s="201"/>
      <c r="C155" s="202" t="s">
        <v>11</v>
      </c>
      <c r="D155" s="202" t="s">
        <v>155</v>
      </c>
      <c r="E155" s="203" t="s">
        <v>244</v>
      </c>
      <c r="F155" s="204" t="s">
        <v>245</v>
      </c>
      <c r="G155" s="205" t="s">
        <v>242</v>
      </c>
      <c r="H155" s="206">
        <v>100</v>
      </c>
      <c r="I155" s="207"/>
      <c r="J155" s="208">
        <f>ROUND(I155*H155,2)</f>
        <v>0</v>
      </c>
      <c r="K155" s="204" t="s">
        <v>159</v>
      </c>
      <c r="L155" s="47"/>
      <c r="M155" s="209" t="s">
        <v>5</v>
      </c>
      <c r="N155" s="210" t="s">
        <v>42</v>
      </c>
      <c r="O155" s="48"/>
      <c r="P155" s="211">
        <f>O155*H155</f>
        <v>0</v>
      </c>
      <c r="Q155" s="211">
        <v>0</v>
      </c>
      <c r="R155" s="211">
        <f>Q155*H155</f>
        <v>0</v>
      </c>
      <c r="S155" s="211">
        <v>0</v>
      </c>
      <c r="T155" s="212">
        <f>S155*H155</f>
        <v>0</v>
      </c>
      <c r="AR155" s="25" t="s">
        <v>160</v>
      </c>
      <c r="AT155" s="25" t="s">
        <v>155</v>
      </c>
      <c r="AU155" s="25" t="s">
        <v>81</v>
      </c>
      <c r="AY155" s="25" t="s">
        <v>152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25" t="s">
        <v>79</v>
      </c>
      <c r="BK155" s="213">
        <f>ROUND(I155*H155,2)</f>
        <v>0</v>
      </c>
      <c r="BL155" s="25" t="s">
        <v>160</v>
      </c>
      <c r="BM155" s="25" t="s">
        <v>246</v>
      </c>
    </row>
    <row r="156" spans="2:65" s="1" customFormat="1" ht="25.5" customHeight="1">
      <c r="B156" s="201"/>
      <c r="C156" s="202" t="s">
        <v>247</v>
      </c>
      <c r="D156" s="202" t="s">
        <v>155</v>
      </c>
      <c r="E156" s="203" t="s">
        <v>248</v>
      </c>
      <c r="F156" s="204" t="s">
        <v>249</v>
      </c>
      <c r="G156" s="205" t="s">
        <v>174</v>
      </c>
      <c r="H156" s="206">
        <v>1208.89</v>
      </c>
      <c r="I156" s="207"/>
      <c r="J156" s="208">
        <f>ROUND(I156*H156,2)</f>
        <v>0</v>
      </c>
      <c r="K156" s="204" t="s">
        <v>159</v>
      </c>
      <c r="L156" s="47"/>
      <c r="M156" s="209" t="s">
        <v>5</v>
      </c>
      <c r="N156" s="210" t="s">
        <v>42</v>
      </c>
      <c r="O156" s="48"/>
      <c r="P156" s="211">
        <f>O156*H156</f>
        <v>0</v>
      </c>
      <c r="Q156" s="211">
        <v>4E-05</v>
      </c>
      <c r="R156" s="211">
        <f>Q156*H156</f>
        <v>0.048355600000000006</v>
      </c>
      <c r="S156" s="211">
        <v>0</v>
      </c>
      <c r="T156" s="212">
        <f>S156*H156</f>
        <v>0</v>
      </c>
      <c r="AR156" s="25" t="s">
        <v>160</v>
      </c>
      <c r="AT156" s="25" t="s">
        <v>155</v>
      </c>
      <c r="AU156" s="25" t="s">
        <v>81</v>
      </c>
      <c r="AY156" s="25" t="s">
        <v>152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25" t="s">
        <v>79</v>
      </c>
      <c r="BK156" s="213">
        <f>ROUND(I156*H156,2)</f>
        <v>0</v>
      </c>
      <c r="BL156" s="25" t="s">
        <v>160</v>
      </c>
      <c r="BM156" s="25" t="s">
        <v>250</v>
      </c>
    </row>
    <row r="157" spans="2:51" s="12" customFormat="1" ht="13.5">
      <c r="B157" s="222"/>
      <c r="D157" s="215" t="s">
        <v>162</v>
      </c>
      <c r="E157" s="223" t="s">
        <v>5</v>
      </c>
      <c r="F157" s="224" t="s">
        <v>251</v>
      </c>
      <c r="H157" s="225">
        <v>1208.89</v>
      </c>
      <c r="I157" s="226"/>
      <c r="L157" s="222"/>
      <c r="M157" s="227"/>
      <c r="N157" s="228"/>
      <c r="O157" s="228"/>
      <c r="P157" s="228"/>
      <c r="Q157" s="228"/>
      <c r="R157" s="228"/>
      <c r="S157" s="228"/>
      <c r="T157" s="229"/>
      <c r="AT157" s="223" t="s">
        <v>162</v>
      </c>
      <c r="AU157" s="223" t="s">
        <v>81</v>
      </c>
      <c r="AV157" s="12" t="s">
        <v>81</v>
      </c>
      <c r="AW157" s="12" t="s">
        <v>35</v>
      </c>
      <c r="AX157" s="12" t="s">
        <v>71</v>
      </c>
      <c r="AY157" s="223" t="s">
        <v>152</v>
      </c>
    </row>
    <row r="158" spans="2:51" s="13" customFormat="1" ht="13.5">
      <c r="B158" s="230"/>
      <c r="D158" s="215" t="s">
        <v>162</v>
      </c>
      <c r="E158" s="231" t="s">
        <v>5</v>
      </c>
      <c r="F158" s="232" t="s">
        <v>165</v>
      </c>
      <c r="H158" s="233">
        <v>1208.89</v>
      </c>
      <c r="I158" s="234"/>
      <c r="L158" s="230"/>
      <c r="M158" s="235"/>
      <c r="N158" s="236"/>
      <c r="O158" s="236"/>
      <c r="P158" s="236"/>
      <c r="Q158" s="236"/>
      <c r="R158" s="236"/>
      <c r="S158" s="236"/>
      <c r="T158" s="237"/>
      <c r="AT158" s="231" t="s">
        <v>162</v>
      </c>
      <c r="AU158" s="231" t="s">
        <v>81</v>
      </c>
      <c r="AV158" s="13" t="s">
        <v>160</v>
      </c>
      <c r="AW158" s="13" t="s">
        <v>35</v>
      </c>
      <c r="AX158" s="13" t="s">
        <v>79</v>
      </c>
      <c r="AY158" s="231" t="s">
        <v>152</v>
      </c>
    </row>
    <row r="159" spans="2:65" s="1" customFormat="1" ht="25.5" customHeight="1">
      <c r="B159" s="201"/>
      <c r="C159" s="202" t="s">
        <v>252</v>
      </c>
      <c r="D159" s="202" t="s">
        <v>155</v>
      </c>
      <c r="E159" s="203" t="s">
        <v>253</v>
      </c>
      <c r="F159" s="204" t="s">
        <v>254</v>
      </c>
      <c r="G159" s="205" t="s">
        <v>174</v>
      </c>
      <c r="H159" s="206">
        <v>25335</v>
      </c>
      <c r="I159" s="207"/>
      <c r="J159" s="208">
        <f>ROUND(I159*H159,2)</f>
        <v>0</v>
      </c>
      <c r="K159" s="204" t="s">
        <v>159</v>
      </c>
      <c r="L159" s="47"/>
      <c r="M159" s="209" t="s">
        <v>5</v>
      </c>
      <c r="N159" s="210" t="s">
        <v>42</v>
      </c>
      <c r="O159" s="48"/>
      <c r="P159" s="211">
        <f>O159*H159</f>
        <v>0</v>
      </c>
      <c r="Q159" s="211">
        <v>0</v>
      </c>
      <c r="R159" s="211">
        <f>Q159*H159</f>
        <v>0</v>
      </c>
      <c r="S159" s="211">
        <v>0</v>
      </c>
      <c r="T159" s="212">
        <f>S159*H159</f>
        <v>0</v>
      </c>
      <c r="AR159" s="25" t="s">
        <v>160</v>
      </c>
      <c r="AT159" s="25" t="s">
        <v>155</v>
      </c>
      <c r="AU159" s="25" t="s">
        <v>81</v>
      </c>
      <c r="AY159" s="25" t="s">
        <v>152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25" t="s">
        <v>79</v>
      </c>
      <c r="BK159" s="213">
        <f>ROUND(I159*H159,2)</f>
        <v>0</v>
      </c>
      <c r="BL159" s="25" t="s">
        <v>160</v>
      </c>
      <c r="BM159" s="25" t="s">
        <v>255</v>
      </c>
    </row>
    <row r="160" spans="2:51" s="11" customFormat="1" ht="13.5">
      <c r="B160" s="214"/>
      <c r="D160" s="215" t="s">
        <v>162</v>
      </c>
      <c r="E160" s="216" t="s">
        <v>5</v>
      </c>
      <c r="F160" s="217" t="s">
        <v>256</v>
      </c>
      <c r="H160" s="216" t="s">
        <v>5</v>
      </c>
      <c r="I160" s="218"/>
      <c r="L160" s="214"/>
      <c r="M160" s="219"/>
      <c r="N160" s="220"/>
      <c r="O160" s="220"/>
      <c r="P160" s="220"/>
      <c r="Q160" s="220"/>
      <c r="R160" s="220"/>
      <c r="S160" s="220"/>
      <c r="T160" s="221"/>
      <c r="AT160" s="216" t="s">
        <v>162</v>
      </c>
      <c r="AU160" s="216" t="s">
        <v>81</v>
      </c>
      <c r="AV160" s="11" t="s">
        <v>79</v>
      </c>
      <c r="AW160" s="11" t="s">
        <v>35</v>
      </c>
      <c r="AX160" s="11" t="s">
        <v>71</v>
      </c>
      <c r="AY160" s="216" t="s">
        <v>152</v>
      </c>
    </row>
    <row r="161" spans="2:51" s="12" customFormat="1" ht="13.5">
      <c r="B161" s="222"/>
      <c r="D161" s="215" t="s">
        <v>162</v>
      </c>
      <c r="E161" s="223" t="s">
        <v>5</v>
      </c>
      <c r="F161" s="224" t="s">
        <v>257</v>
      </c>
      <c r="H161" s="225">
        <v>25335</v>
      </c>
      <c r="I161" s="226"/>
      <c r="L161" s="222"/>
      <c r="M161" s="227"/>
      <c r="N161" s="228"/>
      <c r="O161" s="228"/>
      <c r="P161" s="228"/>
      <c r="Q161" s="228"/>
      <c r="R161" s="228"/>
      <c r="S161" s="228"/>
      <c r="T161" s="229"/>
      <c r="AT161" s="223" t="s">
        <v>162</v>
      </c>
      <c r="AU161" s="223" t="s">
        <v>81</v>
      </c>
      <c r="AV161" s="12" t="s">
        <v>81</v>
      </c>
      <c r="AW161" s="12" t="s">
        <v>35</v>
      </c>
      <c r="AX161" s="12" t="s">
        <v>71</v>
      </c>
      <c r="AY161" s="223" t="s">
        <v>152</v>
      </c>
    </row>
    <row r="162" spans="2:51" s="13" customFormat="1" ht="13.5">
      <c r="B162" s="230"/>
      <c r="D162" s="215" t="s">
        <v>162</v>
      </c>
      <c r="E162" s="231" t="s">
        <v>5</v>
      </c>
      <c r="F162" s="232" t="s">
        <v>165</v>
      </c>
      <c r="H162" s="233">
        <v>25335</v>
      </c>
      <c r="I162" s="234"/>
      <c r="L162" s="230"/>
      <c r="M162" s="235"/>
      <c r="N162" s="236"/>
      <c r="O162" s="236"/>
      <c r="P162" s="236"/>
      <c r="Q162" s="236"/>
      <c r="R162" s="236"/>
      <c r="S162" s="236"/>
      <c r="T162" s="237"/>
      <c r="AT162" s="231" t="s">
        <v>162</v>
      </c>
      <c r="AU162" s="231" t="s">
        <v>81</v>
      </c>
      <c r="AV162" s="13" t="s">
        <v>160</v>
      </c>
      <c r="AW162" s="13" t="s">
        <v>35</v>
      </c>
      <c r="AX162" s="13" t="s">
        <v>79</v>
      </c>
      <c r="AY162" s="231" t="s">
        <v>152</v>
      </c>
    </row>
    <row r="163" spans="2:65" s="1" customFormat="1" ht="25.5" customHeight="1">
      <c r="B163" s="201"/>
      <c r="C163" s="202" t="s">
        <v>258</v>
      </c>
      <c r="D163" s="202" t="s">
        <v>155</v>
      </c>
      <c r="E163" s="203" t="s">
        <v>259</v>
      </c>
      <c r="F163" s="204" t="s">
        <v>260</v>
      </c>
      <c r="G163" s="205" t="s">
        <v>174</v>
      </c>
      <c r="H163" s="206">
        <v>427.926</v>
      </c>
      <c r="I163" s="207"/>
      <c r="J163" s="208">
        <f>ROUND(I163*H163,2)</f>
        <v>0</v>
      </c>
      <c r="K163" s="204" t="s">
        <v>159</v>
      </c>
      <c r="L163" s="47"/>
      <c r="M163" s="209" t="s">
        <v>5</v>
      </c>
      <c r="N163" s="210" t="s">
        <v>42</v>
      </c>
      <c r="O163" s="48"/>
      <c r="P163" s="211">
        <f>O163*H163</f>
        <v>0</v>
      </c>
      <c r="Q163" s="211">
        <v>0</v>
      </c>
      <c r="R163" s="211">
        <f>Q163*H163</f>
        <v>0</v>
      </c>
      <c r="S163" s="211">
        <v>0.131</v>
      </c>
      <c r="T163" s="212">
        <f>S163*H163</f>
        <v>56.058306</v>
      </c>
      <c r="AR163" s="25" t="s">
        <v>160</v>
      </c>
      <c r="AT163" s="25" t="s">
        <v>155</v>
      </c>
      <c r="AU163" s="25" t="s">
        <v>81</v>
      </c>
      <c r="AY163" s="25" t="s">
        <v>152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25" t="s">
        <v>79</v>
      </c>
      <c r="BK163" s="213">
        <f>ROUND(I163*H163,2)</f>
        <v>0</v>
      </c>
      <c r="BL163" s="25" t="s">
        <v>160</v>
      </c>
      <c r="BM163" s="25" t="s">
        <v>261</v>
      </c>
    </row>
    <row r="164" spans="2:51" s="11" customFormat="1" ht="13.5">
      <c r="B164" s="214"/>
      <c r="D164" s="215" t="s">
        <v>162</v>
      </c>
      <c r="E164" s="216" t="s">
        <v>5</v>
      </c>
      <c r="F164" s="217" t="s">
        <v>177</v>
      </c>
      <c r="H164" s="216" t="s">
        <v>5</v>
      </c>
      <c r="I164" s="218"/>
      <c r="L164" s="214"/>
      <c r="M164" s="219"/>
      <c r="N164" s="220"/>
      <c r="O164" s="220"/>
      <c r="P164" s="220"/>
      <c r="Q164" s="220"/>
      <c r="R164" s="220"/>
      <c r="S164" s="220"/>
      <c r="T164" s="221"/>
      <c r="AT164" s="216" t="s">
        <v>162</v>
      </c>
      <c r="AU164" s="216" t="s">
        <v>81</v>
      </c>
      <c r="AV164" s="11" t="s">
        <v>79</v>
      </c>
      <c r="AW164" s="11" t="s">
        <v>35</v>
      </c>
      <c r="AX164" s="11" t="s">
        <v>71</v>
      </c>
      <c r="AY164" s="216" t="s">
        <v>152</v>
      </c>
    </row>
    <row r="165" spans="2:51" s="12" customFormat="1" ht="13.5">
      <c r="B165" s="222"/>
      <c r="D165" s="215" t="s">
        <v>162</v>
      </c>
      <c r="E165" s="223" t="s">
        <v>5</v>
      </c>
      <c r="F165" s="224" t="s">
        <v>262</v>
      </c>
      <c r="H165" s="225">
        <v>35.548</v>
      </c>
      <c r="I165" s="226"/>
      <c r="L165" s="222"/>
      <c r="M165" s="227"/>
      <c r="N165" s="228"/>
      <c r="O165" s="228"/>
      <c r="P165" s="228"/>
      <c r="Q165" s="228"/>
      <c r="R165" s="228"/>
      <c r="S165" s="228"/>
      <c r="T165" s="229"/>
      <c r="AT165" s="223" t="s">
        <v>162</v>
      </c>
      <c r="AU165" s="223" t="s">
        <v>81</v>
      </c>
      <c r="AV165" s="12" t="s">
        <v>81</v>
      </c>
      <c r="AW165" s="12" t="s">
        <v>35</v>
      </c>
      <c r="AX165" s="12" t="s">
        <v>71</v>
      </c>
      <c r="AY165" s="223" t="s">
        <v>152</v>
      </c>
    </row>
    <row r="166" spans="2:51" s="12" customFormat="1" ht="13.5">
      <c r="B166" s="222"/>
      <c r="D166" s="215" t="s">
        <v>162</v>
      </c>
      <c r="E166" s="223" t="s">
        <v>5</v>
      </c>
      <c r="F166" s="224" t="s">
        <v>263</v>
      </c>
      <c r="H166" s="225">
        <v>9.366</v>
      </c>
      <c r="I166" s="226"/>
      <c r="L166" s="222"/>
      <c r="M166" s="227"/>
      <c r="N166" s="228"/>
      <c r="O166" s="228"/>
      <c r="P166" s="228"/>
      <c r="Q166" s="228"/>
      <c r="R166" s="228"/>
      <c r="S166" s="228"/>
      <c r="T166" s="229"/>
      <c r="AT166" s="223" t="s">
        <v>162</v>
      </c>
      <c r="AU166" s="223" t="s">
        <v>81</v>
      </c>
      <c r="AV166" s="12" t="s">
        <v>81</v>
      </c>
      <c r="AW166" s="12" t="s">
        <v>35</v>
      </c>
      <c r="AX166" s="12" t="s">
        <v>71</v>
      </c>
      <c r="AY166" s="223" t="s">
        <v>152</v>
      </c>
    </row>
    <row r="167" spans="2:51" s="12" customFormat="1" ht="13.5">
      <c r="B167" s="222"/>
      <c r="D167" s="215" t="s">
        <v>162</v>
      </c>
      <c r="E167" s="223" t="s">
        <v>5</v>
      </c>
      <c r="F167" s="224" t="s">
        <v>264</v>
      </c>
      <c r="H167" s="225">
        <v>9.44</v>
      </c>
      <c r="I167" s="226"/>
      <c r="L167" s="222"/>
      <c r="M167" s="227"/>
      <c r="N167" s="228"/>
      <c r="O167" s="228"/>
      <c r="P167" s="228"/>
      <c r="Q167" s="228"/>
      <c r="R167" s="228"/>
      <c r="S167" s="228"/>
      <c r="T167" s="229"/>
      <c r="AT167" s="223" t="s">
        <v>162</v>
      </c>
      <c r="AU167" s="223" t="s">
        <v>81</v>
      </c>
      <c r="AV167" s="12" t="s">
        <v>81</v>
      </c>
      <c r="AW167" s="12" t="s">
        <v>35</v>
      </c>
      <c r="AX167" s="12" t="s">
        <v>71</v>
      </c>
      <c r="AY167" s="223" t="s">
        <v>152</v>
      </c>
    </row>
    <row r="168" spans="2:51" s="12" customFormat="1" ht="13.5">
      <c r="B168" s="222"/>
      <c r="D168" s="215" t="s">
        <v>162</v>
      </c>
      <c r="E168" s="223" t="s">
        <v>5</v>
      </c>
      <c r="F168" s="224" t="s">
        <v>265</v>
      </c>
      <c r="H168" s="225">
        <v>6.49</v>
      </c>
      <c r="I168" s="226"/>
      <c r="L168" s="222"/>
      <c r="M168" s="227"/>
      <c r="N168" s="228"/>
      <c r="O168" s="228"/>
      <c r="P168" s="228"/>
      <c r="Q168" s="228"/>
      <c r="R168" s="228"/>
      <c r="S168" s="228"/>
      <c r="T168" s="229"/>
      <c r="AT168" s="223" t="s">
        <v>162</v>
      </c>
      <c r="AU168" s="223" t="s">
        <v>81</v>
      </c>
      <c r="AV168" s="12" t="s">
        <v>81</v>
      </c>
      <c r="AW168" s="12" t="s">
        <v>35</v>
      </c>
      <c r="AX168" s="12" t="s">
        <v>71</v>
      </c>
      <c r="AY168" s="223" t="s">
        <v>152</v>
      </c>
    </row>
    <row r="169" spans="2:51" s="12" customFormat="1" ht="13.5">
      <c r="B169" s="222"/>
      <c r="D169" s="215" t="s">
        <v>162</v>
      </c>
      <c r="E169" s="223" t="s">
        <v>5</v>
      </c>
      <c r="F169" s="224" t="s">
        <v>266</v>
      </c>
      <c r="H169" s="225">
        <v>8.186</v>
      </c>
      <c r="I169" s="226"/>
      <c r="L169" s="222"/>
      <c r="M169" s="227"/>
      <c r="N169" s="228"/>
      <c r="O169" s="228"/>
      <c r="P169" s="228"/>
      <c r="Q169" s="228"/>
      <c r="R169" s="228"/>
      <c r="S169" s="228"/>
      <c r="T169" s="229"/>
      <c r="AT169" s="223" t="s">
        <v>162</v>
      </c>
      <c r="AU169" s="223" t="s">
        <v>81</v>
      </c>
      <c r="AV169" s="12" t="s">
        <v>81</v>
      </c>
      <c r="AW169" s="12" t="s">
        <v>35</v>
      </c>
      <c r="AX169" s="12" t="s">
        <v>71</v>
      </c>
      <c r="AY169" s="223" t="s">
        <v>152</v>
      </c>
    </row>
    <row r="170" spans="2:51" s="12" customFormat="1" ht="13.5">
      <c r="B170" s="222"/>
      <c r="D170" s="215" t="s">
        <v>162</v>
      </c>
      <c r="E170" s="223" t="s">
        <v>5</v>
      </c>
      <c r="F170" s="224" t="s">
        <v>267</v>
      </c>
      <c r="H170" s="225">
        <v>8.26</v>
      </c>
      <c r="I170" s="226"/>
      <c r="L170" s="222"/>
      <c r="M170" s="227"/>
      <c r="N170" s="228"/>
      <c r="O170" s="228"/>
      <c r="P170" s="228"/>
      <c r="Q170" s="228"/>
      <c r="R170" s="228"/>
      <c r="S170" s="228"/>
      <c r="T170" s="229"/>
      <c r="AT170" s="223" t="s">
        <v>162</v>
      </c>
      <c r="AU170" s="223" t="s">
        <v>81</v>
      </c>
      <c r="AV170" s="12" t="s">
        <v>81</v>
      </c>
      <c r="AW170" s="12" t="s">
        <v>35</v>
      </c>
      <c r="AX170" s="12" t="s">
        <v>71</v>
      </c>
      <c r="AY170" s="223" t="s">
        <v>152</v>
      </c>
    </row>
    <row r="171" spans="2:51" s="12" customFormat="1" ht="13.5">
      <c r="B171" s="222"/>
      <c r="D171" s="215" t="s">
        <v>162</v>
      </c>
      <c r="E171" s="223" t="s">
        <v>5</v>
      </c>
      <c r="F171" s="224" t="s">
        <v>268</v>
      </c>
      <c r="H171" s="225">
        <v>4.425</v>
      </c>
      <c r="I171" s="226"/>
      <c r="L171" s="222"/>
      <c r="M171" s="227"/>
      <c r="N171" s="228"/>
      <c r="O171" s="228"/>
      <c r="P171" s="228"/>
      <c r="Q171" s="228"/>
      <c r="R171" s="228"/>
      <c r="S171" s="228"/>
      <c r="T171" s="229"/>
      <c r="AT171" s="223" t="s">
        <v>162</v>
      </c>
      <c r="AU171" s="223" t="s">
        <v>81</v>
      </c>
      <c r="AV171" s="12" t="s">
        <v>81</v>
      </c>
      <c r="AW171" s="12" t="s">
        <v>35</v>
      </c>
      <c r="AX171" s="12" t="s">
        <v>71</v>
      </c>
      <c r="AY171" s="223" t="s">
        <v>152</v>
      </c>
    </row>
    <row r="172" spans="2:51" s="12" customFormat="1" ht="13.5">
      <c r="B172" s="222"/>
      <c r="D172" s="215" t="s">
        <v>162</v>
      </c>
      <c r="E172" s="223" t="s">
        <v>5</v>
      </c>
      <c r="F172" s="224" t="s">
        <v>269</v>
      </c>
      <c r="H172" s="225">
        <v>10.325</v>
      </c>
      <c r="I172" s="226"/>
      <c r="L172" s="222"/>
      <c r="M172" s="227"/>
      <c r="N172" s="228"/>
      <c r="O172" s="228"/>
      <c r="P172" s="228"/>
      <c r="Q172" s="228"/>
      <c r="R172" s="228"/>
      <c r="S172" s="228"/>
      <c r="T172" s="229"/>
      <c r="AT172" s="223" t="s">
        <v>162</v>
      </c>
      <c r="AU172" s="223" t="s">
        <v>81</v>
      </c>
      <c r="AV172" s="12" t="s">
        <v>81</v>
      </c>
      <c r="AW172" s="12" t="s">
        <v>35</v>
      </c>
      <c r="AX172" s="12" t="s">
        <v>71</v>
      </c>
      <c r="AY172" s="223" t="s">
        <v>152</v>
      </c>
    </row>
    <row r="173" spans="2:51" s="12" customFormat="1" ht="13.5">
      <c r="B173" s="222"/>
      <c r="D173" s="215" t="s">
        <v>162</v>
      </c>
      <c r="E173" s="223" t="s">
        <v>5</v>
      </c>
      <c r="F173" s="224" t="s">
        <v>270</v>
      </c>
      <c r="H173" s="225">
        <v>1.829</v>
      </c>
      <c r="I173" s="226"/>
      <c r="L173" s="222"/>
      <c r="M173" s="227"/>
      <c r="N173" s="228"/>
      <c r="O173" s="228"/>
      <c r="P173" s="228"/>
      <c r="Q173" s="228"/>
      <c r="R173" s="228"/>
      <c r="S173" s="228"/>
      <c r="T173" s="229"/>
      <c r="AT173" s="223" t="s">
        <v>162</v>
      </c>
      <c r="AU173" s="223" t="s">
        <v>81</v>
      </c>
      <c r="AV173" s="12" t="s">
        <v>81</v>
      </c>
      <c r="AW173" s="12" t="s">
        <v>35</v>
      </c>
      <c r="AX173" s="12" t="s">
        <v>71</v>
      </c>
      <c r="AY173" s="223" t="s">
        <v>152</v>
      </c>
    </row>
    <row r="174" spans="2:51" s="12" customFormat="1" ht="13.5">
      <c r="B174" s="222"/>
      <c r="D174" s="215" t="s">
        <v>162</v>
      </c>
      <c r="E174" s="223" t="s">
        <v>5</v>
      </c>
      <c r="F174" s="224" t="s">
        <v>271</v>
      </c>
      <c r="H174" s="225">
        <v>2.36</v>
      </c>
      <c r="I174" s="226"/>
      <c r="L174" s="222"/>
      <c r="M174" s="227"/>
      <c r="N174" s="228"/>
      <c r="O174" s="228"/>
      <c r="P174" s="228"/>
      <c r="Q174" s="228"/>
      <c r="R174" s="228"/>
      <c r="S174" s="228"/>
      <c r="T174" s="229"/>
      <c r="AT174" s="223" t="s">
        <v>162</v>
      </c>
      <c r="AU174" s="223" t="s">
        <v>81</v>
      </c>
      <c r="AV174" s="12" t="s">
        <v>81</v>
      </c>
      <c r="AW174" s="12" t="s">
        <v>35</v>
      </c>
      <c r="AX174" s="12" t="s">
        <v>71</v>
      </c>
      <c r="AY174" s="223" t="s">
        <v>152</v>
      </c>
    </row>
    <row r="175" spans="2:51" s="12" customFormat="1" ht="13.5">
      <c r="B175" s="222"/>
      <c r="D175" s="215" t="s">
        <v>162</v>
      </c>
      <c r="E175" s="223" t="s">
        <v>5</v>
      </c>
      <c r="F175" s="224" t="s">
        <v>272</v>
      </c>
      <c r="H175" s="225">
        <v>9.883</v>
      </c>
      <c r="I175" s="226"/>
      <c r="L175" s="222"/>
      <c r="M175" s="227"/>
      <c r="N175" s="228"/>
      <c r="O175" s="228"/>
      <c r="P175" s="228"/>
      <c r="Q175" s="228"/>
      <c r="R175" s="228"/>
      <c r="S175" s="228"/>
      <c r="T175" s="229"/>
      <c r="AT175" s="223" t="s">
        <v>162</v>
      </c>
      <c r="AU175" s="223" t="s">
        <v>81</v>
      </c>
      <c r="AV175" s="12" t="s">
        <v>81</v>
      </c>
      <c r="AW175" s="12" t="s">
        <v>35</v>
      </c>
      <c r="AX175" s="12" t="s">
        <v>71</v>
      </c>
      <c r="AY175" s="223" t="s">
        <v>152</v>
      </c>
    </row>
    <row r="176" spans="2:51" s="12" customFormat="1" ht="13.5">
      <c r="B176" s="222"/>
      <c r="D176" s="215" t="s">
        <v>162</v>
      </c>
      <c r="E176" s="223" t="s">
        <v>5</v>
      </c>
      <c r="F176" s="224" t="s">
        <v>273</v>
      </c>
      <c r="H176" s="225">
        <v>10.03</v>
      </c>
      <c r="I176" s="226"/>
      <c r="L176" s="222"/>
      <c r="M176" s="227"/>
      <c r="N176" s="228"/>
      <c r="O176" s="228"/>
      <c r="P176" s="228"/>
      <c r="Q176" s="228"/>
      <c r="R176" s="228"/>
      <c r="S176" s="228"/>
      <c r="T176" s="229"/>
      <c r="AT176" s="223" t="s">
        <v>162</v>
      </c>
      <c r="AU176" s="223" t="s">
        <v>81</v>
      </c>
      <c r="AV176" s="12" t="s">
        <v>81</v>
      </c>
      <c r="AW176" s="12" t="s">
        <v>35</v>
      </c>
      <c r="AX176" s="12" t="s">
        <v>71</v>
      </c>
      <c r="AY176" s="223" t="s">
        <v>152</v>
      </c>
    </row>
    <row r="177" spans="2:51" s="12" customFormat="1" ht="13.5">
      <c r="B177" s="222"/>
      <c r="D177" s="215" t="s">
        <v>162</v>
      </c>
      <c r="E177" s="223" t="s">
        <v>5</v>
      </c>
      <c r="F177" s="224" t="s">
        <v>274</v>
      </c>
      <c r="H177" s="225">
        <v>18.069</v>
      </c>
      <c r="I177" s="226"/>
      <c r="L177" s="222"/>
      <c r="M177" s="227"/>
      <c r="N177" s="228"/>
      <c r="O177" s="228"/>
      <c r="P177" s="228"/>
      <c r="Q177" s="228"/>
      <c r="R177" s="228"/>
      <c r="S177" s="228"/>
      <c r="T177" s="229"/>
      <c r="AT177" s="223" t="s">
        <v>162</v>
      </c>
      <c r="AU177" s="223" t="s">
        <v>81</v>
      </c>
      <c r="AV177" s="12" t="s">
        <v>81</v>
      </c>
      <c r="AW177" s="12" t="s">
        <v>35</v>
      </c>
      <c r="AX177" s="12" t="s">
        <v>71</v>
      </c>
      <c r="AY177" s="223" t="s">
        <v>152</v>
      </c>
    </row>
    <row r="178" spans="2:51" s="12" customFormat="1" ht="13.5">
      <c r="B178" s="222"/>
      <c r="D178" s="215" t="s">
        <v>162</v>
      </c>
      <c r="E178" s="223" t="s">
        <v>5</v>
      </c>
      <c r="F178" s="224" t="s">
        <v>275</v>
      </c>
      <c r="H178" s="225">
        <v>7.228</v>
      </c>
      <c r="I178" s="226"/>
      <c r="L178" s="222"/>
      <c r="M178" s="227"/>
      <c r="N178" s="228"/>
      <c r="O178" s="228"/>
      <c r="P178" s="228"/>
      <c r="Q178" s="228"/>
      <c r="R178" s="228"/>
      <c r="S178" s="228"/>
      <c r="T178" s="229"/>
      <c r="AT178" s="223" t="s">
        <v>162</v>
      </c>
      <c r="AU178" s="223" t="s">
        <v>81</v>
      </c>
      <c r="AV178" s="12" t="s">
        <v>81</v>
      </c>
      <c r="AW178" s="12" t="s">
        <v>35</v>
      </c>
      <c r="AX178" s="12" t="s">
        <v>71</v>
      </c>
      <c r="AY178" s="223" t="s">
        <v>152</v>
      </c>
    </row>
    <row r="179" spans="2:51" s="12" customFormat="1" ht="13.5">
      <c r="B179" s="222"/>
      <c r="D179" s="215" t="s">
        <v>162</v>
      </c>
      <c r="E179" s="223" t="s">
        <v>5</v>
      </c>
      <c r="F179" s="224" t="s">
        <v>276</v>
      </c>
      <c r="H179" s="225">
        <v>9.735</v>
      </c>
      <c r="I179" s="226"/>
      <c r="L179" s="222"/>
      <c r="M179" s="227"/>
      <c r="N179" s="228"/>
      <c r="O179" s="228"/>
      <c r="P179" s="228"/>
      <c r="Q179" s="228"/>
      <c r="R179" s="228"/>
      <c r="S179" s="228"/>
      <c r="T179" s="229"/>
      <c r="AT179" s="223" t="s">
        <v>162</v>
      </c>
      <c r="AU179" s="223" t="s">
        <v>81</v>
      </c>
      <c r="AV179" s="12" t="s">
        <v>81</v>
      </c>
      <c r="AW179" s="12" t="s">
        <v>35</v>
      </c>
      <c r="AX179" s="12" t="s">
        <v>71</v>
      </c>
      <c r="AY179" s="223" t="s">
        <v>152</v>
      </c>
    </row>
    <row r="180" spans="2:51" s="11" customFormat="1" ht="13.5">
      <c r="B180" s="214"/>
      <c r="D180" s="215" t="s">
        <v>162</v>
      </c>
      <c r="E180" s="216" t="s">
        <v>5</v>
      </c>
      <c r="F180" s="217" t="s">
        <v>277</v>
      </c>
      <c r="H180" s="216" t="s">
        <v>5</v>
      </c>
      <c r="I180" s="218"/>
      <c r="L180" s="214"/>
      <c r="M180" s="219"/>
      <c r="N180" s="220"/>
      <c r="O180" s="220"/>
      <c r="P180" s="220"/>
      <c r="Q180" s="220"/>
      <c r="R180" s="220"/>
      <c r="S180" s="220"/>
      <c r="T180" s="221"/>
      <c r="AT180" s="216" t="s">
        <v>162</v>
      </c>
      <c r="AU180" s="216" t="s">
        <v>81</v>
      </c>
      <c r="AV180" s="11" t="s">
        <v>79</v>
      </c>
      <c r="AW180" s="11" t="s">
        <v>35</v>
      </c>
      <c r="AX180" s="11" t="s">
        <v>71</v>
      </c>
      <c r="AY180" s="216" t="s">
        <v>152</v>
      </c>
    </row>
    <row r="181" spans="2:51" s="12" customFormat="1" ht="13.5">
      <c r="B181" s="222"/>
      <c r="D181" s="215" t="s">
        <v>162</v>
      </c>
      <c r="E181" s="223" t="s">
        <v>5</v>
      </c>
      <c r="F181" s="224" t="s">
        <v>278</v>
      </c>
      <c r="H181" s="225">
        <v>-3.546</v>
      </c>
      <c r="I181" s="226"/>
      <c r="L181" s="222"/>
      <c r="M181" s="227"/>
      <c r="N181" s="228"/>
      <c r="O181" s="228"/>
      <c r="P181" s="228"/>
      <c r="Q181" s="228"/>
      <c r="R181" s="228"/>
      <c r="S181" s="228"/>
      <c r="T181" s="229"/>
      <c r="AT181" s="223" t="s">
        <v>162</v>
      </c>
      <c r="AU181" s="223" t="s">
        <v>81</v>
      </c>
      <c r="AV181" s="12" t="s">
        <v>81</v>
      </c>
      <c r="AW181" s="12" t="s">
        <v>35</v>
      </c>
      <c r="AX181" s="12" t="s">
        <v>71</v>
      </c>
      <c r="AY181" s="223" t="s">
        <v>152</v>
      </c>
    </row>
    <row r="182" spans="2:51" s="12" customFormat="1" ht="13.5">
      <c r="B182" s="222"/>
      <c r="D182" s="215" t="s">
        <v>162</v>
      </c>
      <c r="E182" s="223" t="s">
        <v>5</v>
      </c>
      <c r="F182" s="224" t="s">
        <v>279</v>
      </c>
      <c r="H182" s="225">
        <v>-8.865</v>
      </c>
      <c r="I182" s="226"/>
      <c r="L182" s="222"/>
      <c r="M182" s="227"/>
      <c r="N182" s="228"/>
      <c r="O182" s="228"/>
      <c r="P182" s="228"/>
      <c r="Q182" s="228"/>
      <c r="R182" s="228"/>
      <c r="S182" s="228"/>
      <c r="T182" s="229"/>
      <c r="AT182" s="223" t="s">
        <v>162</v>
      </c>
      <c r="AU182" s="223" t="s">
        <v>81</v>
      </c>
      <c r="AV182" s="12" t="s">
        <v>81</v>
      </c>
      <c r="AW182" s="12" t="s">
        <v>35</v>
      </c>
      <c r="AX182" s="12" t="s">
        <v>71</v>
      </c>
      <c r="AY182" s="223" t="s">
        <v>152</v>
      </c>
    </row>
    <row r="183" spans="2:51" s="12" customFormat="1" ht="13.5">
      <c r="B183" s="222"/>
      <c r="D183" s="215" t="s">
        <v>162</v>
      </c>
      <c r="E183" s="223" t="s">
        <v>5</v>
      </c>
      <c r="F183" s="224" t="s">
        <v>280</v>
      </c>
      <c r="H183" s="225">
        <v>-2</v>
      </c>
      <c r="I183" s="226"/>
      <c r="L183" s="222"/>
      <c r="M183" s="227"/>
      <c r="N183" s="228"/>
      <c r="O183" s="228"/>
      <c r="P183" s="228"/>
      <c r="Q183" s="228"/>
      <c r="R183" s="228"/>
      <c r="S183" s="228"/>
      <c r="T183" s="229"/>
      <c r="AT183" s="223" t="s">
        <v>162</v>
      </c>
      <c r="AU183" s="223" t="s">
        <v>81</v>
      </c>
      <c r="AV183" s="12" t="s">
        <v>81</v>
      </c>
      <c r="AW183" s="12" t="s">
        <v>35</v>
      </c>
      <c r="AX183" s="12" t="s">
        <v>71</v>
      </c>
      <c r="AY183" s="223" t="s">
        <v>152</v>
      </c>
    </row>
    <row r="184" spans="2:51" s="14" customFormat="1" ht="13.5">
      <c r="B184" s="248"/>
      <c r="D184" s="215" t="s">
        <v>162</v>
      </c>
      <c r="E184" s="249" t="s">
        <v>5</v>
      </c>
      <c r="F184" s="250" t="s">
        <v>281</v>
      </c>
      <c r="H184" s="251">
        <v>136.763</v>
      </c>
      <c r="I184" s="252"/>
      <c r="L184" s="248"/>
      <c r="M184" s="253"/>
      <c r="N184" s="254"/>
      <c r="O184" s="254"/>
      <c r="P184" s="254"/>
      <c r="Q184" s="254"/>
      <c r="R184" s="254"/>
      <c r="S184" s="254"/>
      <c r="T184" s="255"/>
      <c r="AT184" s="249" t="s">
        <v>162</v>
      </c>
      <c r="AU184" s="249" t="s">
        <v>81</v>
      </c>
      <c r="AV184" s="14" t="s">
        <v>153</v>
      </c>
      <c r="AW184" s="14" t="s">
        <v>35</v>
      </c>
      <c r="AX184" s="14" t="s">
        <v>71</v>
      </c>
      <c r="AY184" s="249" t="s">
        <v>152</v>
      </c>
    </row>
    <row r="185" spans="2:51" s="11" customFormat="1" ht="13.5">
      <c r="B185" s="214"/>
      <c r="D185" s="215" t="s">
        <v>162</v>
      </c>
      <c r="E185" s="216" t="s">
        <v>5</v>
      </c>
      <c r="F185" s="217" t="s">
        <v>180</v>
      </c>
      <c r="H185" s="216" t="s">
        <v>5</v>
      </c>
      <c r="I185" s="218"/>
      <c r="L185" s="214"/>
      <c r="M185" s="219"/>
      <c r="N185" s="220"/>
      <c r="O185" s="220"/>
      <c r="P185" s="220"/>
      <c r="Q185" s="220"/>
      <c r="R185" s="220"/>
      <c r="S185" s="220"/>
      <c r="T185" s="221"/>
      <c r="AT185" s="216" t="s">
        <v>162</v>
      </c>
      <c r="AU185" s="216" t="s">
        <v>81</v>
      </c>
      <c r="AV185" s="11" t="s">
        <v>79</v>
      </c>
      <c r="AW185" s="11" t="s">
        <v>35</v>
      </c>
      <c r="AX185" s="11" t="s">
        <v>71</v>
      </c>
      <c r="AY185" s="216" t="s">
        <v>152</v>
      </c>
    </row>
    <row r="186" spans="2:51" s="12" customFormat="1" ht="13.5">
      <c r="B186" s="222"/>
      <c r="D186" s="215" t="s">
        <v>162</v>
      </c>
      <c r="E186" s="223" t="s">
        <v>5</v>
      </c>
      <c r="F186" s="224" t="s">
        <v>282</v>
      </c>
      <c r="H186" s="225">
        <v>7.323</v>
      </c>
      <c r="I186" s="226"/>
      <c r="L186" s="222"/>
      <c r="M186" s="227"/>
      <c r="N186" s="228"/>
      <c r="O186" s="228"/>
      <c r="P186" s="228"/>
      <c r="Q186" s="228"/>
      <c r="R186" s="228"/>
      <c r="S186" s="228"/>
      <c r="T186" s="229"/>
      <c r="AT186" s="223" t="s">
        <v>162</v>
      </c>
      <c r="AU186" s="223" t="s">
        <v>81</v>
      </c>
      <c r="AV186" s="12" t="s">
        <v>81</v>
      </c>
      <c r="AW186" s="12" t="s">
        <v>35</v>
      </c>
      <c r="AX186" s="12" t="s">
        <v>71</v>
      </c>
      <c r="AY186" s="223" t="s">
        <v>152</v>
      </c>
    </row>
    <row r="187" spans="2:51" s="14" customFormat="1" ht="13.5">
      <c r="B187" s="248"/>
      <c r="D187" s="215" t="s">
        <v>162</v>
      </c>
      <c r="E187" s="249" t="s">
        <v>5</v>
      </c>
      <c r="F187" s="250" t="s">
        <v>281</v>
      </c>
      <c r="H187" s="251">
        <v>7.323</v>
      </c>
      <c r="I187" s="252"/>
      <c r="L187" s="248"/>
      <c r="M187" s="253"/>
      <c r="N187" s="254"/>
      <c r="O187" s="254"/>
      <c r="P187" s="254"/>
      <c r="Q187" s="254"/>
      <c r="R187" s="254"/>
      <c r="S187" s="254"/>
      <c r="T187" s="255"/>
      <c r="AT187" s="249" t="s">
        <v>162</v>
      </c>
      <c r="AU187" s="249" t="s">
        <v>81</v>
      </c>
      <c r="AV187" s="14" t="s">
        <v>153</v>
      </c>
      <c r="AW187" s="14" t="s">
        <v>35</v>
      </c>
      <c r="AX187" s="14" t="s">
        <v>71</v>
      </c>
      <c r="AY187" s="249" t="s">
        <v>152</v>
      </c>
    </row>
    <row r="188" spans="2:51" s="11" customFormat="1" ht="13.5">
      <c r="B188" s="214"/>
      <c r="D188" s="215" t="s">
        <v>162</v>
      </c>
      <c r="E188" s="216" t="s">
        <v>5</v>
      </c>
      <c r="F188" s="217" t="s">
        <v>182</v>
      </c>
      <c r="H188" s="216" t="s">
        <v>5</v>
      </c>
      <c r="I188" s="218"/>
      <c r="L188" s="214"/>
      <c r="M188" s="219"/>
      <c r="N188" s="220"/>
      <c r="O188" s="220"/>
      <c r="P188" s="220"/>
      <c r="Q188" s="220"/>
      <c r="R188" s="220"/>
      <c r="S188" s="220"/>
      <c r="T188" s="221"/>
      <c r="AT188" s="216" t="s">
        <v>162</v>
      </c>
      <c r="AU188" s="216" t="s">
        <v>81</v>
      </c>
      <c r="AV188" s="11" t="s">
        <v>79</v>
      </c>
      <c r="AW188" s="11" t="s">
        <v>35</v>
      </c>
      <c r="AX188" s="11" t="s">
        <v>71</v>
      </c>
      <c r="AY188" s="216" t="s">
        <v>152</v>
      </c>
    </row>
    <row r="189" spans="2:51" s="12" customFormat="1" ht="13.5">
      <c r="B189" s="222"/>
      <c r="D189" s="215" t="s">
        <v>162</v>
      </c>
      <c r="E189" s="223" t="s">
        <v>5</v>
      </c>
      <c r="F189" s="224" t="s">
        <v>283</v>
      </c>
      <c r="H189" s="225">
        <v>26.255</v>
      </c>
      <c r="I189" s="226"/>
      <c r="L189" s="222"/>
      <c r="M189" s="227"/>
      <c r="N189" s="228"/>
      <c r="O189" s="228"/>
      <c r="P189" s="228"/>
      <c r="Q189" s="228"/>
      <c r="R189" s="228"/>
      <c r="S189" s="228"/>
      <c r="T189" s="229"/>
      <c r="AT189" s="223" t="s">
        <v>162</v>
      </c>
      <c r="AU189" s="223" t="s">
        <v>81</v>
      </c>
      <c r="AV189" s="12" t="s">
        <v>81</v>
      </c>
      <c r="AW189" s="12" t="s">
        <v>35</v>
      </c>
      <c r="AX189" s="12" t="s">
        <v>71</v>
      </c>
      <c r="AY189" s="223" t="s">
        <v>152</v>
      </c>
    </row>
    <row r="190" spans="2:51" s="12" customFormat="1" ht="13.5">
      <c r="B190" s="222"/>
      <c r="D190" s="215" t="s">
        <v>162</v>
      </c>
      <c r="E190" s="223" t="s">
        <v>5</v>
      </c>
      <c r="F190" s="224" t="s">
        <v>284</v>
      </c>
      <c r="H190" s="225">
        <v>2.508</v>
      </c>
      <c r="I190" s="226"/>
      <c r="L190" s="222"/>
      <c r="M190" s="227"/>
      <c r="N190" s="228"/>
      <c r="O190" s="228"/>
      <c r="P190" s="228"/>
      <c r="Q190" s="228"/>
      <c r="R190" s="228"/>
      <c r="S190" s="228"/>
      <c r="T190" s="229"/>
      <c r="AT190" s="223" t="s">
        <v>162</v>
      </c>
      <c r="AU190" s="223" t="s">
        <v>81</v>
      </c>
      <c r="AV190" s="12" t="s">
        <v>81</v>
      </c>
      <c r="AW190" s="12" t="s">
        <v>35</v>
      </c>
      <c r="AX190" s="12" t="s">
        <v>71</v>
      </c>
      <c r="AY190" s="223" t="s">
        <v>152</v>
      </c>
    </row>
    <row r="191" spans="2:51" s="12" customFormat="1" ht="13.5">
      <c r="B191" s="222"/>
      <c r="D191" s="215" t="s">
        <v>162</v>
      </c>
      <c r="E191" s="223" t="s">
        <v>5</v>
      </c>
      <c r="F191" s="224" t="s">
        <v>285</v>
      </c>
      <c r="H191" s="225">
        <v>5.605</v>
      </c>
      <c r="I191" s="226"/>
      <c r="L191" s="222"/>
      <c r="M191" s="227"/>
      <c r="N191" s="228"/>
      <c r="O191" s="228"/>
      <c r="P191" s="228"/>
      <c r="Q191" s="228"/>
      <c r="R191" s="228"/>
      <c r="S191" s="228"/>
      <c r="T191" s="229"/>
      <c r="AT191" s="223" t="s">
        <v>162</v>
      </c>
      <c r="AU191" s="223" t="s">
        <v>81</v>
      </c>
      <c r="AV191" s="12" t="s">
        <v>81</v>
      </c>
      <c r="AW191" s="12" t="s">
        <v>35</v>
      </c>
      <c r="AX191" s="12" t="s">
        <v>71</v>
      </c>
      <c r="AY191" s="223" t="s">
        <v>152</v>
      </c>
    </row>
    <row r="192" spans="2:51" s="12" customFormat="1" ht="13.5">
      <c r="B192" s="222"/>
      <c r="D192" s="215" t="s">
        <v>162</v>
      </c>
      <c r="E192" s="223" t="s">
        <v>5</v>
      </c>
      <c r="F192" s="224" t="s">
        <v>272</v>
      </c>
      <c r="H192" s="225">
        <v>9.883</v>
      </c>
      <c r="I192" s="226"/>
      <c r="L192" s="222"/>
      <c r="M192" s="227"/>
      <c r="N192" s="228"/>
      <c r="O192" s="228"/>
      <c r="P192" s="228"/>
      <c r="Q192" s="228"/>
      <c r="R192" s="228"/>
      <c r="S192" s="228"/>
      <c r="T192" s="229"/>
      <c r="AT192" s="223" t="s">
        <v>162</v>
      </c>
      <c r="AU192" s="223" t="s">
        <v>81</v>
      </c>
      <c r="AV192" s="12" t="s">
        <v>81</v>
      </c>
      <c r="AW192" s="12" t="s">
        <v>35</v>
      </c>
      <c r="AX192" s="12" t="s">
        <v>71</v>
      </c>
      <c r="AY192" s="223" t="s">
        <v>152</v>
      </c>
    </row>
    <row r="193" spans="2:51" s="12" customFormat="1" ht="13.5">
      <c r="B193" s="222"/>
      <c r="D193" s="215" t="s">
        <v>162</v>
      </c>
      <c r="E193" s="223" t="s">
        <v>5</v>
      </c>
      <c r="F193" s="224" t="s">
        <v>286</v>
      </c>
      <c r="H193" s="225">
        <v>13.496</v>
      </c>
      <c r="I193" s="226"/>
      <c r="L193" s="222"/>
      <c r="M193" s="227"/>
      <c r="N193" s="228"/>
      <c r="O193" s="228"/>
      <c r="P193" s="228"/>
      <c r="Q193" s="228"/>
      <c r="R193" s="228"/>
      <c r="S193" s="228"/>
      <c r="T193" s="229"/>
      <c r="AT193" s="223" t="s">
        <v>162</v>
      </c>
      <c r="AU193" s="223" t="s">
        <v>81</v>
      </c>
      <c r="AV193" s="12" t="s">
        <v>81</v>
      </c>
      <c r="AW193" s="12" t="s">
        <v>35</v>
      </c>
      <c r="AX193" s="12" t="s">
        <v>71</v>
      </c>
      <c r="AY193" s="223" t="s">
        <v>152</v>
      </c>
    </row>
    <row r="194" spans="2:51" s="12" customFormat="1" ht="13.5">
      <c r="B194" s="222"/>
      <c r="D194" s="215" t="s">
        <v>162</v>
      </c>
      <c r="E194" s="223" t="s">
        <v>5</v>
      </c>
      <c r="F194" s="224" t="s">
        <v>287</v>
      </c>
      <c r="H194" s="225">
        <v>11.874</v>
      </c>
      <c r="I194" s="226"/>
      <c r="L194" s="222"/>
      <c r="M194" s="227"/>
      <c r="N194" s="228"/>
      <c r="O194" s="228"/>
      <c r="P194" s="228"/>
      <c r="Q194" s="228"/>
      <c r="R194" s="228"/>
      <c r="S194" s="228"/>
      <c r="T194" s="229"/>
      <c r="AT194" s="223" t="s">
        <v>162</v>
      </c>
      <c r="AU194" s="223" t="s">
        <v>81</v>
      </c>
      <c r="AV194" s="12" t="s">
        <v>81</v>
      </c>
      <c r="AW194" s="12" t="s">
        <v>35</v>
      </c>
      <c r="AX194" s="12" t="s">
        <v>71</v>
      </c>
      <c r="AY194" s="223" t="s">
        <v>152</v>
      </c>
    </row>
    <row r="195" spans="2:51" s="12" customFormat="1" ht="13.5">
      <c r="B195" s="222"/>
      <c r="D195" s="215" t="s">
        <v>162</v>
      </c>
      <c r="E195" s="223" t="s">
        <v>5</v>
      </c>
      <c r="F195" s="224" t="s">
        <v>288</v>
      </c>
      <c r="H195" s="225">
        <v>7.08</v>
      </c>
      <c r="I195" s="226"/>
      <c r="L195" s="222"/>
      <c r="M195" s="227"/>
      <c r="N195" s="228"/>
      <c r="O195" s="228"/>
      <c r="P195" s="228"/>
      <c r="Q195" s="228"/>
      <c r="R195" s="228"/>
      <c r="S195" s="228"/>
      <c r="T195" s="229"/>
      <c r="AT195" s="223" t="s">
        <v>162</v>
      </c>
      <c r="AU195" s="223" t="s">
        <v>81</v>
      </c>
      <c r="AV195" s="12" t="s">
        <v>81</v>
      </c>
      <c r="AW195" s="12" t="s">
        <v>35</v>
      </c>
      <c r="AX195" s="12" t="s">
        <v>71</v>
      </c>
      <c r="AY195" s="223" t="s">
        <v>152</v>
      </c>
    </row>
    <row r="196" spans="2:51" s="12" customFormat="1" ht="13.5">
      <c r="B196" s="222"/>
      <c r="D196" s="215" t="s">
        <v>162</v>
      </c>
      <c r="E196" s="223" t="s">
        <v>5</v>
      </c>
      <c r="F196" s="224" t="s">
        <v>289</v>
      </c>
      <c r="H196" s="225">
        <v>10.62</v>
      </c>
      <c r="I196" s="226"/>
      <c r="L196" s="222"/>
      <c r="M196" s="227"/>
      <c r="N196" s="228"/>
      <c r="O196" s="228"/>
      <c r="P196" s="228"/>
      <c r="Q196" s="228"/>
      <c r="R196" s="228"/>
      <c r="S196" s="228"/>
      <c r="T196" s="229"/>
      <c r="AT196" s="223" t="s">
        <v>162</v>
      </c>
      <c r="AU196" s="223" t="s">
        <v>81</v>
      </c>
      <c r="AV196" s="12" t="s">
        <v>81</v>
      </c>
      <c r="AW196" s="12" t="s">
        <v>35</v>
      </c>
      <c r="AX196" s="12" t="s">
        <v>71</v>
      </c>
      <c r="AY196" s="223" t="s">
        <v>152</v>
      </c>
    </row>
    <row r="197" spans="2:51" s="12" customFormat="1" ht="13.5">
      <c r="B197" s="222"/>
      <c r="D197" s="215" t="s">
        <v>162</v>
      </c>
      <c r="E197" s="223" t="s">
        <v>5</v>
      </c>
      <c r="F197" s="224" t="s">
        <v>290</v>
      </c>
      <c r="H197" s="225">
        <v>5.775</v>
      </c>
      <c r="I197" s="226"/>
      <c r="L197" s="222"/>
      <c r="M197" s="227"/>
      <c r="N197" s="228"/>
      <c r="O197" s="228"/>
      <c r="P197" s="228"/>
      <c r="Q197" s="228"/>
      <c r="R197" s="228"/>
      <c r="S197" s="228"/>
      <c r="T197" s="229"/>
      <c r="AT197" s="223" t="s">
        <v>162</v>
      </c>
      <c r="AU197" s="223" t="s">
        <v>81</v>
      </c>
      <c r="AV197" s="12" t="s">
        <v>81</v>
      </c>
      <c r="AW197" s="12" t="s">
        <v>35</v>
      </c>
      <c r="AX197" s="12" t="s">
        <v>71</v>
      </c>
      <c r="AY197" s="223" t="s">
        <v>152</v>
      </c>
    </row>
    <row r="198" spans="2:51" s="12" customFormat="1" ht="13.5">
      <c r="B198" s="222"/>
      <c r="D198" s="215" t="s">
        <v>162</v>
      </c>
      <c r="E198" s="223" t="s">
        <v>5</v>
      </c>
      <c r="F198" s="224" t="s">
        <v>291</v>
      </c>
      <c r="H198" s="225">
        <v>1.387</v>
      </c>
      <c r="I198" s="226"/>
      <c r="L198" s="222"/>
      <c r="M198" s="227"/>
      <c r="N198" s="228"/>
      <c r="O198" s="228"/>
      <c r="P198" s="228"/>
      <c r="Q198" s="228"/>
      <c r="R198" s="228"/>
      <c r="S198" s="228"/>
      <c r="T198" s="229"/>
      <c r="AT198" s="223" t="s">
        <v>162</v>
      </c>
      <c r="AU198" s="223" t="s">
        <v>81</v>
      </c>
      <c r="AV198" s="12" t="s">
        <v>81</v>
      </c>
      <c r="AW198" s="12" t="s">
        <v>35</v>
      </c>
      <c r="AX198" s="12" t="s">
        <v>71</v>
      </c>
      <c r="AY198" s="223" t="s">
        <v>152</v>
      </c>
    </row>
    <row r="199" spans="2:51" s="12" customFormat="1" ht="13.5">
      <c r="B199" s="222"/>
      <c r="D199" s="215" t="s">
        <v>162</v>
      </c>
      <c r="E199" s="223" t="s">
        <v>5</v>
      </c>
      <c r="F199" s="224" t="s">
        <v>292</v>
      </c>
      <c r="H199" s="225">
        <v>3.245</v>
      </c>
      <c r="I199" s="226"/>
      <c r="L199" s="222"/>
      <c r="M199" s="227"/>
      <c r="N199" s="228"/>
      <c r="O199" s="228"/>
      <c r="P199" s="228"/>
      <c r="Q199" s="228"/>
      <c r="R199" s="228"/>
      <c r="S199" s="228"/>
      <c r="T199" s="229"/>
      <c r="AT199" s="223" t="s">
        <v>162</v>
      </c>
      <c r="AU199" s="223" t="s">
        <v>81</v>
      </c>
      <c r="AV199" s="12" t="s">
        <v>81</v>
      </c>
      <c r="AW199" s="12" t="s">
        <v>35</v>
      </c>
      <c r="AX199" s="12" t="s">
        <v>71</v>
      </c>
      <c r="AY199" s="223" t="s">
        <v>152</v>
      </c>
    </row>
    <row r="200" spans="2:51" s="12" customFormat="1" ht="13.5">
      <c r="B200" s="222"/>
      <c r="D200" s="215" t="s">
        <v>162</v>
      </c>
      <c r="E200" s="223" t="s">
        <v>5</v>
      </c>
      <c r="F200" s="224" t="s">
        <v>293</v>
      </c>
      <c r="H200" s="225">
        <v>2.065</v>
      </c>
      <c r="I200" s="226"/>
      <c r="L200" s="222"/>
      <c r="M200" s="227"/>
      <c r="N200" s="228"/>
      <c r="O200" s="228"/>
      <c r="P200" s="228"/>
      <c r="Q200" s="228"/>
      <c r="R200" s="228"/>
      <c r="S200" s="228"/>
      <c r="T200" s="229"/>
      <c r="AT200" s="223" t="s">
        <v>162</v>
      </c>
      <c r="AU200" s="223" t="s">
        <v>81</v>
      </c>
      <c r="AV200" s="12" t="s">
        <v>81</v>
      </c>
      <c r="AW200" s="12" t="s">
        <v>35</v>
      </c>
      <c r="AX200" s="12" t="s">
        <v>71</v>
      </c>
      <c r="AY200" s="223" t="s">
        <v>152</v>
      </c>
    </row>
    <row r="201" spans="2:51" s="12" customFormat="1" ht="13.5">
      <c r="B201" s="222"/>
      <c r="D201" s="215" t="s">
        <v>162</v>
      </c>
      <c r="E201" s="223" t="s">
        <v>5</v>
      </c>
      <c r="F201" s="224" t="s">
        <v>284</v>
      </c>
      <c r="H201" s="225">
        <v>2.508</v>
      </c>
      <c r="I201" s="226"/>
      <c r="L201" s="222"/>
      <c r="M201" s="227"/>
      <c r="N201" s="228"/>
      <c r="O201" s="228"/>
      <c r="P201" s="228"/>
      <c r="Q201" s="228"/>
      <c r="R201" s="228"/>
      <c r="S201" s="228"/>
      <c r="T201" s="229"/>
      <c r="AT201" s="223" t="s">
        <v>162</v>
      </c>
      <c r="AU201" s="223" t="s">
        <v>81</v>
      </c>
      <c r="AV201" s="12" t="s">
        <v>81</v>
      </c>
      <c r="AW201" s="12" t="s">
        <v>35</v>
      </c>
      <c r="AX201" s="12" t="s">
        <v>71</v>
      </c>
      <c r="AY201" s="223" t="s">
        <v>152</v>
      </c>
    </row>
    <row r="202" spans="2:51" s="12" customFormat="1" ht="13.5">
      <c r="B202" s="222"/>
      <c r="D202" s="215" t="s">
        <v>162</v>
      </c>
      <c r="E202" s="223" t="s">
        <v>5</v>
      </c>
      <c r="F202" s="224" t="s">
        <v>294</v>
      </c>
      <c r="H202" s="225">
        <v>1.977</v>
      </c>
      <c r="I202" s="226"/>
      <c r="L202" s="222"/>
      <c r="M202" s="227"/>
      <c r="N202" s="228"/>
      <c r="O202" s="228"/>
      <c r="P202" s="228"/>
      <c r="Q202" s="228"/>
      <c r="R202" s="228"/>
      <c r="S202" s="228"/>
      <c r="T202" s="229"/>
      <c r="AT202" s="223" t="s">
        <v>162</v>
      </c>
      <c r="AU202" s="223" t="s">
        <v>81</v>
      </c>
      <c r="AV202" s="12" t="s">
        <v>81</v>
      </c>
      <c r="AW202" s="12" t="s">
        <v>35</v>
      </c>
      <c r="AX202" s="12" t="s">
        <v>71</v>
      </c>
      <c r="AY202" s="223" t="s">
        <v>152</v>
      </c>
    </row>
    <row r="203" spans="2:51" s="12" customFormat="1" ht="13.5">
      <c r="B203" s="222"/>
      <c r="D203" s="215" t="s">
        <v>162</v>
      </c>
      <c r="E203" s="223" t="s">
        <v>5</v>
      </c>
      <c r="F203" s="224" t="s">
        <v>295</v>
      </c>
      <c r="H203" s="225">
        <v>11.8</v>
      </c>
      <c r="I203" s="226"/>
      <c r="L203" s="222"/>
      <c r="M203" s="227"/>
      <c r="N203" s="228"/>
      <c r="O203" s="228"/>
      <c r="P203" s="228"/>
      <c r="Q203" s="228"/>
      <c r="R203" s="228"/>
      <c r="S203" s="228"/>
      <c r="T203" s="229"/>
      <c r="AT203" s="223" t="s">
        <v>162</v>
      </c>
      <c r="AU203" s="223" t="s">
        <v>81</v>
      </c>
      <c r="AV203" s="12" t="s">
        <v>81</v>
      </c>
      <c r="AW203" s="12" t="s">
        <v>35</v>
      </c>
      <c r="AX203" s="12" t="s">
        <v>71</v>
      </c>
      <c r="AY203" s="223" t="s">
        <v>152</v>
      </c>
    </row>
    <row r="204" spans="2:51" s="12" customFormat="1" ht="13.5">
      <c r="B204" s="222"/>
      <c r="D204" s="215" t="s">
        <v>162</v>
      </c>
      <c r="E204" s="223" t="s">
        <v>5</v>
      </c>
      <c r="F204" s="224" t="s">
        <v>296</v>
      </c>
      <c r="H204" s="225">
        <v>16.564</v>
      </c>
      <c r="I204" s="226"/>
      <c r="L204" s="222"/>
      <c r="M204" s="227"/>
      <c r="N204" s="228"/>
      <c r="O204" s="228"/>
      <c r="P204" s="228"/>
      <c r="Q204" s="228"/>
      <c r="R204" s="228"/>
      <c r="S204" s="228"/>
      <c r="T204" s="229"/>
      <c r="AT204" s="223" t="s">
        <v>162</v>
      </c>
      <c r="AU204" s="223" t="s">
        <v>81</v>
      </c>
      <c r="AV204" s="12" t="s">
        <v>81</v>
      </c>
      <c r="AW204" s="12" t="s">
        <v>35</v>
      </c>
      <c r="AX204" s="12" t="s">
        <v>71</v>
      </c>
      <c r="AY204" s="223" t="s">
        <v>152</v>
      </c>
    </row>
    <row r="205" spans="2:51" s="12" customFormat="1" ht="13.5">
      <c r="B205" s="222"/>
      <c r="D205" s="215" t="s">
        <v>162</v>
      </c>
      <c r="E205" s="223" t="s">
        <v>5</v>
      </c>
      <c r="F205" s="224" t="s">
        <v>297</v>
      </c>
      <c r="H205" s="225">
        <v>5.31</v>
      </c>
      <c r="I205" s="226"/>
      <c r="L205" s="222"/>
      <c r="M205" s="227"/>
      <c r="N205" s="228"/>
      <c r="O205" s="228"/>
      <c r="P205" s="228"/>
      <c r="Q205" s="228"/>
      <c r="R205" s="228"/>
      <c r="S205" s="228"/>
      <c r="T205" s="229"/>
      <c r="AT205" s="223" t="s">
        <v>162</v>
      </c>
      <c r="AU205" s="223" t="s">
        <v>81</v>
      </c>
      <c r="AV205" s="12" t="s">
        <v>81</v>
      </c>
      <c r="AW205" s="12" t="s">
        <v>35</v>
      </c>
      <c r="AX205" s="12" t="s">
        <v>71</v>
      </c>
      <c r="AY205" s="223" t="s">
        <v>152</v>
      </c>
    </row>
    <row r="206" spans="2:51" s="12" customFormat="1" ht="13.5">
      <c r="B206" s="222"/>
      <c r="D206" s="215" t="s">
        <v>162</v>
      </c>
      <c r="E206" s="223" t="s">
        <v>5</v>
      </c>
      <c r="F206" s="224" t="s">
        <v>268</v>
      </c>
      <c r="H206" s="225">
        <v>4.425</v>
      </c>
      <c r="I206" s="226"/>
      <c r="L206" s="222"/>
      <c r="M206" s="227"/>
      <c r="N206" s="228"/>
      <c r="O206" s="228"/>
      <c r="P206" s="228"/>
      <c r="Q206" s="228"/>
      <c r="R206" s="228"/>
      <c r="S206" s="228"/>
      <c r="T206" s="229"/>
      <c r="AT206" s="223" t="s">
        <v>162</v>
      </c>
      <c r="AU206" s="223" t="s">
        <v>81</v>
      </c>
      <c r="AV206" s="12" t="s">
        <v>81</v>
      </c>
      <c r="AW206" s="12" t="s">
        <v>35</v>
      </c>
      <c r="AX206" s="12" t="s">
        <v>71</v>
      </c>
      <c r="AY206" s="223" t="s">
        <v>152</v>
      </c>
    </row>
    <row r="207" spans="2:51" s="12" customFormat="1" ht="13.5">
      <c r="B207" s="222"/>
      <c r="D207" s="215" t="s">
        <v>162</v>
      </c>
      <c r="E207" s="223" t="s">
        <v>5</v>
      </c>
      <c r="F207" s="224" t="s">
        <v>298</v>
      </c>
      <c r="H207" s="225">
        <v>7.523</v>
      </c>
      <c r="I207" s="226"/>
      <c r="L207" s="222"/>
      <c r="M207" s="227"/>
      <c r="N207" s="228"/>
      <c r="O207" s="228"/>
      <c r="P207" s="228"/>
      <c r="Q207" s="228"/>
      <c r="R207" s="228"/>
      <c r="S207" s="228"/>
      <c r="T207" s="229"/>
      <c r="AT207" s="223" t="s">
        <v>162</v>
      </c>
      <c r="AU207" s="223" t="s">
        <v>81</v>
      </c>
      <c r="AV207" s="12" t="s">
        <v>81</v>
      </c>
      <c r="AW207" s="12" t="s">
        <v>35</v>
      </c>
      <c r="AX207" s="12" t="s">
        <v>71</v>
      </c>
      <c r="AY207" s="223" t="s">
        <v>152</v>
      </c>
    </row>
    <row r="208" spans="2:51" s="12" customFormat="1" ht="13.5">
      <c r="B208" s="222"/>
      <c r="D208" s="215" t="s">
        <v>162</v>
      </c>
      <c r="E208" s="223" t="s">
        <v>5</v>
      </c>
      <c r="F208" s="224" t="s">
        <v>299</v>
      </c>
      <c r="H208" s="225">
        <v>4.838</v>
      </c>
      <c r="I208" s="226"/>
      <c r="L208" s="222"/>
      <c r="M208" s="227"/>
      <c r="N208" s="228"/>
      <c r="O208" s="228"/>
      <c r="P208" s="228"/>
      <c r="Q208" s="228"/>
      <c r="R208" s="228"/>
      <c r="S208" s="228"/>
      <c r="T208" s="229"/>
      <c r="AT208" s="223" t="s">
        <v>162</v>
      </c>
      <c r="AU208" s="223" t="s">
        <v>81</v>
      </c>
      <c r="AV208" s="12" t="s">
        <v>81</v>
      </c>
      <c r="AW208" s="12" t="s">
        <v>35</v>
      </c>
      <c r="AX208" s="12" t="s">
        <v>71</v>
      </c>
      <c r="AY208" s="223" t="s">
        <v>152</v>
      </c>
    </row>
    <row r="209" spans="2:51" s="12" customFormat="1" ht="13.5">
      <c r="B209" s="222"/>
      <c r="D209" s="215" t="s">
        <v>162</v>
      </c>
      <c r="E209" s="223" t="s">
        <v>5</v>
      </c>
      <c r="F209" s="224" t="s">
        <v>300</v>
      </c>
      <c r="H209" s="225">
        <v>5.266</v>
      </c>
      <c r="I209" s="226"/>
      <c r="L209" s="222"/>
      <c r="M209" s="227"/>
      <c r="N209" s="228"/>
      <c r="O209" s="228"/>
      <c r="P209" s="228"/>
      <c r="Q209" s="228"/>
      <c r="R209" s="228"/>
      <c r="S209" s="228"/>
      <c r="T209" s="229"/>
      <c r="AT209" s="223" t="s">
        <v>162</v>
      </c>
      <c r="AU209" s="223" t="s">
        <v>81</v>
      </c>
      <c r="AV209" s="12" t="s">
        <v>81</v>
      </c>
      <c r="AW209" s="12" t="s">
        <v>35</v>
      </c>
      <c r="AX209" s="12" t="s">
        <v>71</v>
      </c>
      <c r="AY209" s="223" t="s">
        <v>152</v>
      </c>
    </row>
    <row r="210" spans="2:51" s="12" customFormat="1" ht="13.5">
      <c r="B210" s="222"/>
      <c r="D210" s="215" t="s">
        <v>162</v>
      </c>
      <c r="E210" s="223" t="s">
        <v>5</v>
      </c>
      <c r="F210" s="224" t="s">
        <v>301</v>
      </c>
      <c r="H210" s="225">
        <v>17.626</v>
      </c>
      <c r="I210" s="226"/>
      <c r="L210" s="222"/>
      <c r="M210" s="227"/>
      <c r="N210" s="228"/>
      <c r="O210" s="228"/>
      <c r="P210" s="228"/>
      <c r="Q210" s="228"/>
      <c r="R210" s="228"/>
      <c r="S210" s="228"/>
      <c r="T210" s="229"/>
      <c r="AT210" s="223" t="s">
        <v>162</v>
      </c>
      <c r="AU210" s="223" t="s">
        <v>81</v>
      </c>
      <c r="AV210" s="12" t="s">
        <v>81</v>
      </c>
      <c r="AW210" s="12" t="s">
        <v>35</v>
      </c>
      <c r="AX210" s="12" t="s">
        <v>71</v>
      </c>
      <c r="AY210" s="223" t="s">
        <v>152</v>
      </c>
    </row>
    <row r="211" spans="2:51" s="12" customFormat="1" ht="13.5">
      <c r="B211" s="222"/>
      <c r="D211" s="215" t="s">
        <v>162</v>
      </c>
      <c r="E211" s="223" t="s">
        <v>5</v>
      </c>
      <c r="F211" s="224" t="s">
        <v>302</v>
      </c>
      <c r="H211" s="225">
        <v>6.446</v>
      </c>
      <c r="I211" s="226"/>
      <c r="L211" s="222"/>
      <c r="M211" s="227"/>
      <c r="N211" s="228"/>
      <c r="O211" s="228"/>
      <c r="P211" s="228"/>
      <c r="Q211" s="228"/>
      <c r="R211" s="228"/>
      <c r="S211" s="228"/>
      <c r="T211" s="229"/>
      <c r="AT211" s="223" t="s">
        <v>162</v>
      </c>
      <c r="AU211" s="223" t="s">
        <v>81</v>
      </c>
      <c r="AV211" s="12" t="s">
        <v>81</v>
      </c>
      <c r="AW211" s="12" t="s">
        <v>35</v>
      </c>
      <c r="AX211" s="12" t="s">
        <v>71</v>
      </c>
      <c r="AY211" s="223" t="s">
        <v>152</v>
      </c>
    </row>
    <row r="212" spans="2:51" s="12" customFormat="1" ht="13.5">
      <c r="B212" s="222"/>
      <c r="D212" s="215" t="s">
        <v>162</v>
      </c>
      <c r="E212" s="223" t="s">
        <v>5</v>
      </c>
      <c r="F212" s="224" t="s">
        <v>303</v>
      </c>
      <c r="H212" s="225">
        <v>16.594</v>
      </c>
      <c r="I212" s="226"/>
      <c r="L212" s="222"/>
      <c r="M212" s="227"/>
      <c r="N212" s="228"/>
      <c r="O212" s="228"/>
      <c r="P212" s="228"/>
      <c r="Q212" s="228"/>
      <c r="R212" s="228"/>
      <c r="S212" s="228"/>
      <c r="T212" s="229"/>
      <c r="AT212" s="223" t="s">
        <v>162</v>
      </c>
      <c r="AU212" s="223" t="s">
        <v>81</v>
      </c>
      <c r="AV212" s="12" t="s">
        <v>81</v>
      </c>
      <c r="AW212" s="12" t="s">
        <v>35</v>
      </c>
      <c r="AX212" s="12" t="s">
        <v>71</v>
      </c>
      <c r="AY212" s="223" t="s">
        <v>152</v>
      </c>
    </row>
    <row r="213" spans="2:51" s="12" customFormat="1" ht="13.5">
      <c r="B213" s="222"/>
      <c r="D213" s="215" t="s">
        <v>162</v>
      </c>
      <c r="E213" s="223" t="s">
        <v>5</v>
      </c>
      <c r="F213" s="224" t="s">
        <v>304</v>
      </c>
      <c r="H213" s="225">
        <v>6.933</v>
      </c>
      <c r="I213" s="226"/>
      <c r="L213" s="222"/>
      <c r="M213" s="227"/>
      <c r="N213" s="228"/>
      <c r="O213" s="228"/>
      <c r="P213" s="228"/>
      <c r="Q213" s="228"/>
      <c r="R213" s="228"/>
      <c r="S213" s="228"/>
      <c r="T213" s="229"/>
      <c r="AT213" s="223" t="s">
        <v>162</v>
      </c>
      <c r="AU213" s="223" t="s">
        <v>81</v>
      </c>
      <c r="AV213" s="12" t="s">
        <v>81</v>
      </c>
      <c r="AW213" s="12" t="s">
        <v>35</v>
      </c>
      <c r="AX213" s="12" t="s">
        <v>71</v>
      </c>
      <c r="AY213" s="223" t="s">
        <v>152</v>
      </c>
    </row>
    <row r="214" spans="2:51" s="12" customFormat="1" ht="13.5">
      <c r="B214" s="222"/>
      <c r="D214" s="215" t="s">
        <v>162</v>
      </c>
      <c r="E214" s="223" t="s">
        <v>5</v>
      </c>
      <c r="F214" s="224" t="s">
        <v>305</v>
      </c>
      <c r="H214" s="225">
        <v>17.774</v>
      </c>
      <c r="I214" s="226"/>
      <c r="L214" s="222"/>
      <c r="M214" s="227"/>
      <c r="N214" s="228"/>
      <c r="O214" s="228"/>
      <c r="P214" s="228"/>
      <c r="Q214" s="228"/>
      <c r="R214" s="228"/>
      <c r="S214" s="228"/>
      <c r="T214" s="229"/>
      <c r="AT214" s="223" t="s">
        <v>162</v>
      </c>
      <c r="AU214" s="223" t="s">
        <v>81</v>
      </c>
      <c r="AV214" s="12" t="s">
        <v>81</v>
      </c>
      <c r="AW214" s="12" t="s">
        <v>35</v>
      </c>
      <c r="AX214" s="12" t="s">
        <v>71</v>
      </c>
      <c r="AY214" s="223" t="s">
        <v>152</v>
      </c>
    </row>
    <row r="215" spans="2:51" s="12" customFormat="1" ht="13.5">
      <c r="B215" s="222"/>
      <c r="D215" s="215" t="s">
        <v>162</v>
      </c>
      <c r="E215" s="223" t="s">
        <v>5</v>
      </c>
      <c r="F215" s="224" t="s">
        <v>306</v>
      </c>
      <c r="H215" s="225">
        <v>63.13</v>
      </c>
      <c r="I215" s="226"/>
      <c r="L215" s="222"/>
      <c r="M215" s="227"/>
      <c r="N215" s="228"/>
      <c r="O215" s="228"/>
      <c r="P215" s="228"/>
      <c r="Q215" s="228"/>
      <c r="R215" s="228"/>
      <c r="S215" s="228"/>
      <c r="T215" s="229"/>
      <c r="AT215" s="223" t="s">
        <v>162</v>
      </c>
      <c r="AU215" s="223" t="s">
        <v>81</v>
      </c>
      <c r="AV215" s="12" t="s">
        <v>81</v>
      </c>
      <c r="AW215" s="12" t="s">
        <v>35</v>
      </c>
      <c r="AX215" s="12" t="s">
        <v>71</v>
      </c>
      <c r="AY215" s="223" t="s">
        <v>152</v>
      </c>
    </row>
    <row r="216" spans="2:51" s="12" customFormat="1" ht="13.5">
      <c r="B216" s="222"/>
      <c r="D216" s="215" t="s">
        <v>162</v>
      </c>
      <c r="E216" s="223" t="s">
        <v>5</v>
      </c>
      <c r="F216" s="224" t="s">
        <v>307</v>
      </c>
      <c r="H216" s="225">
        <v>16.52</v>
      </c>
      <c r="I216" s="226"/>
      <c r="L216" s="222"/>
      <c r="M216" s="227"/>
      <c r="N216" s="228"/>
      <c r="O216" s="228"/>
      <c r="P216" s="228"/>
      <c r="Q216" s="228"/>
      <c r="R216" s="228"/>
      <c r="S216" s="228"/>
      <c r="T216" s="229"/>
      <c r="AT216" s="223" t="s">
        <v>162</v>
      </c>
      <c r="AU216" s="223" t="s">
        <v>81</v>
      </c>
      <c r="AV216" s="12" t="s">
        <v>81</v>
      </c>
      <c r="AW216" s="12" t="s">
        <v>35</v>
      </c>
      <c r="AX216" s="12" t="s">
        <v>71</v>
      </c>
      <c r="AY216" s="223" t="s">
        <v>152</v>
      </c>
    </row>
    <row r="217" spans="2:51" s="12" customFormat="1" ht="13.5">
      <c r="B217" s="222"/>
      <c r="D217" s="215" t="s">
        <v>162</v>
      </c>
      <c r="E217" s="223" t="s">
        <v>5</v>
      </c>
      <c r="F217" s="224" t="s">
        <v>285</v>
      </c>
      <c r="H217" s="225">
        <v>5.605</v>
      </c>
      <c r="I217" s="226"/>
      <c r="L217" s="222"/>
      <c r="M217" s="227"/>
      <c r="N217" s="228"/>
      <c r="O217" s="228"/>
      <c r="P217" s="228"/>
      <c r="Q217" s="228"/>
      <c r="R217" s="228"/>
      <c r="S217" s="228"/>
      <c r="T217" s="229"/>
      <c r="AT217" s="223" t="s">
        <v>162</v>
      </c>
      <c r="AU217" s="223" t="s">
        <v>81</v>
      </c>
      <c r="AV217" s="12" t="s">
        <v>81</v>
      </c>
      <c r="AW217" s="12" t="s">
        <v>35</v>
      </c>
      <c r="AX217" s="12" t="s">
        <v>71</v>
      </c>
      <c r="AY217" s="223" t="s">
        <v>152</v>
      </c>
    </row>
    <row r="218" spans="2:51" s="11" customFormat="1" ht="13.5">
      <c r="B218" s="214"/>
      <c r="D218" s="215" t="s">
        <v>162</v>
      </c>
      <c r="E218" s="216" t="s">
        <v>5</v>
      </c>
      <c r="F218" s="217" t="s">
        <v>308</v>
      </c>
      <c r="H218" s="216" t="s">
        <v>5</v>
      </c>
      <c r="I218" s="218"/>
      <c r="L218" s="214"/>
      <c r="M218" s="219"/>
      <c r="N218" s="220"/>
      <c r="O218" s="220"/>
      <c r="P218" s="220"/>
      <c r="Q218" s="220"/>
      <c r="R218" s="220"/>
      <c r="S218" s="220"/>
      <c r="T218" s="221"/>
      <c r="AT218" s="216" t="s">
        <v>162</v>
      </c>
      <c r="AU218" s="216" t="s">
        <v>81</v>
      </c>
      <c r="AV218" s="11" t="s">
        <v>79</v>
      </c>
      <c r="AW218" s="11" t="s">
        <v>35</v>
      </c>
      <c r="AX218" s="11" t="s">
        <v>71</v>
      </c>
      <c r="AY218" s="216" t="s">
        <v>152</v>
      </c>
    </row>
    <row r="219" spans="2:51" s="12" customFormat="1" ht="13.5">
      <c r="B219" s="222"/>
      <c r="D219" s="215" t="s">
        <v>162</v>
      </c>
      <c r="E219" s="223" t="s">
        <v>5</v>
      </c>
      <c r="F219" s="224" t="s">
        <v>309</v>
      </c>
      <c r="H219" s="225">
        <v>-12.608</v>
      </c>
      <c r="I219" s="226"/>
      <c r="L219" s="222"/>
      <c r="M219" s="227"/>
      <c r="N219" s="228"/>
      <c r="O219" s="228"/>
      <c r="P219" s="228"/>
      <c r="Q219" s="228"/>
      <c r="R219" s="228"/>
      <c r="S219" s="228"/>
      <c r="T219" s="229"/>
      <c r="AT219" s="223" t="s">
        <v>162</v>
      </c>
      <c r="AU219" s="223" t="s">
        <v>81</v>
      </c>
      <c r="AV219" s="12" t="s">
        <v>81</v>
      </c>
      <c r="AW219" s="12" t="s">
        <v>35</v>
      </c>
      <c r="AX219" s="12" t="s">
        <v>71</v>
      </c>
      <c r="AY219" s="223" t="s">
        <v>152</v>
      </c>
    </row>
    <row r="220" spans="2:51" s="12" customFormat="1" ht="13.5">
      <c r="B220" s="222"/>
      <c r="D220" s="215" t="s">
        <v>162</v>
      </c>
      <c r="E220" s="223" t="s">
        <v>5</v>
      </c>
      <c r="F220" s="224" t="s">
        <v>310</v>
      </c>
      <c r="H220" s="225">
        <v>-2.364</v>
      </c>
      <c r="I220" s="226"/>
      <c r="L220" s="222"/>
      <c r="M220" s="227"/>
      <c r="N220" s="228"/>
      <c r="O220" s="228"/>
      <c r="P220" s="228"/>
      <c r="Q220" s="228"/>
      <c r="R220" s="228"/>
      <c r="S220" s="228"/>
      <c r="T220" s="229"/>
      <c r="AT220" s="223" t="s">
        <v>162</v>
      </c>
      <c r="AU220" s="223" t="s">
        <v>81</v>
      </c>
      <c r="AV220" s="12" t="s">
        <v>81</v>
      </c>
      <c r="AW220" s="12" t="s">
        <v>35</v>
      </c>
      <c r="AX220" s="12" t="s">
        <v>71</v>
      </c>
      <c r="AY220" s="223" t="s">
        <v>152</v>
      </c>
    </row>
    <row r="221" spans="2:51" s="12" customFormat="1" ht="13.5">
      <c r="B221" s="222"/>
      <c r="D221" s="215" t="s">
        <v>162</v>
      </c>
      <c r="E221" s="223" t="s">
        <v>5</v>
      </c>
      <c r="F221" s="224" t="s">
        <v>311</v>
      </c>
      <c r="H221" s="225">
        <v>-2.955</v>
      </c>
      <c r="I221" s="226"/>
      <c r="L221" s="222"/>
      <c r="M221" s="227"/>
      <c r="N221" s="228"/>
      <c r="O221" s="228"/>
      <c r="P221" s="228"/>
      <c r="Q221" s="228"/>
      <c r="R221" s="228"/>
      <c r="S221" s="228"/>
      <c r="T221" s="229"/>
      <c r="AT221" s="223" t="s">
        <v>162</v>
      </c>
      <c r="AU221" s="223" t="s">
        <v>81</v>
      </c>
      <c r="AV221" s="12" t="s">
        <v>81</v>
      </c>
      <c r="AW221" s="12" t="s">
        <v>35</v>
      </c>
      <c r="AX221" s="12" t="s">
        <v>71</v>
      </c>
      <c r="AY221" s="223" t="s">
        <v>152</v>
      </c>
    </row>
    <row r="222" spans="2:51" s="12" customFormat="1" ht="13.5">
      <c r="B222" s="222"/>
      <c r="D222" s="215" t="s">
        <v>162</v>
      </c>
      <c r="E222" s="223" t="s">
        <v>5</v>
      </c>
      <c r="F222" s="224" t="s">
        <v>279</v>
      </c>
      <c r="H222" s="225">
        <v>-8.865</v>
      </c>
      <c r="I222" s="226"/>
      <c r="L222" s="222"/>
      <c r="M222" s="227"/>
      <c r="N222" s="228"/>
      <c r="O222" s="228"/>
      <c r="P222" s="228"/>
      <c r="Q222" s="228"/>
      <c r="R222" s="228"/>
      <c r="S222" s="228"/>
      <c r="T222" s="229"/>
      <c r="AT222" s="223" t="s">
        <v>162</v>
      </c>
      <c r="AU222" s="223" t="s">
        <v>81</v>
      </c>
      <c r="AV222" s="12" t="s">
        <v>81</v>
      </c>
      <c r="AW222" s="12" t="s">
        <v>35</v>
      </c>
      <c r="AX222" s="12" t="s">
        <v>71</v>
      </c>
      <c r="AY222" s="223" t="s">
        <v>152</v>
      </c>
    </row>
    <row r="223" spans="2:51" s="14" customFormat="1" ht="13.5">
      <c r="B223" s="248"/>
      <c r="D223" s="215" t="s">
        <v>162</v>
      </c>
      <c r="E223" s="249" t="s">
        <v>5</v>
      </c>
      <c r="F223" s="250" t="s">
        <v>281</v>
      </c>
      <c r="H223" s="251">
        <v>283.84</v>
      </c>
      <c r="I223" s="252"/>
      <c r="L223" s="248"/>
      <c r="M223" s="253"/>
      <c r="N223" s="254"/>
      <c r="O223" s="254"/>
      <c r="P223" s="254"/>
      <c r="Q223" s="254"/>
      <c r="R223" s="254"/>
      <c r="S223" s="254"/>
      <c r="T223" s="255"/>
      <c r="AT223" s="249" t="s">
        <v>162</v>
      </c>
      <c r="AU223" s="249" t="s">
        <v>81</v>
      </c>
      <c r="AV223" s="14" t="s">
        <v>153</v>
      </c>
      <c r="AW223" s="14" t="s">
        <v>35</v>
      </c>
      <c r="AX223" s="14" t="s">
        <v>71</v>
      </c>
      <c r="AY223" s="249" t="s">
        <v>152</v>
      </c>
    </row>
    <row r="224" spans="2:51" s="13" customFormat="1" ht="13.5">
      <c r="B224" s="230"/>
      <c r="D224" s="215" t="s">
        <v>162</v>
      </c>
      <c r="E224" s="231" t="s">
        <v>5</v>
      </c>
      <c r="F224" s="232" t="s">
        <v>165</v>
      </c>
      <c r="H224" s="233">
        <v>427.926</v>
      </c>
      <c r="I224" s="234"/>
      <c r="L224" s="230"/>
      <c r="M224" s="235"/>
      <c r="N224" s="236"/>
      <c r="O224" s="236"/>
      <c r="P224" s="236"/>
      <c r="Q224" s="236"/>
      <c r="R224" s="236"/>
      <c r="S224" s="236"/>
      <c r="T224" s="237"/>
      <c r="AT224" s="231" t="s">
        <v>162</v>
      </c>
      <c r="AU224" s="231" t="s">
        <v>81</v>
      </c>
      <c r="AV224" s="13" t="s">
        <v>160</v>
      </c>
      <c r="AW224" s="13" t="s">
        <v>35</v>
      </c>
      <c r="AX224" s="13" t="s">
        <v>79</v>
      </c>
      <c r="AY224" s="231" t="s">
        <v>152</v>
      </c>
    </row>
    <row r="225" spans="2:65" s="1" customFormat="1" ht="38.25" customHeight="1">
      <c r="B225" s="201"/>
      <c r="C225" s="202" t="s">
        <v>312</v>
      </c>
      <c r="D225" s="202" t="s">
        <v>155</v>
      </c>
      <c r="E225" s="203" t="s">
        <v>313</v>
      </c>
      <c r="F225" s="204" t="s">
        <v>314</v>
      </c>
      <c r="G225" s="205" t="s">
        <v>315</v>
      </c>
      <c r="H225" s="206">
        <v>0.305</v>
      </c>
      <c r="I225" s="207"/>
      <c r="J225" s="208">
        <f>ROUND(I225*H225,2)</f>
        <v>0</v>
      </c>
      <c r="K225" s="204" t="s">
        <v>159</v>
      </c>
      <c r="L225" s="47"/>
      <c r="M225" s="209" t="s">
        <v>5</v>
      </c>
      <c r="N225" s="210" t="s">
        <v>42</v>
      </c>
      <c r="O225" s="48"/>
      <c r="P225" s="211">
        <f>O225*H225</f>
        <v>0</v>
      </c>
      <c r="Q225" s="211">
        <v>0</v>
      </c>
      <c r="R225" s="211">
        <f>Q225*H225</f>
        <v>0</v>
      </c>
      <c r="S225" s="211">
        <v>1.8</v>
      </c>
      <c r="T225" s="212">
        <f>S225*H225</f>
        <v>0.549</v>
      </c>
      <c r="AR225" s="25" t="s">
        <v>160</v>
      </c>
      <c r="AT225" s="25" t="s">
        <v>155</v>
      </c>
      <c r="AU225" s="25" t="s">
        <v>81</v>
      </c>
      <c r="AY225" s="25" t="s">
        <v>152</v>
      </c>
      <c r="BE225" s="213">
        <f>IF(N225="základní",J225,0)</f>
        <v>0</v>
      </c>
      <c r="BF225" s="213">
        <f>IF(N225="snížená",J225,0)</f>
        <v>0</v>
      </c>
      <c r="BG225" s="213">
        <f>IF(N225="zákl. přenesená",J225,0)</f>
        <v>0</v>
      </c>
      <c r="BH225" s="213">
        <f>IF(N225="sníž. přenesená",J225,0)</f>
        <v>0</v>
      </c>
      <c r="BI225" s="213">
        <f>IF(N225="nulová",J225,0)</f>
        <v>0</v>
      </c>
      <c r="BJ225" s="25" t="s">
        <v>79</v>
      </c>
      <c r="BK225" s="213">
        <f>ROUND(I225*H225,2)</f>
        <v>0</v>
      </c>
      <c r="BL225" s="25" t="s">
        <v>160</v>
      </c>
      <c r="BM225" s="25" t="s">
        <v>316</v>
      </c>
    </row>
    <row r="226" spans="2:51" s="11" customFormat="1" ht="13.5">
      <c r="B226" s="214"/>
      <c r="D226" s="215" t="s">
        <v>162</v>
      </c>
      <c r="E226" s="216" t="s">
        <v>5</v>
      </c>
      <c r="F226" s="217" t="s">
        <v>180</v>
      </c>
      <c r="H226" s="216" t="s">
        <v>5</v>
      </c>
      <c r="I226" s="218"/>
      <c r="L226" s="214"/>
      <c r="M226" s="219"/>
      <c r="N226" s="220"/>
      <c r="O226" s="220"/>
      <c r="P226" s="220"/>
      <c r="Q226" s="220"/>
      <c r="R226" s="220"/>
      <c r="S226" s="220"/>
      <c r="T226" s="221"/>
      <c r="AT226" s="216" t="s">
        <v>162</v>
      </c>
      <c r="AU226" s="216" t="s">
        <v>81</v>
      </c>
      <c r="AV226" s="11" t="s">
        <v>79</v>
      </c>
      <c r="AW226" s="11" t="s">
        <v>35</v>
      </c>
      <c r="AX226" s="11" t="s">
        <v>71</v>
      </c>
      <c r="AY226" s="216" t="s">
        <v>152</v>
      </c>
    </row>
    <row r="227" spans="2:51" s="12" customFormat="1" ht="13.5">
      <c r="B227" s="222"/>
      <c r="D227" s="215" t="s">
        <v>162</v>
      </c>
      <c r="E227" s="223" t="s">
        <v>5</v>
      </c>
      <c r="F227" s="224" t="s">
        <v>317</v>
      </c>
      <c r="H227" s="225">
        <v>0.305</v>
      </c>
      <c r="I227" s="226"/>
      <c r="L227" s="222"/>
      <c r="M227" s="227"/>
      <c r="N227" s="228"/>
      <c r="O227" s="228"/>
      <c r="P227" s="228"/>
      <c r="Q227" s="228"/>
      <c r="R227" s="228"/>
      <c r="S227" s="228"/>
      <c r="T227" s="229"/>
      <c r="AT227" s="223" t="s">
        <v>162</v>
      </c>
      <c r="AU227" s="223" t="s">
        <v>81</v>
      </c>
      <c r="AV227" s="12" t="s">
        <v>81</v>
      </c>
      <c r="AW227" s="12" t="s">
        <v>35</v>
      </c>
      <c r="AX227" s="12" t="s">
        <v>71</v>
      </c>
      <c r="AY227" s="223" t="s">
        <v>152</v>
      </c>
    </row>
    <row r="228" spans="2:51" s="13" customFormat="1" ht="13.5">
      <c r="B228" s="230"/>
      <c r="D228" s="215" t="s">
        <v>162</v>
      </c>
      <c r="E228" s="231" t="s">
        <v>5</v>
      </c>
      <c r="F228" s="232" t="s">
        <v>165</v>
      </c>
      <c r="H228" s="233">
        <v>0.305</v>
      </c>
      <c r="I228" s="234"/>
      <c r="L228" s="230"/>
      <c r="M228" s="235"/>
      <c r="N228" s="236"/>
      <c r="O228" s="236"/>
      <c r="P228" s="236"/>
      <c r="Q228" s="236"/>
      <c r="R228" s="236"/>
      <c r="S228" s="236"/>
      <c r="T228" s="237"/>
      <c r="AT228" s="231" t="s">
        <v>162</v>
      </c>
      <c r="AU228" s="231" t="s">
        <v>81</v>
      </c>
      <c r="AV228" s="13" t="s">
        <v>160</v>
      </c>
      <c r="AW228" s="13" t="s">
        <v>35</v>
      </c>
      <c r="AX228" s="13" t="s">
        <v>79</v>
      </c>
      <c r="AY228" s="231" t="s">
        <v>152</v>
      </c>
    </row>
    <row r="229" spans="2:65" s="1" customFormat="1" ht="25.5" customHeight="1">
      <c r="B229" s="201"/>
      <c r="C229" s="202" t="s">
        <v>318</v>
      </c>
      <c r="D229" s="202" t="s">
        <v>155</v>
      </c>
      <c r="E229" s="203" t="s">
        <v>319</v>
      </c>
      <c r="F229" s="204" t="s">
        <v>320</v>
      </c>
      <c r="G229" s="205" t="s">
        <v>174</v>
      </c>
      <c r="H229" s="206">
        <v>2.24</v>
      </c>
      <c r="I229" s="207"/>
      <c r="J229" s="208">
        <f>ROUND(I229*H229,2)</f>
        <v>0</v>
      </c>
      <c r="K229" s="204" t="s">
        <v>159</v>
      </c>
      <c r="L229" s="47"/>
      <c r="M229" s="209" t="s">
        <v>5</v>
      </c>
      <c r="N229" s="210" t="s">
        <v>42</v>
      </c>
      <c r="O229" s="48"/>
      <c r="P229" s="211">
        <f>O229*H229</f>
        <v>0</v>
      </c>
      <c r="Q229" s="211">
        <v>0</v>
      </c>
      <c r="R229" s="211">
        <f>Q229*H229</f>
        <v>0</v>
      </c>
      <c r="S229" s="211">
        <v>0.082</v>
      </c>
      <c r="T229" s="212">
        <f>S229*H229</f>
        <v>0.18368000000000004</v>
      </c>
      <c r="AR229" s="25" t="s">
        <v>160</v>
      </c>
      <c r="AT229" s="25" t="s">
        <v>155</v>
      </c>
      <c r="AU229" s="25" t="s">
        <v>81</v>
      </c>
      <c r="AY229" s="25" t="s">
        <v>152</v>
      </c>
      <c r="BE229" s="213">
        <f>IF(N229="základní",J229,0)</f>
        <v>0</v>
      </c>
      <c r="BF229" s="213">
        <f>IF(N229="snížená",J229,0)</f>
        <v>0</v>
      </c>
      <c r="BG229" s="213">
        <f>IF(N229="zákl. přenesená",J229,0)</f>
        <v>0</v>
      </c>
      <c r="BH229" s="213">
        <f>IF(N229="sníž. přenesená",J229,0)</f>
        <v>0</v>
      </c>
      <c r="BI229" s="213">
        <f>IF(N229="nulová",J229,0)</f>
        <v>0</v>
      </c>
      <c r="BJ229" s="25" t="s">
        <v>79</v>
      </c>
      <c r="BK229" s="213">
        <f>ROUND(I229*H229,2)</f>
        <v>0</v>
      </c>
      <c r="BL229" s="25" t="s">
        <v>160</v>
      </c>
      <c r="BM229" s="25" t="s">
        <v>321</v>
      </c>
    </row>
    <row r="230" spans="2:51" s="11" customFormat="1" ht="13.5">
      <c r="B230" s="214"/>
      <c r="D230" s="215" t="s">
        <v>162</v>
      </c>
      <c r="E230" s="216" t="s">
        <v>5</v>
      </c>
      <c r="F230" s="217" t="s">
        <v>182</v>
      </c>
      <c r="H230" s="216" t="s">
        <v>5</v>
      </c>
      <c r="I230" s="218"/>
      <c r="L230" s="214"/>
      <c r="M230" s="219"/>
      <c r="N230" s="220"/>
      <c r="O230" s="220"/>
      <c r="P230" s="220"/>
      <c r="Q230" s="220"/>
      <c r="R230" s="220"/>
      <c r="S230" s="220"/>
      <c r="T230" s="221"/>
      <c r="AT230" s="216" t="s">
        <v>162</v>
      </c>
      <c r="AU230" s="216" t="s">
        <v>81</v>
      </c>
      <c r="AV230" s="11" t="s">
        <v>79</v>
      </c>
      <c r="AW230" s="11" t="s">
        <v>35</v>
      </c>
      <c r="AX230" s="11" t="s">
        <v>71</v>
      </c>
      <c r="AY230" s="216" t="s">
        <v>152</v>
      </c>
    </row>
    <row r="231" spans="2:51" s="12" customFormat="1" ht="13.5">
      <c r="B231" s="222"/>
      <c r="D231" s="215" t="s">
        <v>162</v>
      </c>
      <c r="E231" s="223" t="s">
        <v>5</v>
      </c>
      <c r="F231" s="224" t="s">
        <v>322</v>
      </c>
      <c r="H231" s="225">
        <v>0.8</v>
      </c>
      <c r="I231" s="226"/>
      <c r="L231" s="222"/>
      <c r="M231" s="227"/>
      <c r="N231" s="228"/>
      <c r="O231" s="228"/>
      <c r="P231" s="228"/>
      <c r="Q231" s="228"/>
      <c r="R231" s="228"/>
      <c r="S231" s="228"/>
      <c r="T231" s="229"/>
      <c r="AT231" s="223" t="s">
        <v>162</v>
      </c>
      <c r="AU231" s="223" t="s">
        <v>81</v>
      </c>
      <c r="AV231" s="12" t="s">
        <v>81</v>
      </c>
      <c r="AW231" s="12" t="s">
        <v>35</v>
      </c>
      <c r="AX231" s="12" t="s">
        <v>71</v>
      </c>
      <c r="AY231" s="223" t="s">
        <v>152</v>
      </c>
    </row>
    <row r="232" spans="2:51" s="12" customFormat="1" ht="13.5">
      <c r="B232" s="222"/>
      <c r="D232" s="215" t="s">
        <v>162</v>
      </c>
      <c r="E232" s="223" t="s">
        <v>5</v>
      </c>
      <c r="F232" s="224" t="s">
        <v>323</v>
      </c>
      <c r="H232" s="225">
        <v>1.44</v>
      </c>
      <c r="I232" s="226"/>
      <c r="L232" s="222"/>
      <c r="M232" s="227"/>
      <c r="N232" s="228"/>
      <c r="O232" s="228"/>
      <c r="P232" s="228"/>
      <c r="Q232" s="228"/>
      <c r="R232" s="228"/>
      <c r="S232" s="228"/>
      <c r="T232" s="229"/>
      <c r="AT232" s="223" t="s">
        <v>162</v>
      </c>
      <c r="AU232" s="223" t="s">
        <v>81</v>
      </c>
      <c r="AV232" s="12" t="s">
        <v>81</v>
      </c>
      <c r="AW232" s="12" t="s">
        <v>35</v>
      </c>
      <c r="AX232" s="12" t="s">
        <v>71</v>
      </c>
      <c r="AY232" s="223" t="s">
        <v>152</v>
      </c>
    </row>
    <row r="233" spans="2:51" s="13" customFormat="1" ht="13.5">
      <c r="B233" s="230"/>
      <c r="D233" s="215" t="s">
        <v>162</v>
      </c>
      <c r="E233" s="231" t="s">
        <v>5</v>
      </c>
      <c r="F233" s="232" t="s">
        <v>165</v>
      </c>
      <c r="H233" s="233">
        <v>2.24</v>
      </c>
      <c r="I233" s="234"/>
      <c r="L233" s="230"/>
      <c r="M233" s="235"/>
      <c r="N233" s="236"/>
      <c r="O233" s="236"/>
      <c r="P233" s="236"/>
      <c r="Q233" s="236"/>
      <c r="R233" s="236"/>
      <c r="S233" s="236"/>
      <c r="T233" s="237"/>
      <c r="AT233" s="231" t="s">
        <v>162</v>
      </c>
      <c r="AU233" s="231" t="s">
        <v>81</v>
      </c>
      <c r="AV233" s="13" t="s">
        <v>160</v>
      </c>
      <c r="AW233" s="13" t="s">
        <v>35</v>
      </c>
      <c r="AX233" s="13" t="s">
        <v>79</v>
      </c>
      <c r="AY233" s="231" t="s">
        <v>152</v>
      </c>
    </row>
    <row r="234" spans="2:65" s="1" customFormat="1" ht="25.5" customHeight="1">
      <c r="B234" s="201"/>
      <c r="C234" s="202" t="s">
        <v>10</v>
      </c>
      <c r="D234" s="202" t="s">
        <v>155</v>
      </c>
      <c r="E234" s="203" t="s">
        <v>324</v>
      </c>
      <c r="F234" s="204" t="s">
        <v>325</v>
      </c>
      <c r="G234" s="205" t="s">
        <v>174</v>
      </c>
      <c r="H234" s="206">
        <v>210.89</v>
      </c>
      <c r="I234" s="207"/>
      <c r="J234" s="208">
        <f>ROUND(I234*H234,2)</f>
        <v>0</v>
      </c>
      <c r="K234" s="204" t="s">
        <v>159</v>
      </c>
      <c r="L234" s="47"/>
      <c r="M234" s="209" t="s">
        <v>5</v>
      </c>
      <c r="N234" s="210" t="s">
        <v>42</v>
      </c>
      <c r="O234" s="48"/>
      <c r="P234" s="211">
        <f>O234*H234</f>
        <v>0</v>
      </c>
      <c r="Q234" s="211">
        <v>0</v>
      </c>
      <c r="R234" s="211">
        <f>Q234*H234</f>
        <v>0</v>
      </c>
      <c r="S234" s="211">
        <v>0.035</v>
      </c>
      <c r="T234" s="212">
        <f>S234*H234</f>
        <v>7.38115</v>
      </c>
      <c r="AR234" s="25" t="s">
        <v>160</v>
      </c>
      <c r="AT234" s="25" t="s">
        <v>155</v>
      </c>
      <c r="AU234" s="25" t="s">
        <v>81</v>
      </c>
      <c r="AY234" s="25" t="s">
        <v>152</v>
      </c>
      <c r="BE234" s="213">
        <f>IF(N234="základní",J234,0)</f>
        <v>0</v>
      </c>
      <c r="BF234" s="213">
        <f>IF(N234="snížená",J234,0)</f>
        <v>0</v>
      </c>
      <c r="BG234" s="213">
        <f>IF(N234="zákl. přenesená",J234,0)</f>
        <v>0</v>
      </c>
      <c r="BH234" s="213">
        <f>IF(N234="sníž. přenesená",J234,0)</f>
        <v>0</v>
      </c>
      <c r="BI234" s="213">
        <f>IF(N234="nulová",J234,0)</f>
        <v>0</v>
      </c>
      <c r="BJ234" s="25" t="s">
        <v>79</v>
      </c>
      <c r="BK234" s="213">
        <f>ROUND(I234*H234,2)</f>
        <v>0</v>
      </c>
      <c r="BL234" s="25" t="s">
        <v>160</v>
      </c>
      <c r="BM234" s="25" t="s">
        <v>326</v>
      </c>
    </row>
    <row r="235" spans="2:51" s="11" customFormat="1" ht="13.5">
      <c r="B235" s="214"/>
      <c r="D235" s="215" t="s">
        <v>162</v>
      </c>
      <c r="E235" s="216" t="s">
        <v>5</v>
      </c>
      <c r="F235" s="217" t="s">
        <v>327</v>
      </c>
      <c r="H235" s="216" t="s">
        <v>5</v>
      </c>
      <c r="I235" s="218"/>
      <c r="L235" s="214"/>
      <c r="M235" s="219"/>
      <c r="N235" s="220"/>
      <c r="O235" s="220"/>
      <c r="P235" s="220"/>
      <c r="Q235" s="220"/>
      <c r="R235" s="220"/>
      <c r="S235" s="220"/>
      <c r="T235" s="221"/>
      <c r="AT235" s="216" t="s">
        <v>162</v>
      </c>
      <c r="AU235" s="216" t="s">
        <v>81</v>
      </c>
      <c r="AV235" s="11" t="s">
        <v>79</v>
      </c>
      <c r="AW235" s="11" t="s">
        <v>35</v>
      </c>
      <c r="AX235" s="11" t="s">
        <v>71</v>
      </c>
      <c r="AY235" s="216" t="s">
        <v>152</v>
      </c>
    </row>
    <row r="236" spans="2:51" s="11" customFormat="1" ht="13.5">
      <c r="B236" s="214"/>
      <c r="D236" s="215" t="s">
        <v>162</v>
      </c>
      <c r="E236" s="216" t="s">
        <v>5</v>
      </c>
      <c r="F236" s="217" t="s">
        <v>177</v>
      </c>
      <c r="H236" s="216" t="s">
        <v>5</v>
      </c>
      <c r="I236" s="218"/>
      <c r="L236" s="214"/>
      <c r="M236" s="219"/>
      <c r="N236" s="220"/>
      <c r="O236" s="220"/>
      <c r="P236" s="220"/>
      <c r="Q236" s="220"/>
      <c r="R236" s="220"/>
      <c r="S236" s="220"/>
      <c r="T236" s="221"/>
      <c r="AT236" s="216" t="s">
        <v>162</v>
      </c>
      <c r="AU236" s="216" t="s">
        <v>81</v>
      </c>
      <c r="AV236" s="11" t="s">
        <v>79</v>
      </c>
      <c r="AW236" s="11" t="s">
        <v>35</v>
      </c>
      <c r="AX236" s="11" t="s">
        <v>71</v>
      </c>
      <c r="AY236" s="216" t="s">
        <v>152</v>
      </c>
    </row>
    <row r="237" spans="2:51" s="12" customFormat="1" ht="13.5">
      <c r="B237" s="222"/>
      <c r="D237" s="215" t="s">
        <v>162</v>
      </c>
      <c r="E237" s="223" t="s">
        <v>5</v>
      </c>
      <c r="F237" s="224" t="s">
        <v>328</v>
      </c>
      <c r="H237" s="225">
        <v>88.85</v>
      </c>
      <c r="I237" s="226"/>
      <c r="L237" s="222"/>
      <c r="M237" s="227"/>
      <c r="N237" s="228"/>
      <c r="O237" s="228"/>
      <c r="P237" s="228"/>
      <c r="Q237" s="228"/>
      <c r="R237" s="228"/>
      <c r="S237" s="228"/>
      <c r="T237" s="229"/>
      <c r="AT237" s="223" t="s">
        <v>162</v>
      </c>
      <c r="AU237" s="223" t="s">
        <v>81</v>
      </c>
      <c r="AV237" s="12" t="s">
        <v>81</v>
      </c>
      <c r="AW237" s="12" t="s">
        <v>35</v>
      </c>
      <c r="AX237" s="12" t="s">
        <v>71</v>
      </c>
      <c r="AY237" s="223" t="s">
        <v>152</v>
      </c>
    </row>
    <row r="238" spans="2:51" s="11" customFormat="1" ht="13.5">
      <c r="B238" s="214"/>
      <c r="D238" s="215" t="s">
        <v>162</v>
      </c>
      <c r="E238" s="216" t="s">
        <v>5</v>
      </c>
      <c r="F238" s="217" t="s">
        <v>180</v>
      </c>
      <c r="H238" s="216" t="s">
        <v>5</v>
      </c>
      <c r="I238" s="218"/>
      <c r="L238" s="214"/>
      <c r="M238" s="219"/>
      <c r="N238" s="220"/>
      <c r="O238" s="220"/>
      <c r="P238" s="220"/>
      <c r="Q238" s="220"/>
      <c r="R238" s="220"/>
      <c r="S238" s="220"/>
      <c r="T238" s="221"/>
      <c r="AT238" s="216" t="s">
        <v>162</v>
      </c>
      <c r="AU238" s="216" t="s">
        <v>81</v>
      </c>
      <c r="AV238" s="11" t="s">
        <v>79</v>
      </c>
      <c r="AW238" s="11" t="s">
        <v>35</v>
      </c>
      <c r="AX238" s="11" t="s">
        <v>71</v>
      </c>
      <c r="AY238" s="216" t="s">
        <v>152</v>
      </c>
    </row>
    <row r="239" spans="2:51" s="12" customFormat="1" ht="13.5">
      <c r="B239" s="222"/>
      <c r="D239" s="215" t="s">
        <v>162</v>
      </c>
      <c r="E239" s="223" t="s">
        <v>5</v>
      </c>
      <c r="F239" s="224" t="s">
        <v>329</v>
      </c>
      <c r="H239" s="225">
        <v>41.93</v>
      </c>
      <c r="I239" s="226"/>
      <c r="L239" s="222"/>
      <c r="M239" s="227"/>
      <c r="N239" s="228"/>
      <c r="O239" s="228"/>
      <c r="P239" s="228"/>
      <c r="Q239" s="228"/>
      <c r="R239" s="228"/>
      <c r="S239" s="228"/>
      <c r="T239" s="229"/>
      <c r="AT239" s="223" t="s">
        <v>162</v>
      </c>
      <c r="AU239" s="223" t="s">
        <v>81</v>
      </c>
      <c r="AV239" s="12" t="s">
        <v>81</v>
      </c>
      <c r="AW239" s="12" t="s">
        <v>35</v>
      </c>
      <c r="AX239" s="12" t="s">
        <v>71</v>
      </c>
      <c r="AY239" s="223" t="s">
        <v>152</v>
      </c>
    </row>
    <row r="240" spans="2:51" s="11" customFormat="1" ht="13.5">
      <c r="B240" s="214"/>
      <c r="D240" s="215" t="s">
        <v>162</v>
      </c>
      <c r="E240" s="216" t="s">
        <v>5</v>
      </c>
      <c r="F240" s="217" t="s">
        <v>182</v>
      </c>
      <c r="H240" s="216" t="s">
        <v>5</v>
      </c>
      <c r="I240" s="218"/>
      <c r="L240" s="214"/>
      <c r="M240" s="219"/>
      <c r="N240" s="220"/>
      <c r="O240" s="220"/>
      <c r="P240" s="220"/>
      <c r="Q240" s="220"/>
      <c r="R240" s="220"/>
      <c r="S240" s="220"/>
      <c r="T240" s="221"/>
      <c r="AT240" s="216" t="s">
        <v>162</v>
      </c>
      <c r="AU240" s="216" t="s">
        <v>81</v>
      </c>
      <c r="AV240" s="11" t="s">
        <v>79</v>
      </c>
      <c r="AW240" s="11" t="s">
        <v>35</v>
      </c>
      <c r="AX240" s="11" t="s">
        <v>71</v>
      </c>
      <c r="AY240" s="216" t="s">
        <v>152</v>
      </c>
    </row>
    <row r="241" spans="2:51" s="12" customFormat="1" ht="13.5">
      <c r="B241" s="222"/>
      <c r="D241" s="215" t="s">
        <v>162</v>
      </c>
      <c r="E241" s="223" t="s">
        <v>5</v>
      </c>
      <c r="F241" s="224" t="s">
        <v>330</v>
      </c>
      <c r="H241" s="225">
        <v>80.11</v>
      </c>
      <c r="I241" s="226"/>
      <c r="L241" s="222"/>
      <c r="M241" s="227"/>
      <c r="N241" s="228"/>
      <c r="O241" s="228"/>
      <c r="P241" s="228"/>
      <c r="Q241" s="228"/>
      <c r="R241" s="228"/>
      <c r="S241" s="228"/>
      <c r="T241" s="229"/>
      <c r="AT241" s="223" t="s">
        <v>162</v>
      </c>
      <c r="AU241" s="223" t="s">
        <v>81</v>
      </c>
      <c r="AV241" s="12" t="s">
        <v>81</v>
      </c>
      <c r="AW241" s="12" t="s">
        <v>35</v>
      </c>
      <c r="AX241" s="12" t="s">
        <v>71</v>
      </c>
      <c r="AY241" s="223" t="s">
        <v>152</v>
      </c>
    </row>
    <row r="242" spans="2:51" s="13" customFormat="1" ht="13.5">
      <c r="B242" s="230"/>
      <c r="D242" s="215" t="s">
        <v>162</v>
      </c>
      <c r="E242" s="231" t="s">
        <v>5</v>
      </c>
      <c r="F242" s="232" t="s">
        <v>165</v>
      </c>
      <c r="H242" s="233">
        <v>210.89</v>
      </c>
      <c r="I242" s="234"/>
      <c r="L242" s="230"/>
      <c r="M242" s="235"/>
      <c r="N242" s="236"/>
      <c r="O242" s="236"/>
      <c r="P242" s="236"/>
      <c r="Q242" s="236"/>
      <c r="R242" s="236"/>
      <c r="S242" s="236"/>
      <c r="T242" s="237"/>
      <c r="AT242" s="231" t="s">
        <v>162</v>
      </c>
      <c r="AU242" s="231" t="s">
        <v>81</v>
      </c>
      <c r="AV242" s="13" t="s">
        <v>160</v>
      </c>
      <c r="AW242" s="13" t="s">
        <v>35</v>
      </c>
      <c r="AX242" s="13" t="s">
        <v>79</v>
      </c>
      <c r="AY242" s="231" t="s">
        <v>152</v>
      </c>
    </row>
    <row r="243" spans="2:65" s="1" customFormat="1" ht="16.5" customHeight="1">
      <c r="B243" s="201"/>
      <c r="C243" s="202" t="s">
        <v>331</v>
      </c>
      <c r="D243" s="202" t="s">
        <v>155</v>
      </c>
      <c r="E243" s="203" t="s">
        <v>332</v>
      </c>
      <c r="F243" s="204" t="s">
        <v>333</v>
      </c>
      <c r="G243" s="205" t="s">
        <v>219</v>
      </c>
      <c r="H243" s="206">
        <v>227.476</v>
      </c>
      <c r="I243" s="207"/>
      <c r="J243" s="208">
        <f>ROUND(I243*H243,2)</f>
        <v>0</v>
      </c>
      <c r="K243" s="204" t="s">
        <v>159</v>
      </c>
      <c r="L243" s="47"/>
      <c r="M243" s="209" t="s">
        <v>5</v>
      </c>
      <c r="N243" s="210" t="s">
        <v>42</v>
      </c>
      <c r="O243" s="48"/>
      <c r="P243" s="211">
        <f>O243*H243</f>
        <v>0</v>
      </c>
      <c r="Q243" s="211">
        <v>0</v>
      </c>
      <c r="R243" s="211">
        <f>Q243*H243</f>
        <v>0</v>
      </c>
      <c r="S243" s="211">
        <v>0.009</v>
      </c>
      <c r="T243" s="212">
        <f>S243*H243</f>
        <v>2.047284</v>
      </c>
      <c r="AR243" s="25" t="s">
        <v>160</v>
      </c>
      <c r="AT243" s="25" t="s">
        <v>155</v>
      </c>
      <c r="AU243" s="25" t="s">
        <v>81</v>
      </c>
      <c r="AY243" s="25" t="s">
        <v>152</v>
      </c>
      <c r="BE243" s="213">
        <f>IF(N243="základní",J243,0)</f>
        <v>0</v>
      </c>
      <c r="BF243" s="213">
        <f>IF(N243="snížená",J243,0)</f>
        <v>0</v>
      </c>
      <c r="BG243" s="213">
        <f>IF(N243="zákl. přenesená",J243,0)</f>
        <v>0</v>
      </c>
      <c r="BH243" s="213">
        <f>IF(N243="sníž. přenesená",J243,0)</f>
        <v>0</v>
      </c>
      <c r="BI243" s="213">
        <f>IF(N243="nulová",J243,0)</f>
        <v>0</v>
      </c>
      <c r="BJ243" s="25" t="s">
        <v>79</v>
      </c>
      <c r="BK243" s="213">
        <f>ROUND(I243*H243,2)</f>
        <v>0</v>
      </c>
      <c r="BL243" s="25" t="s">
        <v>160</v>
      </c>
      <c r="BM243" s="25" t="s">
        <v>334</v>
      </c>
    </row>
    <row r="244" spans="2:51" s="11" customFormat="1" ht="13.5">
      <c r="B244" s="214"/>
      <c r="D244" s="215" t="s">
        <v>162</v>
      </c>
      <c r="E244" s="216" t="s">
        <v>5</v>
      </c>
      <c r="F244" s="217" t="s">
        <v>177</v>
      </c>
      <c r="H244" s="216" t="s">
        <v>5</v>
      </c>
      <c r="I244" s="218"/>
      <c r="L244" s="214"/>
      <c r="M244" s="219"/>
      <c r="N244" s="220"/>
      <c r="O244" s="220"/>
      <c r="P244" s="220"/>
      <c r="Q244" s="220"/>
      <c r="R244" s="220"/>
      <c r="S244" s="220"/>
      <c r="T244" s="221"/>
      <c r="AT244" s="216" t="s">
        <v>162</v>
      </c>
      <c r="AU244" s="216" t="s">
        <v>81</v>
      </c>
      <c r="AV244" s="11" t="s">
        <v>79</v>
      </c>
      <c r="AW244" s="11" t="s">
        <v>35</v>
      </c>
      <c r="AX244" s="11" t="s">
        <v>71</v>
      </c>
      <c r="AY244" s="216" t="s">
        <v>152</v>
      </c>
    </row>
    <row r="245" spans="2:51" s="12" customFormat="1" ht="13.5">
      <c r="B245" s="222"/>
      <c r="D245" s="215" t="s">
        <v>162</v>
      </c>
      <c r="E245" s="223" t="s">
        <v>5</v>
      </c>
      <c r="F245" s="224" t="s">
        <v>335</v>
      </c>
      <c r="H245" s="225">
        <v>84.03</v>
      </c>
      <c r="I245" s="226"/>
      <c r="L245" s="222"/>
      <c r="M245" s="227"/>
      <c r="N245" s="228"/>
      <c r="O245" s="228"/>
      <c r="P245" s="228"/>
      <c r="Q245" s="228"/>
      <c r="R245" s="228"/>
      <c r="S245" s="228"/>
      <c r="T245" s="229"/>
      <c r="AT245" s="223" t="s">
        <v>162</v>
      </c>
      <c r="AU245" s="223" t="s">
        <v>81</v>
      </c>
      <c r="AV245" s="12" t="s">
        <v>81</v>
      </c>
      <c r="AW245" s="12" t="s">
        <v>35</v>
      </c>
      <c r="AX245" s="12" t="s">
        <v>71</v>
      </c>
      <c r="AY245" s="223" t="s">
        <v>152</v>
      </c>
    </row>
    <row r="246" spans="2:51" s="11" customFormat="1" ht="13.5">
      <c r="B246" s="214"/>
      <c r="D246" s="215" t="s">
        <v>162</v>
      </c>
      <c r="E246" s="216" t="s">
        <v>5</v>
      </c>
      <c r="F246" s="217" t="s">
        <v>180</v>
      </c>
      <c r="H246" s="216" t="s">
        <v>5</v>
      </c>
      <c r="I246" s="218"/>
      <c r="L246" s="214"/>
      <c r="M246" s="219"/>
      <c r="N246" s="220"/>
      <c r="O246" s="220"/>
      <c r="P246" s="220"/>
      <c r="Q246" s="220"/>
      <c r="R246" s="220"/>
      <c r="S246" s="220"/>
      <c r="T246" s="221"/>
      <c r="AT246" s="216" t="s">
        <v>162</v>
      </c>
      <c r="AU246" s="216" t="s">
        <v>81</v>
      </c>
      <c r="AV246" s="11" t="s">
        <v>79</v>
      </c>
      <c r="AW246" s="11" t="s">
        <v>35</v>
      </c>
      <c r="AX246" s="11" t="s">
        <v>71</v>
      </c>
      <c r="AY246" s="216" t="s">
        <v>152</v>
      </c>
    </row>
    <row r="247" spans="2:51" s="12" customFormat="1" ht="13.5">
      <c r="B247" s="222"/>
      <c r="D247" s="215" t="s">
        <v>162</v>
      </c>
      <c r="E247" s="223" t="s">
        <v>5</v>
      </c>
      <c r="F247" s="224" t="s">
        <v>336</v>
      </c>
      <c r="H247" s="225">
        <v>42.198</v>
      </c>
      <c r="I247" s="226"/>
      <c r="L247" s="222"/>
      <c r="M247" s="227"/>
      <c r="N247" s="228"/>
      <c r="O247" s="228"/>
      <c r="P247" s="228"/>
      <c r="Q247" s="228"/>
      <c r="R247" s="228"/>
      <c r="S247" s="228"/>
      <c r="T247" s="229"/>
      <c r="AT247" s="223" t="s">
        <v>162</v>
      </c>
      <c r="AU247" s="223" t="s">
        <v>81</v>
      </c>
      <c r="AV247" s="12" t="s">
        <v>81</v>
      </c>
      <c r="AW247" s="12" t="s">
        <v>35</v>
      </c>
      <c r="AX247" s="12" t="s">
        <v>71</v>
      </c>
      <c r="AY247" s="223" t="s">
        <v>152</v>
      </c>
    </row>
    <row r="248" spans="2:51" s="11" customFormat="1" ht="13.5">
      <c r="B248" s="214"/>
      <c r="D248" s="215" t="s">
        <v>162</v>
      </c>
      <c r="E248" s="216" t="s">
        <v>5</v>
      </c>
      <c r="F248" s="217" t="s">
        <v>182</v>
      </c>
      <c r="H248" s="216" t="s">
        <v>5</v>
      </c>
      <c r="I248" s="218"/>
      <c r="L248" s="214"/>
      <c r="M248" s="219"/>
      <c r="N248" s="220"/>
      <c r="O248" s="220"/>
      <c r="P248" s="220"/>
      <c r="Q248" s="220"/>
      <c r="R248" s="220"/>
      <c r="S248" s="220"/>
      <c r="T248" s="221"/>
      <c r="AT248" s="216" t="s">
        <v>162</v>
      </c>
      <c r="AU248" s="216" t="s">
        <v>81</v>
      </c>
      <c r="AV248" s="11" t="s">
        <v>79</v>
      </c>
      <c r="AW248" s="11" t="s">
        <v>35</v>
      </c>
      <c r="AX248" s="11" t="s">
        <v>71</v>
      </c>
      <c r="AY248" s="216" t="s">
        <v>152</v>
      </c>
    </row>
    <row r="249" spans="2:51" s="12" customFormat="1" ht="13.5">
      <c r="B249" s="222"/>
      <c r="D249" s="215" t="s">
        <v>162</v>
      </c>
      <c r="E249" s="223" t="s">
        <v>5</v>
      </c>
      <c r="F249" s="224" t="s">
        <v>337</v>
      </c>
      <c r="H249" s="225">
        <v>101.248</v>
      </c>
      <c r="I249" s="226"/>
      <c r="L249" s="222"/>
      <c r="M249" s="227"/>
      <c r="N249" s="228"/>
      <c r="O249" s="228"/>
      <c r="P249" s="228"/>
      <c r="Q249" s="228"/>
      <c r="R249" s="228"/>
      <c r="S249" s="228"/>
      <c r="T249" s="229"/>
      <c r="AT249" s="223" t="s">
        <v>162</v>
      </c>
      <c r="AU249" s="223" t="s">
        <v>81</v>
      </c>
      <c r="AV249" s="12" t="s">
        <v>81</v>
      </c>
      <c r="AW249" s="12" t="s">
        <v>35</v>
      </c>
      <c r="AX249" s="12" t="s">
        <v>71</v>
      </c>
      <c r="AY249" s="223" t="s">
        <v>152</v>
      </c>
    </row>
    <row r="250" spans="2:51" s="13" customFormat="1" ht="13.5">
      <c r="B250" s="230"/>
      <c r="D250" s="215" t="s">
        <v>162</v>
      </c>
      <c r="E250" s="231" t="s">
        <v>5</v>
      </c>
      <c r="F250" s="232" t="s">
        <v>165</v>
      </c>
      <c r="H250" s="233">
        <v>227.476</v>
      </c>
      <c r="I250" s="234"/>
      <c r="L250" s="230"/>
      <c r="M250" s="235"/>
      <c r="N250" s="236"/>
      <c r="O250" s="236"/>
      <c r="P250" s="236"/>
      <c r="Q250" s="236"/>
      <c r="R250" s="236"/>
      <c r="S250" s="236"/>
      <c r="T250" s="237"/>
      <c r="AT250" s="231" t="s">
        <v>162</v>
      </c>
      <c r="AU250" s="231" t="s">
        <v>81</v>
      </c>
      <c r="AV250" s="13" t="s">
        <v>160</v>
      </c>
      <c r="AW250" s="13" t="s">
        <v>35</v>
      </c>
      <c r="AX250" s="13" t="s">
        <v>79</v>
      </c>
      <c r="AY250" s="231" t="s">
        <v>152</v>
      </c>
    </row>
    <row r="251" spans="2:65" s="1" customFormat="1" ht="38.25" customHeight="1">
      <c r="B251" s="201"/>
      <c r="C251" s="202" t="s">
        <v>338</v>
      </c>
      <c r="D251" s="202" t="s">
        <v>155</v>
      </c>
      <c r="E251" s="203" t="s">
        <v>339</v>
      </c>
      <c r="F251" s="204" t="s">
        <v>340</v>
      </c>
      <c r="G251" s="205" t="s">
        <v>174</v>
      </c>
      <c r="H251" s="206">
        <v>2.758</v>
      </c>
      <c r="I251" s="207"/>
      <c r="J251" s="208">
        <f>ROUND(I251*H251,2)</f>
        <v>0</v>
      </c>
      <c r="K251" s="204" t="s">
        <v>159</v>
      </c>
      <c r="L251" s="47"/>
      <c r="M251" s="209" t="s">
        <v>5</v>
      </c>
      <c r="N251" s="210" t="s">
        <v>42</v>
      </c>
      <c r="O251" s="48"/>
      <c r="P251" s="211">
        <f>O251*H251</f>
        <v>0</v>
      </c>
      <c r="Q251" s="211">
        <v>0</v>
      </c>
      <c r="R251" s="211">
        <f>Q251*H251</f>
        <v>0</v>
      </c>
      <c r="S251" s="211">
        <v>0.183</v>
      </c>
      <c r="T251" s="212">
        <f>S251*H251</f>
        <v>0.504714</v>
      </c>
      <c r="AR251" s="25" t="s">
        <v>160</v>
      </c>
      <c r="AT251" s="25" t="s">
        <v>155</v>
      </c>
      <c r="AU251" s="25" t="s">
        <v>81</v>
      </c>
      <c r="AY251" s="25" t="s">
        <v>152</v>
      </c>
      <c r="BE251" s="213">
        <f>IF(N251="základní",J251,0)</f>
        <v>0</v>
      </c>
      <c r="BF251" s="213">
        <f>IF(N251="snížená",J251,0)</f>
        <v>0</v>
      </c>
      <c r="BG251" s="213">
        <f>IF(N251="zákl. přenesená",J251,0)</f>
        <v>0</v>
      </c>
      <c r="BH251" s="213">
        <f>IF(N251="sníž. přenesená",J251,0)</f>
        <v>0</v>
      </c>
      <c r="BI251" s="213">
        <f>IF(N251="nulová",J251,0)</f>
        <v>0</v>
      </c>
      <c r="BJ251" s="25" t="s">
        <v>79</v>
      </c>
      <c r="BK251" s="213">
        <f>ROUND(I251*H251,2)</f>
        <v>0</v>
      </c>
      <c r="BL251" s="25" t="s">
        <v>160</v>
      </c>
      <c r="BM251" s="25" t="s">
        <v>341</v>
      </c>
    </row>
    <row r="252" spans="2:51" s="11" customFormat="1" ht="13.5">
      <c r="B252" s="214"/>
      <c r="D252" s="215" t="s">
        <v>162</v>
      </c>
      <c r="E252" s="216" t="s">
        <v>5</v>
      </c>
      <c r="F252" s="217" t="s">
        <v>180</v>
      </c>
      <c r="H252" s="216" t="s">
        <v>5</v>
      </c>
      <c r="I252" s="218"/>
      <c r="L252" s="214"/>
      <c r="M252" s="219"/>
      <c r="N252" s="220"/>
      <c r="O252" s="220"/>
      <c r="P252" s="220"/>
      <c r="Q252" s="220"/>
      <c r="R252" s="220"/>
      <c r="S252" s="220"/>
      <c r="T252" s="221"/>
      <c r="AT252" s="216" t="s">
        <v>162</v>
      </c>
      <c r="AU252" s="216" t="s">
        <v>81</v>
      </c>
      <c r="AV252" s="11" t="s">
        <v>79</v>
      </c>
      <c r="AW252" s="11" t="s">
        <v>35</v>
      </c>
      <c r="AX252" s="11" t="s">
        <v>71</v>
      </c>
      <c r="AY252" s="216" t="s">
        <v>152</v>
      </c>
    </row>
    <row r="253" spans="2:51" s="12" customFormat="1" ht="13.5">
      <c r="B253" s="222"/>
      <c r="D253" s="215" t="s">
        <v>162</v>
      </c>
      <c r="E253" s="223" t="s">
        <v>5</v>
      </c>
      <c r="F253" s="224" t="s">
        <v>342</v>
      </c>
      <c r="H253" s="225">
        <v>1.182</v>
      </c>
      <c r="I253" s="226"/>
      <c r="L253" s="222"/>
      <c r="M253" s="227"/>
      <c r="N253" s="228"/>
      <c r="O253" s="228"/>
      <c r="P253" s="228"/>
      <c r="Q253" s="228"/>
      <c r="R253" s="228"/>
      <c r="S253" s="228"/>
      <c r="T253" s="229"/>
      <c r="AT253" s="223" t="s">
        <v>162</v>
      </c>
      <c r="AU253" s="223" t="s">
        <v>81</v>
      </c>
      <c r="AV253" s="12" t="s">
        <v>81</v>
      </c>
      <c r="AW253" s="12" t="s">
        <v>35</v>
      </c>
      <c r="AX253" s="12" t="s">
        <v>71</v>
      </c>
      <c r="AY253" s="223" t="s">
        <v>152</v>
      </c>
    </row>
    <row r="254" spans="2:51" s="11" customFormat="1" ht="13.5">
      <c r="B254" s="214"/>
      <c r="D254" s="215" t="s">
        <v>162</v>
      </c>
      <c r="E254" s="216" t="s">
        <v>5</v>
      </c>
      <c r="F254" s="217" t="s">
        <v>343</v>
      </c>
      <c r="H254" s="216" t="s">
        <v>5</v>
      </c>
      <c r="I254" s="218"/>
      <c r="L254" s="214"/>
      <c r="M254" s="219"/>
      <c r="N254" s="220"/>
      <c r="O254" s="220"/>
      <c r="P254" s="220"/>
      <c r="Q254" s="220"/>
      <c r="R254" s="220"/>
      <c r="S254" s="220"/>
      <c r="T254" s="221"/>
      <c r="AT254" s="216" t="s">
        <v>162</v>
      </c>
      <c r="AU254" s="216" t="s">
        <v>81</v>
      </c>
      <c r="AV254" s="11" t="s">
        <v>79</v>
      </c>
      <c r="AW254" s="11" t="s">
        <v>35</v>
      </c>
      <c r="AX254" s="11" t="s">
        <v>71</v>
      </c>
      <c r="AY254" s="216" t="s">
        <v>152</v>
      </c>
    </row>
    <row r="255" spans="2:51" s="12" customFormat="1" ht="13.5">
      <c r="B255" s="222"/>
      <c r="D255" s="215" t="s">
        <v>162</v>
      </c>
      <c r="E255" s="223" t="s">
        <v>5</v>
      </c>
      <c r="F255" s="224" t="s">
        <v>344</v>
      </c>
      <c r="H255" s="225">
        <v>1.576</v>
      </c>
      <c r="I255" s="226"/>
      <c r="L255" s="222"/>
      <c r="M255" s="227"/>
      <c r="N255" s="228"/>
      <c r="O255" s="228"/>
      <c r="P255" s="228"/>
      <c r="Q255" s="228"/>
      <c r="R255" s="228"/>
      <c r="S255" s="228"/>
      <c r="T255" s="229"/>
      <c r="AT255" s="223" t="s">
        <v>162</v>
      </c>
      <c r="AU255" s="223" t="s">
        <v>81</v>
      </c>
      <c r="AV255" s="12" t="s">
        <v>81</v>
      </c>
      <c r="AW255" s="12" t="s">
        <v>35</v>
      </c>
      <c r="AX255" s="12" t="s">
        <v>71</v>
      </c>
      <c r="AY255" s="223" t="s">
        <v>152</v>
      </c>
    </row>
    <row r="256" spans="2:51" s="13" customFormat="1" ht="13.5">
      <c r="B256" s="230"/>
      <c r="D256" s="215" t="s">
        <v>162</v>
      </c>
      <c r="E256" s="231" t="s">
        <v>5</v>
      </c>
      <c r="F256" s="232" t="s">
        <v>165</v>
      </c>
      <c r="H256" s="233">
        <v>2.758</v>
      </c>
      <c r="I256" s="234"/>
      <c r="L256" s="230"/>
      <c r="M256" s="235"/>
      <c r="N256" s="236"/>
      <c r="O256" s="236"/>
      <c r="P256" s="236"/>
      <c r="Q256" s="236"/>
      <c r="R256" s="236"/>
      <c r="S256" s="236"/>
      <c r="T256" s="237"/>
      <c r="AT256" s="231" t="s">
        <v>162</v>
      </c>
      <c r="AU256" s="231" t="s">
        <v>81</v>
      </c>
      <c r="AV256" s="13" t="s">
        <v>160</v>
      </c>
      <c r="AW256" s="13" t="s">
        <v>35</v>
      </c>
      <c r="AX256" s="13" t="s">
        <v>79</v>
      </c>
      <c r="AY256" s="231" t="s">
        <v>152</v>
      </c>
    </row>
    <row r="257" spans="2:65" s="1" customFormat="1" ht="25.5" customHeight="1">
      <c r="B257" s="201"/>
      <c r="C257" s="202" t="s">
        <v>345</v>
      </c>
      <c r="D257" s="202" t="s">
        <v>155</v>
      </c>
      <c r="E257" s="203" t="s">
        <v>346</v>
      </c>
      <c r="F257" s="204" t="s">
        <v>347</v>
      </c>
      <c r="G257" s="205" t="s">
        <v>174</v>
      </c>
      <c r="H257" s="206">
        <v>101.949</v>
      </c>
      <c r="I257" s="207"/>
      <c r="J257" s="208">
        <f>ROUND(I257*H257,2)</f>
        <v>0</v>
      </c>
      <c r="K257" s="204" t="s">
        <v>159</v>
      </c>
      <c r="L257" s="47"/>
      <c r="M257" s="209" t="s">
        <v>5</v>
      </c>
      <c r="N257" s="210" t="s">
        <v>42</v>
      </c>
      <c r="O257" s="48"/>
      <c r="P257" s="211">
        <f>O257*H257</f>
        <v>0</v>
      </c>
      <c r="Q257" s="211">
        <v>0</v>
      </c>
      <c r="R257" s="211">
        <f>Q257*H257</f>
        <v>0</v>
      </c>
      <c r="S257" s="211">
        <v>0.076</v>
      </c>
      <c r="T257" s="212">
        <f>S257*H257</f>
        <v>7.748124</v>
      </c>
      <c r="AR257" s="25" t="s">
        <v>160</v>
      </c>
      <c r="AT257" s="25" t="s">
        <v>155</v>
      </c>
      <c r="AU257" s="25" t="s">
        <v>81</v>
      </c>
      <c r="AY257" s="25" t="s">
        <v>152</v>
      </c>
      <c r="BE257" s="213">
        <f>IF(N257="základní",J257,0)</f>
        <v>0</v>
      </c>
      <c r="BF257" s="213">
        <f>IF(N257="snížená",J257,0)</f>
        <v>0</v>
      </c>
      <c r="BG257" s="213">
        <f>IF(N257="zákl. přenesená",J257,0)</f>
        <v>0</v>
      </c>
      <c r="BH257" s="213">
        <f>IF(N257="sníž. přenesená",J257,0)</f>
        <v>0</v>
      </c>
      <c r="BI257" s="213">
        <f>IF(N257="nulová",J257,0)</f>
        <v>0</v>
      </c>
      <c r="BJ257" s="25" t="s">
        <v>79</v>
      </c>
      <c r="BK257" s="213">
        <f>ROUND(I257*H257,2)</f>
        <v>0</v>
      </c>
      <c r="BL257" s="25" t="s">
        <v>160</v>
      </c>
      <c r="BM257" s="25" t="s">
        <v>348</v>
      </c>
    </row>
    <row r="258" spans="2:51" s="11" customFormat="1" ht="13.5">
      <c r="B258" s="214"/>
      <c r="D258" s="215" t="s">
        <v>162</v>
      </c>
      <c r="E258" s="216" t="s">
        <v>5</v>
      </c>
      <c r="F258" s="217" t="s">
        <v>349</v>
      </c>
      <c r="H258" s="216" t="s">
        <v>5</v>
      </c>
      <c r="I258" s="218"/>
      <c r="L258" s="214"/>
      <c r="M258" s="219"/>
      <c r="N258" s="220"/>
      <c r="O258" s="220"/>
      <c r="P258" s="220"/>
      <c r="Q258" s="220"/>
      <c r="R258" s="220"/>
      <c r="S258" s="220"/>
      <c r="T258" s="221"/>
      <c r="AT258" s="216" t="s">
        <v>162</v>
      </c>
      <c r="AU258" s="216" t="s">
        <v>81</v>
      </c>
      <c r="AV258" s="11" t="s">
        <v>79</v>
      </c>
      <c r="AW258" s="11" t="s">
        <v>35</v>
      </c>
      <c r="AX258" s="11" t="s">
        <v>71</v>
      </c>
      <c r="AY258" s="216" t="s">
        <v>152</v>
      </c>
    </row>
    <row r="259" spans="2:51" s="11" customFormat="1" ht="13.5">
      <c r="B259" s="214"/>
      <c r="D259" s="215" t="s">
        <v>162</v>
      </c>
      <c r="E259" s="216" t="s">
        <v>5</v>
      </c>
      <c r="F259" s="217" t="s">
        <v>177</v>
      </c>
      <c r="H259" s="216" t="s">
        <v>5</v>
      </c>
      <c r="I259" s="218"/>
      <c r="L259" s="214"/>
      <c r="M259" s="219"/>
      <c r="N259" s="220"/>
      <c r="O259" s="220"/>
      <c r="P259" s="220"/>
      <c r="Q259" s="220"/>
      <c r="R259" s="220"/>
      <c r="S259" s="220"/>
      <c r="T259" s="221"/>
      <c r="AT259" s="216" t="s">
        <v>162</v>
      </c>
      <c r="AU259" s="216" t="s">
        <v>81</v>
      </c>
      <c r="AV259" s="11" t="s">
        <v>79</v>
      </c>
      <c r="AW259" s="11" t="s">
        <v>35</v>
      </c>
      <c r="AX259" s="11" t="s">
        <v>71</v>
      </c>
      <c r="AY259" s="216" t="s">
        <v>152</v>
      </c>
    </row>
    <row r="260" spans="2:51" s="12" customFormat="1" ht="13.5">
      <c r="B260" s="222"/>
      <c r="D260" s="215" t="s">
        <v>162</v>
      </c>
      <c r="E260" s="223" t="s">
        <v>5</v>
      </c>
      <c r="F260" s="224" t="s">
        <v>350</v>
      </c>
      <c r="H260" s="225">
        <v>4.728</v>
      </c>
      <c r="I260" s="226"/>
      <c r="L260" s="222"/>
      <c r="M260" s="227"/>
      <c r="N260" s="228"/>
      <c r="O260" s="228"/>
      <c r="P260" s="228"/>
      <c r="Q260" s="228"/>
      <c r="R260" s="228"/>
      <c r="S260" s="228"/>
      <c r="T260" s="229"/>
      <c r="AT260" s="223" t="s">
        <v>162</v>
      </c>
      <c r="AU260" s="223" t="s">
        <v>81</v>
      </c>
      <c r="AV260" s="12" t="s">
        <v>81</v>
      </c>
      <c r="AW260" s="12" t="s">
        <v>35</v>
      </c>
      <c r="AX260" s="12" t="s">
        <v>71</v>
      </c>
      <c r="AY260" s="223" t="s">
        <v>152</v>
      </c>
    </row>
    <row r="261" spans="2:51" s="12" customFormat="1" ht="13.5">
      <c r="B261" s="222"/>
      <c r="D261" s="215" t="s">
        <v>162</v>
      </c>
      <c r="E261" s="223" t="s">
        <v>5</v>
      </c>
      <c r="F261" s="224" t="s">
        <v>351</v>
      </c>
      <c r="H261" s="225">
        <v>11.032</v>
      </c>
      <c r="I261" s="226"/>
      <c r="L261" s="222"/>
      <c r="M261" s="227"/>
      <c r="N261" s="228"/>
      <c r="O261" s="228"/>
      <c r="P261" s="228"/>
      <c r="Q261" s="228"/>
      <c r="R261" s="228"/>
      <c r="S261" s="228"/>
      <c r="T261" s="229"/>
      <c r="AT261" s="223" t="s">
        <v>162</v>
      </c>
      <c r="AU261" s="223" t="s">
        <v>81</v>
      </c>
      <c r="AV261" s="12" t="s">
        <v>81</v>
      </c>
      <c r="AW261" s="12" t="s">
        <v>35</v>
      </c>
      <c r="AX261" s="12" t="s">
        <v>71</v>
      </c>
      <c r="AY261" s="223" t="s">
        <v>152</v>
      </c>
    </row>
    <row r="262" spans="2:51" s="12" customFormat="1" ht="13.5">
      <c r="B262" s="222"/>
      <c r="D262" s="215" t="s">
        <v>162</v>
      </c>
      <c r="E262" s="223" t="s">
        <v>5</v>
      </c>
      <c r="F262" s="224" t="s">
        <v>352</v>
      </c>
      <c r="H262" s="225">
        <v>14.184</v>
      </c>
      <c r="I262" s="226"/>
      <c r="L262" s="222"/>
      <c r="M262" s="227"/>
      <c r="N262" s="228"/>
      <c r="O262" s="228"/>
      <c r="P262" s="228"/>
      <c r="Q262" s="228"/>
      <c r="R262" s="228"/>
      <c r="S262" s="228"/>
      <c r="T262" s="229"/>
      <c r="AT262" s="223" t="s">
        <v>162</v>
      </c>
      <c r="AU262" s="223" t="s">
        <v>81</v>
      </c>
      <c r="AV262" s="12" t="s">
        <v>81</v>
      </c>
      <c r="AW262" s="12" t="s">
        <v>35</v>
      </c>
      <c r="AX262" s="12" t="s">
        <v>71</v>
      </c>
      <c r="AY262" s="223" t="s">
        <v>152</v>
      </c>
    </row>
    <row r="263" spans="2:51" s="11" customFormat="1" ht="13.5">
      <c r="B263" s="214"/>
      <c r="D263" s="215" t="s">
        <v>162</v>
      </c>
      <c r="E263" s="216" t="s">
        <v>5</v>
      </c>
      <c r="F263" s="217" t="s">
        <v>180</v>
      </c>
      <c r="H263" s="216" t="s">
        <v>5</v>
      </c>
      <c r="I263" s="218"/>
      <c r="L263" s="214"/>
      <c r="M263" s="219"/>
      <c r="N263" s="220"/>
      <c r="O263" s="220"/>
      <c r="P263" s="220"/>
      <c r="Q263" s="220"/>
      <c r="R263" s="220"/>
      <c r="S263" s="220"/>
      <c r="T263" s="221"/>
      <c r="AT263" s="216" t="s">
        <v>162</v>
      </c>
      <c r="AU263" s="216" t="s">
        <v>81</v>
      </c>
      <c r="AV263" s="11" t="s">
        <v>79</v>
      </c>
      <c r="AW263" s="11" t="s">
        <v>35</v>
      </c>
      <c r="AX263" s="11" t="s">
        <v>71</v>
      </c>
      <c r="AY263" s="216" t="s">
        <v>152</v>
      </c>
    </row>
    <row r="264" spans="2:51" s="12" customFormat="1" ht="13.5">
      <c r="B264" s="222"/>
      <c r="D264" s="215" t="s">
        <v>162</v>
      </c>
      <c r="E264" s="223" t="s">
        <v>5</v>
      </c>
      <c r="F264" s="224" t="s">
        <v>353</v>
      </c>
      <c r="H264" s="225">
        <v>7.88</v>
      </c>
      <c r="I264" s="226"/>
      <c r="L264" s="222"/>
      <c r="M264" s="227"/>
      <c r="N264" s="228"/>
      <c r="O264" s="228"/>
      <c r="P264" s="228"/>
      <c r="Q264" s="228"/>
      <c r="R264" s="228"/>
      <c r="S264" s="228"/>
      <c r="T264" s="229"/>
      <c r="AT264" s="223" t="s">
        <v>162</v>
      </c>
      <c r="AU264" s="223" t="s">
        <v>81</v>
      </c>
      <c r="AV264" s="12" t="s">
        <v>81</v>
      </c>
      <c r="AW264" s="12" t="s">
        <v>35</v>
      </c>
      <c r="AX264" s="12" t="s">
        <v>71</v>
      </c>
      <c r="AY264" s="223" t="s">
        <v>152</v>
      </c>
    </row>
    <row r="265" spans="2:51" s="12" customFormat="1" ht="13.5">
      <c r="B265" s="222"/>
      <c r="D265" s="215" t="s">
        <v>162</v>
      </c>
      <c r="E265" s="223" t="s">
        <v>5</v>
      </c>
      <c r="F265" s="224" t="s">
        <v>352</v>
      </c>
      <c r="H265" s="225">
        <v>14.184</v>
      </c>
      <c r="I265" s="226"/>
      <c r="L265" s="222"/>
      <c r="M265" s="227"/>
      <c r="N265" s="228"/>
      <c r="O265" s="228"/>
      <c r="P265" s="228"/>
      <c r="Q265" s="228"/>
      <c r="R265" s="228"/>
      <c r="S265" s="228"/>
      <c r="T265" s="229"/>
      <c r="AT265" s="223" t="s">
        <v>162</v>
      </c>
      <c r="AU265" s="223" t="s">
        <v>81</v>
      </c>
      <c r="AV265" s="12" t="s">
        <v>81</v>
      </c>
      <c r="AW265" s="12" t="s">
        <v>35</v>
      </c>
      <c r="AX265" s="12" t="s">
        <v>71</v>
      </c>
      <c r="AY265" s="223" t="s">
        <v>152</v>
      </c>
    </row>
    <row r="266" spans="2:51" s="11" customFormat="1" ht="13.5">
      <c r="B266" s="214"/>
      <c r="D266" s="215" t="s">
        <v>162</v>
      </c>
      <c r="E266" s="216" t="s">
        <v>5</v>
      </c>
      <c r="F266" s="217" t="s">
        <v>182</v>
      </c>
      <c r="H266" s="216" t="s">
        <v>5</v>
      </c>
      <c r="I266" s="218"/>
      <c r="L266" s="214"/>
      <c r="M266" s="219"/>
      <c r="N266" s="220"/>
      <c r="O266" s="220"/>
      <c r="P266" s="220"/>
      <c r="Q266" s="220"/>
      <c r="R266" s="220"/>
      <c r="S266" s="220"/>
      <c r="T266" s="221"/>
      <c r="AT266" s="216" t="s">
        <v>162</v>
      </c>
      <c r="AU266" s="216" t="s">
        <v>81</v>
      </c>
      <c r="AV266" s="11" t="s">
        <v>79</v>
      </c>
      <c r="AW266" s="11" t="s">
        <v>35</v>
      </c>
      <c r="AX266" s="11" t="s">
        <v>71</v>
      </c>
      <c r="AY266" s="216" t="s">
        <v>152</v>
      </c>
    </row>
    <row r="267" spans="2:51" s="12" customFormat="1" ht="13.5">
      <c r="B267" s="222"/>
      <c r="D267" s="215" t="s">
        <v>162</v>
      </c>
      <c r="E267" s="223" t="s">
        <v>5</v>
      </c>
      <c r="F267" s="224" t="s">
        <v>354</v>
      </c>
      <c r="H267" s="225">
        <v>3.055</v>
      </c>
      <c r="I267" s="226"/>
      <c r="L267" s="222"/>
      <c r="M267" s="227"/>
      <c r="N267" s="228"/>
      <c r="O267" s="228"/>
      <c r="P267" s="228"/>
      <c r="Q267" s="228"/>
      <c r="R267" s="228"/>
      <c r="S267" s="228"/>
      <c r="T267" s="229"/>
      <c r="AT267" s="223" t="s">
        <v>162</v>
      </c>
      <c r="AU267" s="223" t="s">
        <v>81</v>
      </c>
      <c r="AV267" s="12" t="s">
        <v>81</v>
      </c>
      <c r="AW267" s="12" t="s">
        <v>35</v>
      </c>
      <c r="AX267" s="12" t="s">
        <v>71</v>
      </c>
      <c r="AY267" s="223" t="s">
        <v>152</v>
      </c>
    </row>
    <row r="268" spans="2:51" s="12" customFormat="1" ht="13.5">
      <c r="B268" s="222"/>
      <c r="D268" s="215" t="s">
        <v>162</v>
      </c>
      <c r="E268" s="223" t="s">
        <v>5</v>
      </c>
      <c r="F268" s="224" t="s">
        <v>355</v>
      </c>
      <c r="H268" s="225">
        <v>22.064</v>
      </c>
      <c r="I268" s="226"/>
      <c r="L268" s="222"/>
      <c r="M268" s="227"/>
      <c r="N268" s="228"/>
      <c r="O268" s="228"/>
      <c r="P268" s="228"/>
      <c r="Q268" s="228"/>
      <c r="R268" s="228"/>
      <c r="S268" s="228"/>
      <c r="T268" s="229"/>
      <c r="AT268" s="223" t="s">
        <v>162</v>
      </c>
      <c r="AU268" s="223" t="s">
        <v>81</v>
      </c>
      <c r="AV268" s="12" t="s">
        <v>81</v>
      </c>
      <c r="AW268" s="12" t="s">
        <v>35</v>
      </c>
      <c r="AX268" s="12" t="s">
        <v>71</v>
      </c>
      <c r="AY268" s="223" t="s">
        <v>152</v>
      </c>
    </row>
    <row r="269" spans="2:51" s="12" customFormat="1" ht="13.5">
      <c r="B269" s="222"/>
      <c r="D269" s="215" t="s">
        <v>162</v>
      </c>
      <c r="E269" s="223" t="s">
        <v>5</v>
      </c>
      <c r="F269" s="224" t="s">
        <v>356</v>
      </c>
      <c r="H269" s="225">
        <v>24.822</v>
      </c>
      <c r="I269" s="226"/>
      <c r="L269" s="222"/>
      <c r="M269" s="227"/>
      <c r="N269" s="228"/>
      <c r="O269" s="228"/>
      <c r="P269" s="228"/>
      <c r="Q269" s="228"/>
      <c r="R269" s="228"/>
      <c r="S269" s="228"/>
      <c r="T269" s="229"/>
      <c r="AT269" s="223" t="s">
        <v>162</v>
      </c>
      <c r="AU269" s="223" t="s">
        <v>81</v>
      </c>
      <c r="AV269" s="12" t="s">
        <v>81</v>
      </c>
      <c r="AW269" s="12" t="s">
        <v>35</v>
      </c>
      <c r="AX269" s="12" t="s">
        <v>71</v>
      </c>
      <c r="AY269" s="223" t="s">
        <v>152</v>
      </c>
    </row>
    <row r="270" spans="2:51" s="13" customFormat="1" ht="13.5">
      <c r="B270" s="230"/>
      <c r="D270" s="215" t="s">
        <v>162</v>
      </c>
      <c r="E270" s="231" t="s">
        <v>5</v>
      </c>
      <c r="F270" s="232" t="s">
        <v>165</v>
      </c>
      <c r="H270" s="233">
        <v>101.949</v>
      </c>
      <c r="I270" s="234"/>
      <c r="L270" s="230"/>
      <c r="M270" s="235"/>
      <c r="N270" s="236"/>
      <c r="O270" s="236"/>
      <c r="P270" s="236"/>
      <c r="Q270" s="236"/>
      <c r="R270" s="236"/>
      <c r="S270" s="236"/>
      <c r="T270" s="237"/>
      <c r="AT270" s="231" t="s">
        <v>162</v>
      </c>
      <c r="AU270" s="231" t="s">
        <v>81</v>
      </c>
      <c r="AV270" s="13" t="s">
        <v>160</v>
      </c>
      <c r="AW270" s="13" t="s">
        <v>35</v>
      </c>
      <c r="AX270" s="13" t="s">
        <v>79</v>
      </c>
      <c r="AY270" s="231" t="s">
        <v>152</v>
      </c>
    </row>
    <row r="271" spans="2:65" s="1" customFormat="1" ht="38.25" customHeight="1">
      <c r="B271" s="201"/>
      <c r="C271" s="202" t="s">
        <v>357</v>
      </c>
      <c r="D271" s="202" t="s">
        <v>155</v>
      </c>
      <c r="E271" s="203" t="s">
        <v>358</v>
      </c>
      <c r="F271" s="204" t="s">
        <v>359</v>
      </c>
      <c r="G271" s="205" t="s">
        <v>174</v>
      </c>
      <c r="H271" s="206">
        <v>37.997</v>
      </c>
      <c r="I271" s="207"/>
      <c r="J271" s="208">
        <f>ROUND(I271*H271,2)</f>
        <v>0</v>
      </c>
      <c r="K271" s="204" t="s">
        <v>159</v>
      </c>
      <c r="L271" s="47"/>
      <c r="M271" s="209" t="s">
        <v>5</v>
      </c>
      <c r="N271" s="210" t="s">
        <v>42</v>
      </c>
      <c r="O271" s="48"/>
      <c r="P271" s="211">
        <f>O271*H271</f>
        <v>0</v>
      </c>
      <c r="Q271" s="211">
        <v>0</v>
      </c>
      <c r="R271" s="211">
        <f>Q271*H271</f>
        <v>0</v>
      </c>
      <c r="S271" s="211">
        <v>0.18</v>
      </c>
      <c r="T271" s="212">
        <f>S271*H271</f>
        <v>6.83946</v>
      </c>
      <c r="AR271" s="25" t="s">
        <v>160</v>
      </c>
      <c r="AT271" s="25" t="s">
        <v>155</v>
      </c>
      <c r="AU271" s="25" t="s">
        <v>81</v>
      </c>
      <c r="AY271" s="25" t="s">
        <v>152</v>
      </c>
      <c r="BE271" s="213">
        <f>IF(N271="základní",J271,0)</f>
        <v>0</v>
      </c>
      <c r="BF271" s="213">
        <f>IF(N271="snížená",J271,0)</f>
        <v>0</v>
      </c>
      <c r="BG271" s="213">
        <f>IF(N271="zákl. přenesená",J271,0)</f>
        <v>0</v>
      </c>
      <c r="BH271" s="213">
        <f>IF(N271="sníž. přenesená",J271,0)</f>
        <v>0</v>
      </c>
      <c r="BI271" s="213">
        <f>IF(N271="nulová",J271,0)</f>
        <v>0</v>
      </c>
      <c r="BJ271" s="25" t="s">
        <v>79</v>
      </c>
      <c r="BK271" s="213">
        <f>ROUND(I271*H271,2)</f>
        <v>0</v>
      </c>
      <c r="BL271" s="25" t="s">
        <v>160</v>
      </c>
      <c r="BM271" s="25" t="s">
        <v>360</v>
      </c>
    </row>
    <row r="272" spans="2:51" s="11" customFormat="1" ht="13.5">
      <c r="B272" s="214"/>
      <c r="D272" s="215" t="s">
        <v>162</v>
      </c>
      <c r="E272" s="216" t="s">
        <v>5</v>
      </c>
      <c r="F272" s="217" t="s">
        <v>177</v>
      </c>
      <c r="H272" s="216" t="s">
        <v>5</v>
      </c>
      <c r="I272" s="218"/>
      <c r="L272" s="214"/>
      <c r="M272" s="219"/>
      <c r="N272" s="220"/>
      <c r="O272" s="220"/>
      <c r="P272" s="220"/>
      <c r="Q272" s="220"/>
      <c r="R272" s="220"/>
      <c r="S272" s="220"/>
      <c r="T272" s="221"/>
      <c r="AT272" s="216" t="s">
        <v>162</v>
      </c>
      <c r="AU272" s="216" t="s">
        <v>81</v>
      </c>
      <c r="AV272" s="11" t="s">
        <v>79</v>
      </c>
      <c r="AW272" s="11" t="s">
        <v>35</v>
      </c>
      <c r="AX272" s="11" t="s">
        <v>71</v>
      </c>
      <c r="AY272" s="216" t="s">
        <v>152</v>
      </c>
    </row>
    <row r="273" spans="2:51" s="12" customFormat="1" ht="13.5">
      <c r="B273" s="222"/>
      <c r="D273" s="215" t="s">
        <v>162</v>
      </c>
      <c r="E273" s="223" t="s">
        <v>5</v>
      </c>
      <c r="F273" s="224" t="s">
        <v>361</v>
      </c>
      <c r="H273" s="225">
        <v>2.94</v>
      </c>
      <c r="I273" s="226"/>
      <c r="L273" s="222"/>
      <c r="M273" s="227"/>
      <c r="N273" s="228"/>
      <c r="O273" s="228"/>
      <c r="P273" s="228"/>
      <c r="Q273" s="228"/>
      <c r="R273" s="228"/>
      <c r="S273" s="228"/>
      <c r="T273" s="229"/>
      <c r="AT273" s="223" t="s">
        <v>162</v>
      </c>
      <c r="AU273" s="223" t="s">
        <v>81</v>
      </c>
      <c r="AV273" s="12" t="s">
        <v>81</v>
      </c>
      <c r="AW273" s="12" t="s">
        <v>35</v>
      </c>
      <c r="AX273" s="12" t="s">
        <v>71</v>
      </c>
      <c r="AY273" s="223" t="s">
        <v>152</v>
      </c>
    </row>
    <row r="274" spans="2:51" s="12" customFormat="1" ht="13.5">
      <c r="B274" s="222"/>
      <c r="D274" s="215" t="s">
        <v>162</v>
      </c>
      <c r="E274" s="223" t="s">
        <v>5</v>
      </c>
      <c r="F274" s="224" t="s">
        <v>362</v>
      </c>
      <c r="H274" s="225">
        <v>3.131</v>
      </c>
      <c r="I274" s="226"/>
      <c r="L274" s="222"/>
      <c r="M274" s="227"/>
      <c r="N274" s="228"/>
      <c r="O274" s="228"/>
      <c r="P274" s="228"/>
      <c r="Q274" s="228"/>
      <c r="R274" s="228"/>
      <c r="S274" s="228"/>
      <c r="T274" s="229"/>
      <c r="AT274" s="223" t="s">
        <v>162</v>
      </c>
      <c r="AU274" s="223" t="s">
        <v>81</v>
      </c>
      <c r="AV274" s="12" t="s">
        <v>81</v>
      </c>
      <c r="AW274" s="12" t="s">
        <v>35</v>
      </c>
      <c r="AX274" s="12" t="s">
        <v>71</v>
      </c>
      <c r="AY274" s="223" t="s">
        <v>152</v>
      </c>
    </row>
    <row r="275" spans="2:51" s="12" customFormat="1" ht="13.5">
      <c r="B275" s="222"/>
      <c r="D275" s="215" t="s">
        <v>162</v>
      </c>
      <c r="E275" s="223" t="s">
        <v>5</v>
      </c>
      <c r="F275" s="224" t="s">
        <v>363</v>
      </c>
      <c r="H275" s="225">
        <v>2.03</v>
      </c>
      <c r="I275" s="226"/>
      <c r="L275" s="222"/>
      <c r="M275" s="227"/>
      <c r="N275" s="228"/>
      <c r="O275" s="228"/>
      <c r="P275" s="228"/>
      <c r="Q275" s="228"/>
      <c r="R275" s="228"/>
      <c r="S275" s="228"/>
      <c r="T275" s="229"/>
      <c r="AT275" s="223" t="s">
        <v>162</v>
      </c>
      <c r="AU275" s="223" t="s">
        <v>81</v>
      </c>
      <c r="AV275" s="12" t="s">
        <v>81</v>
      </c>
      <c r="AW275" s="12" t="s">
        <v>35</v>
      </c>
      <c r="AX275" s="12" t="s">
        <v>71</v>
      </c>
      <c r="AY275" s="223" t="s">
        <v>152</v>
      </c>
    </row>
    <row r="276" spans="2:51" s="12" customFormat="1" ht="13.5">
      <c r="B276" s="222"/>
      <c r="D276" s="215" t="s">
        <v>162</v>
      </c>
      <c r="E276" s="223" t="s">
        <v>5</v>
      </c>
      <c r="F276" s="224" t="s">
        <v>179</v>
      </c>
      <c r="H276" s="225">
        <v>2.02</v>
      </c>
      <c r="I276" s="226"/>
      <c r="L276" s="222"/>
      <c r="M276" s="227"/>
      <c r="N276" s="228"/>
      <c r="O276" s="228"/>
      <c r="P276" s="228"/>
      <c r="Q276" s="228"/>
      <c r="R276" s="228"/>
      <c r="S276" s="228"/>
      <c r="T276" s="229"/>
      <c r="AT276" s="223" t="s">
        <v>162</v>
      </c>
      <c r="AU276" s="223" t="s">
        <v>81</v>
      </c>
      <c r="AV276" s="12" t="s">
        <v>81</v>
      </c>
      <c r="AW276" s="12" t="s">
        <v>35</v>
      </c>
      <c r="AX276" s="12" t="s">
        <v>71</v>
      </c>
      <c r="AY276" s="223" t="s">
        <v>152</v>
      </c>
    </row>
    <row r="277" spans="2:51" s="12" customFormat="1" ht="13.5">
      <c r="B277" s="222"/>
      <c r="D277" s="215" t="s">
        <v>162</v>
      </c>
      <c r="E277" s="223" t="s">
        <v>5</v>
      </c>
      <c r="F277" s="224" t="s">
        <v>364</v>
      </c>
      <c r="H277" s="225">
        <v>1.212</v>
      </c>
      <c r="I277" s="226"/>
      <c r="L277" s="222"/>
      <c r="M277" s="227"/>
      <c r="N277" s="228"/>
      <c r="O277" s="228"/>
      <c r="P277" s="228"/>
      <c r="Q277" s="228"/>
      <c r="R277" s="228"/>
      <c r="S277" s="228"/>
      <c r="T277" s="229"/>
      <c r="AT277" s="223" t="s">
        <v>162</v>
      </c>
      <c r="AU277" s="223" t="s">
        <v>81</v>
      </c>
      <c r="AV277" s="12" t="s">
        <v>81</v>
      </c>
      <c r="AW277" s="12" t="s">
        <v>35</v>
      </c>
      <c r="AX277" s="12" t="s">
        <v>71</v>
      </c>
      <c r="AY277" s="223" t="s">
        <v>152</v>
      </c>
    </row>
    <row r="278" spans="2:51" s="14" customFormat="1" ht="13.5">
      <c r="B278" s="248"/>
      <c r="D278" s="215" t="s">
        <v>162</v>
      </c>
      <c r="E278" s="249" t="s">
        <v>5</v>
      </c>
      <c r="F278" s="250" t="s">
        <v>281</v>
      </c>
      <c r="H278" s="251">
        <v>11.333</v>
      </c>
      <c r="I278" s="252"/>
      <c r="L278" s="248"/>
      <c r="M278" s="253"/>
      <c r="N278" s="254"/>
      <c r="O278" s="254"/>
      <c r="P278" s="254"/>
      <c r="Q278" s="254"/>
      <c r="R278" s="254"/>
      <c r="S278" s="254"/>
      <c r="T278" s="255"/>
      <c r="AT278" s="249" t="s">
        <v>162</v>
      </c>
      <c r="AU278" s="249" t="s">
        <v>81</v>
      </c>
      <c r="AV278" s="14" t="s">
        <v>153</v>
      </c>
      <c r="AW278" s="14" t="s">
        <v>35</v>
      </c>
      <c r="AX278" s="14" t="s">
        <v>71</v>
      </c>
      <c r="AY278" s="249" t="s">
        <v>152</v>
      </c>
    </row>
    <row r="279" spans="2:51" s="11" customFormat="1" ht="13.5">
      <c r="B279" s="214"/>
      <c r="D279" s="215" t="s">
        <v>162</v>
      </c>
      <c r="E279" s="216" t="s">
        <v>5</v>
      </c>
      <c r="F279" s="217" t="s">
        <v>180</v>
      </c>
      <c r="H279" s="216" t="s">
        <v>5</v>
      </c>
      <c r="I279" s="218"/>
      <c r="L279" s="214"/>
      <c r="M279" s="219"/>
      <c r="N279" s="220"/>
      <c r="O279" s="220"/>
      <c r="P279" s="220"/>
      <c r="Q279" s="220"/>
      <c r="R279" s="220"/>
      <c r="S279" s="220"/>
      <c r="T279" s="221"/>
      <c r="AT279" s="216" t="s">
        <v>162</v>
      </c>
      <c r="AU279" s="216" t="s">
        <v>81</v>
      </c>
      <c r="AV279" s="11" t="s">
        <v>79</v>
      </c>
      <c r="AW279" s="11" t="s">
        <v>35</v>
      </c>
      <c r="AX279" s="11" t="s">
        <v>71</v>
      </c>
      <c r="AY279" s="216" t="s">
        <v>152</v>
      </c>
    </row>
    <row r="280" spans="2:51" s="12" customFormat="1" ht="13.5">
      <c r="B280" s="222"/>
      <c r="D280" s="215" t="s">
        <v>162</v>
      </c>
      <c r="E280" s="223" t="s">
        <v>5</v>
      </c>
      <c r="F280" s="224" t="s">
        <v>365</v>
      </c>
      <c r="H280" s="225">
        <v>12.12</v>
      </c>
      <c r="I280" s="226"/>
      <c r="L280" s="222"/>
      <c r="M280" s="227"/>
      <c r="N280" s="228"/>
      <c r="O280" s="228"/>
      <c r="P280" s="228"/>
      <c r="Q280" s="228"/>
      <c r="R280" s="228"/>
      <c r="S280" s="228"/>
      <c r="T280" s="229"/>
      <c r="AT280" s="223" t="s">
        <v>162</v>
      </c>
      <c r="AU280" s="223" t="s">
        <v>81</v>
      </c>
      <c r="AV280" s="12" t="s">
        <v>81</v>
      </c>
      <c r="AW280" s="12" t="s">
        <v>35</v>
      </c>
      <c r="AX280" s="12" t="s">
        <v>71</v>
      </c>
      <c r="AY280" s="223" t="s">
        <v>152</v>
      </c>
    </row>
    <row r="281" spans="2:51" s="14" customFormat="1" ht="13.5">
      <c r="B281" s="248"/>
      <c r="D281" s="215" t="s">
        <v>162</v>
      </c>
      <c r="E281" s="249" t="s">
        <v>5</v>
      </c>
      <c r="F281" s="250" t="s">
        <v>281</v>
      </c>
      <c r="H281" s="251">
        <v>12.12</v>
      </c>
      <c r="I281" s="252"/>
      <c r="L281" s="248"/>
      <c r="M281" s="253"/>
      <c r="N281" s="254"/>
      <c r="O281" s="254"/>
      <c r="P281" s="254"/>
      <c r="Q281" s="254"/>
      <c r="R281" s="254"/>
      <c r="S281" s="254"/>
      <c r="T281" s="255"/>
      <c r="AT281" s="249" t="s">
        <v>162</v>
      </c>
      <c r="AU281" s="249" t="s">
        <v>81</v>
      </c>
      <c r="AV281" s="14" t="s">
        <v>153</v>
      </c>
      <c r="AW281" s="14" t="s">
        <v>35</v>
      </c>
      <c r="AX281" s="14" t="s">
        <v>71</v>
      </c>
      <c r="AY281" s="249" t="s">
        <v>152</v>
      </c>
    </row>
    <row r="282" spans="2:51" s="11" customFormat="1" ht="13.5">
      <c r="B282" s="214"/>
      <c r="D282" s="215" t="s">
        <v>162</v>
      </c>
      <c r="E282" s="216" t="s">
        <v>5</v>
      </c>
      <c r="F282" s="217" t="s">
        <v>182</v>
      </c>
      <c r="H282" s="216" t="s">
        <v>5</v>
      </c>
      <c r="I282" s="218"/>
      <c r="L282" s="214"/>
      <c r="M282" s="219"/>
      <c r="N282" s="220"/>
      <c r="O282" s="220"/>
      <c r="P282" s="220"/>
      <c r="Q282" s="220"/>
      <c r="R282" s="220"/>
      <c r="S282" s="220"/>
      <c r="T282" s="221"/>
      <c r="AT282" s="216" t="s">
        <v>162</v>
      </c>
      <c r="AU282" s="216" t="s">
        <v>81</v>
      </c>
      <c r="AV282" s="11" t="s">
        <v>79</v>
      </c>
      <c r="AW282" s="11" t="s">
        <v>35</v>
      </c>
      <c r="AX282" s="11" t="s">
        <v>71</v>
      </c>
      <c r="AY282" s="216" t="s">
        <v>152</v>
      </c>
    </row>
    <row r="283" spans="2:51" s="12" customFormat="1" ht="13.5">
      <c r="B283" s="222"/>
      <c r="D283" s="215" t="s">
        <v>162</v>
      </c>
      <c r="E283" s="223" t="s">
        <v>5</v>
      </c>
      <c r="F283" s="224" t="s">
        <v>366</v>
      </c>
      <c r="H283" s="225">
        <v>9.696</v>
      </c>
      <c r="I283" s="226"/>
      <c r="L283" s="222"/>
      <c r="M283" s="227"/>
      <c r="N283" s="228"/>
      <c r="O283" s="228"/>
      <c r="P283" s="228"/>
      <c r="Q283" s="228"/>
      <c r="R283" s="228"/>
      <c r="S283" s="228"/>
      <c r="T283" s="229"/>
      <c r="AT283" s="223" t="s">
        <v>162</v>
      </c>
      <c r="AU283" s="223" t="s">
        <v>81</v>
      </c>
      <c r="AV283" s="12" t="s">
        <v>81</v>
      </c>
      <c r="AW283" s="12" t="s">
        <v>35</v>
      </c>
      <c r="AX283" s="12" t="s">
        <v>71</v>
      </c>
      <c r="AY283" s="223" t="s">
        <v>152</v>
      </c>
    </row>
    <row r="284" spans="2:51" s="12" customFormat="1" ht="13.5">
      <c r="B284" s="222"/>
      <c r="D284" s="215" t="s">
        <v>162</v>
      </c>
      <c r="E284" s="223" t="s">
        <v>5</v>
      </c>
      <c r="F284" s="224" t="s">
        <v>367</v>
      </c>
      <c r="H284" s="225">
        <v>2.828</v>
      </c>
      <c r="I284" s="226"/>
      <c r="L284" s="222"/>
      <c r="M284" s="227"/>
      <c r="N284" s="228"/>
      <c r="O284" s="228"/>
      <c r="P284" s="228"/>
      <c r="Q284" s="228"/>
      <c r="R284" s="228"/>
      <c r="S284" s="228"/>
      <c r="T284" s="229"/>
      <c r="AT284" s="223" t="s">
        <v>162</v>
      </c>
      <c r="AU284" s="223" t="s">
        <v>81</v>
      </c>
      <c r="AV284" s="12" t="s">
        <v>81</v>
      </c>
      <c r="AW284" s="12" t="s">
        <v>35</v>
      </c>
      <c r="AX284" s="12" t="s">
        <v>71</v>
      </c>
      <c r="AY284" s="223" t="s">
        <v>152</v>
      </c>
    </row>
    <row r="285" spans="2:51" s="12" customFormat="1" ht="13.5">
      <c r="B285" s="222"/>
      <c r="D285" s="215" t="s">
        <v>162</v>
      </c>
      <c r="E285" s="223" t="s">
        <v>5</v>
      </c>
      <c r="F285" s="224" t="s">
        <v>179</v>
      </c>
      <c r="H285" s="225">
        <v>2.02</v>
      </c>
      <c r="I285" s="226"/>
      <c r="L285" s="222"/>
      <c r="M285" s="227"/>
      <c r="N285" s="228"/>
      <c r="O285" s="228"/>
      <c r="P285" s="228"/>
      <c r="Q285" s="228"/>
      <c r="R285" s="228"/>
      <c r="S285" s="228"/>
      <c r="T285" s="229"/>
      <c r="AT285" s="223" t="s">
        <v>162</v>
      </c>
      <c r="AU285" s="223" t="s">
        <v>81</v>
      </c>
      <c r="AV285" s="12" t="s">
        <v>81</v>
      </c>
      <c r="AW285" s="12" t="s">
        <v>35</v>
      </c>
      <c r="AX285" s="12" t="s">
        <v>71</v>
      </c>
      <c r="AY285" s="223" t="s">
        <v>152</v>
      </c>
    </row>
    <row r="286" spans="2:51" s="14" customFormat="1" ht="13.5">
      <c r="B286" s="248"/>
      <c r="D286" s="215" t="s">
        <v>162</v>
      </c>
      <c r="E286" s="249" t="s">
        <v>5</v>
      </c>
      <c r="F286" s="250" t="s">
        <v>281</v>
      </c>
      <c r="H286" s="251">
        <v>14.544</v>
      </c>
      <c r="I286" s="252"/>
      <c r="L286" s="248"/>
      <c r="M286" s="253"/>
      <c r="N286" s="254"/>
      <c r="O286" s="254"/>
      <c r="P286" s="254"/>
      <c r="Q286" s="254"/>
      <c r="R286" s="254"/>
      <c r="S286" s="254"/>
      <c r="T286" s="255"/>
      <c r="AT286" s="249" t="s">
        <v>162</v>
      </c>
      <c r="AU286" s="249" t="s">
        <v>81</v>
      </c>
      <c r="AV286" s="14" t="s">
        <v>153</v>
      </c>
      <c r="AW286" s="14" t="s">
        <v>35</v>
      </c>
      <c r="AX286" s="14" t="s">
        <v>71</v>
      </c>
      <c r="AY286" s="249" t="s">
        <v>152</v>
      </c>
    </row>
    <row r="287" spans="2:51" s="13" customFormat="1" ht="13.5">
      <c r="B287" s="230"/>
      <c r="D287" s="215" t="s">
        <v>162</v>
      </c>
      <c r="E287" s="231" t="s">
        <v>5</v>
      </c>
      <c r="F287" s="232" t="s">
        <v>165</v>
      </c>
      <c r="H287" s="233">
        <v>37.997</v>
      </c>
      <c r="I287" s="234"/>
      <c r="L287" s="230"/>
      <c r="M287" s="235"/>
      <c r="N287" s="236"/>
      <c r="O287" s="236"/>
      <c r="P287" s="236"/>
      <c r="Q287" s="236"/>
      <c r="R287" s="236"/>
      <c r="S287" s="236"/>
      <c r="T287" s="237"/>
      <c r="AT287" s="231" t="s">
        <v>162</v>
      </c>
      <c r="AU287" s="231" t="s">
        <v>81</v>
      </c>
      <c r="AV287" s="13" t="s">
        <v>160</v>
      </c>
      <c r="AW287" s="13" t="s">
        <v>35</v>
      </c>
      <c r="AX287" s="13" t="s">
        <v>79</v>
      </c>
      <c r="AY287" s="231" t="s">
        <v>152</v>
      </c>
    </row>
    <row r="288" spans="2:65" s="1" customFormat="1" ht="38.25" customHeight="1">
      <c r="B288" s="201"/>
      <c r="C288" s="202" t="s">
        <v>368</v>
      </c>
      <c r="D288" s="202" t="s">
        <v>155</v>
      </c>
      <c r="E288" s="203" t="s">
        <v>369</v>
      </c>
      <c r="F288" s="204" t="s">
        <v>370</v>
      </c>
      <c r="G288" s="205" t="s">
        <v>315</v>
      </c>
      <c r="H288" s="206">
        <v>0.455</v>
      </c>
      <c r="I288" s="207"/>
      <c r="J288" s="208">
        <f>ROUND(I288*H288,2)</f>
        <v>0</v>
      </c>
      <c r="K288" s="204" t="s">
        <v>159</v>
      </c>
      <c r="L288" s="47"/>
      <c r="M288" s="209" t="s">
        <v>5</v>
      </c>
      <c r="N288" s="210" t="s">
        <v>42</v>
      </c>
      <c r="O288" s="48"/>
      <c r="P288" s="211">
        <f>O288*H288</f>
        <v>0</v>
      </c>
      <c r="Q288" s="211">
        <v>0</v>
      </c>
      <c r="R288" s="211">
        <f>Q288*H288</f>
        <v>0</v>
      </c>
      <c r="S288" s="211">
        <v>1.8</v>
      </c>
      <c r="T288" s="212">
        <f>S288*H288</f>
        <v>0.8190000000000001</v>
      </c>
      <c r="AR288" s="25" t="s">
        <v>160</v>
      </c>
      <c r="AT288" s="25" t="s">
        <v>155</v>
      </c>
      <c r="AU288" s="25" t="s">
        <v>81</v>
      </c>
      <c r="AY288" s="25" t="s">
        <v>152</v>
      </c>
      <c r="BE288" s="213">
        <f>IF(N288="základní",J288,0)</f>
        <v>0</v>
      </c>
      <c r="BF288" s="213">
        <f>IF(N288="snížená",J288,0)</f>
        <v>0</v>
      </c>
      <c r="BG288" s="213">
        <f>IF(N288="zákl. přenesená",J288,0)</f>
        <v>0</v>
      </c>
      <c r="BH288" s="213">
        <f>IF(N288="sníž. přenesená",J288,0)</f>
        <v>0</v>
      </c>
      <c r="BI288" s="213">
        <f>IF(N288="nulová",J288,0)</f>
        <v>0</v>
      </c>
      <c r="BJ288" s="25" t="s">
        <v>79</v>
      </c>
      <c r="BK288" s="213">
        <f>ROUND(I288*H288,2)</f>
        <v>0</v>
      </c>
      <c r="BL288" s="25" t="s">
        <v>160</v>
      </c>
      <c r="BM288" s="25" t="s">
        <v>371</v>
      </c>
    </row>
    <row r="289" spans="2:51" s="11" customFormat="1" ht="13.5">
      <c r="B289" s="214"/>
      <c r="D289" s="215" t="s">
        <v>162</v>
      </c>
      <c r="E289" s="216" t="s">
        <v>5</v>
      </c>
      <c r="F289" s="217" t="s">
        <v>182</v>
      </c>
      <c r="H289" s="216" t="s">
        <v>5</v>
      </c>
      <c r="I289" s="218"/>
      <c r="L289" s="214"/>
      <c r="M289" s="219"/>
      <c r="N289" s="220"/>
      <c r="O289" s="220"/>
      <c r="P289" s="220"/>
      <c r="Q289" s="220"/>
      <c r="R289" s="220"/>
      <c r="S289" s="220"/>
      <c r="T289" s="221"/>
      <c r="AT289" s="216" t="s">
        <v>162</v>
      </c>
      <c r="AU289" s="216" t="s">
        <v>81</v>
      </c>
      <c r="AV289" s="11" t="s">
        <v>79</v>
      </c>
      <c r="AW289" s="11" t="s">
        <v>35</v>
      </c>
      <c r="AX289" s="11" t="s">
        <v>71</v>
      </c>
      <c r="AY289" s="216" t="s">
        <v>152</v>
      </c>
    </row>
    <row r="290" spans="2:51" s="12" customFormat="1" ht="13.5">
      <c r="B290" s="222"/>
      <c r="D290" s="215" t="s">
        <v>162</v>
      </c>
      <c r="E290" s="223" t="s">
        <v>5</v>
      </c>
      <c r="F290" s="224" t="s">
        <v>5</v>
      </c>
      <c r="H290" s="225">
        <v>0</v>
      </c>
      <c r="I290" s="226"/>
      <c r="L290" s="222"/>
      <c r="M290" s="227"/>
      <c r="N290" s="228"/>
      <c r="O290" s="228"/>
      <c r="P290" s="228"/>
      <c r="Q290" s="228"/>
      <c r="R290" s="228"/>
      <c r="S290" s="228"/>
      <c r="T290" s="229"/>
      <c r="AT290" s="223" t="s">
        <v>162</v>
      </c>
      <c r="AU290" s="223" t="s">
        <v>81</v>
      </c>
      <c r="AV290" s="12" t="s">
        <v>81</v>
      </c>
      <c r="AW290" s="12" t="s">
        <v>35</v>
      </c>
      <c r="AX290" s="12" t="s">
        <v>71</v>
      </c>
      <c r="AY290" s="223" t="s">
        <v>152</v>
      </c>
    </row>
    <row r="291" spans="2:51" s="12" customFormat="1" ht="13.5">
      <c r="B291" s="222"/>
      <c r="D291" s="215" t="s">
        <v>162</v>
      </c>
      <c r="E291" s="223" t="s">
        <v>5</v>
      </c>
      <c r="F291" s="224" t="s">
        <v>372</v>
      </c>
      <c r="H291" s="225">
        <v>0.455</v>
      </c>
      <c r="I291" s="226"/>
      <c r="L291" s="222"/>
      <c r="M291" s="227"/>
      <c r="N291" s="228"/>
      <c r="O291" s="228"/>
      <c r="P291" s="228"/>
      <c r="Q291" s="228"/>
      <c r="R291" s="228"/>
      <c r="S291" s="228"/>
      <c r="T291" s="229"/>
      <c r="AT291" s="223" t="s">
        <v>162</v>
      </c>
      <c r="AU291" s="223" t="s">
        <v>81</v>
      </c>
      <c r="AV291" s="12" t="s">
        <v>81</v>
      </c>
      <c r="AW291" s="12" t="s">
        <v>35</v>
      </c>
      <c r="AX291" s="12" t="s">
        <v>71</v>
      </c>
      <c r="AY291" s="223" t="s">
        <v>152</v>
      </c>
    </row>
    <row r="292" spans="2:51" s="13" customFormat="1" ht="13.5">
      <c r="B292" s="230"/>
      <c r="D292" s="215" t="s">
        <v>162</v>
      </c>
      <c r="E292" s="231" t="s">
        <v>5</v>
      </c>
      <c r="F292" s="232" t="s">
        <v>165</v>
      </c>
      <c r="H292" s="233">
        <v>0.455</v>
      </c>
      <c r="I292" s="234"/>
      <c r="L292" s="230"/>
      <c r="M292" s="235"/>
      <c r="N292" s="236"/>
      <c r="O292" s="236"/>
      <c r="P292" s="236"/>
      <c r="Q292" s="236"/>
      <c r="R292" s="236"/>
      <c r="S292" s="236"/>
      <c r="T292" s="237"/>
      <c r="AT292" s="231" t="s">
        <v>162</v>
      </c>
      <c r="AU292" s="231" t="s">
        <v>81</v>
      </c>
      <c r="AV292" s="13" t="s">
        <v>160</v>
      </c>
      <c r="AW292" s="13" t="s">
        <v>35</v>
      </c>
      <c r="AX292" s="13" t="s">
        <v>79</v>
      </c>
      <c r="AY292" s="231" t="s">
        <v>152</v>
      </c>
    </row>
    <row r="293" spans="2:65" s="1" customFormat="1" ht="38.25" customHeight="1">
      <c r="B293" s="201"/>
      <c r="C293" s="202" t="s">
        <v>373</v>
      </c>
      <c r="D293" s="202" t="s">
        <v>155</v>
      </c>
      <c r="E293" s="203" t="s">
        <v>374</v>
      </c>
      <c r="F293" s="204" t="s">
        <v>375</v>
      </c>
      <c r="G293" s="205" t="s">
        <v>315</v>
      </c>
      <c r="H293" s="206">
        <v>1.816</v>
      </c>
      <c r="I293" s="207"/>
      <c r="J293" s="208">
        <f>ROUND(I293*H293,2)</f>
        <v>0</v>
      </c>
      <c r="K293" s="204" t="s">
        <v>159</v>
      </c>
      <c r="L293" s="47"/>
      <c r="M293" s="209" t="s">
        <v>5</v>
      </c>
      <c r="N293" s="210" t="s">
        <v>42</v>
      </c>
      <c r="O293" s="48"/>
      <c r="P293" s="211">
        <f>O293*H293</f>
        <v>0</v>
      </c>
      <c r="Q293" s="211">
        <v>0</v>
      </c>
      <c r="R293" s="211">
        <f>Q293*H293</f>
        <v>0</v>
      </c>
      <c r="S293" s="211">
        <v>1.8</v>
      </c>
      <c r="T293" s="212">
        <f>S293*H293</f>
        <v>3.2688</v>
      </c>
      <c r="AR293" s="25" t="s">
        <v>160</v>
      </c>
      <c r="AT293" s="25" t="s">
        <v>155</v>
      </c>
      <c r="AU293" s="25" t="s">
        <v>81</v>
      </c>
      <c r="AY293" s="25" t="s">
        <v>152</v>
      </c>
      <c r="BE293" s="213">
        <f>IF(N293="základní",J293,0)</f>
        <v>0</v>
      </c>
      <c r="BF293" s="213">
        <f>IF(N293="snížená",J293,0)</f>
        <v>0</v>
      </c>
      <c r="BG293" s="213">
        <f>IF(N293="zákl. přenesená",J293,0)</f>
        <v>0</v>
      </c>
      <c r="BH293" s="213">
        <f>IF(N293="sníž. přenesená",J293,0)</f>
        <v>0</v>
      </c>
      <c r="BI293" s="213">
        <f>IF(N293="nulová",J293,0)</f>
        <v>0</v>
      </c>
      <c r="BJ293" s="25" t="s">
        <v>79</v>
      </c>
      <c r="BK293" s="213">
        <f>ROUND(I293*H293,2)</f>
        <v>0</v>
      </c>
      <c r="BL293" s="25" t="s">
        <v>160</v>
      </c>
      <c r="BM293" s="25" t="s">
        <v>376</v>
      </c>
    </row>
    <row r="294" spans="2:51" s="11" customFormat="1" ht="13.5">
      <c r="B294" s="214"/>
      <c r="D294" s="215" t="s">
        <v>162</v>
      </c>
      <c r="E294" s="216" t="s">
        <v>5</v>
      </c>
      <c r="F294" s="217" t="s">
        <v>182</v>
      </c>
      <c r="H294" s="216" t="s">
        <v>5</v>
      </c>
      <c r="I294" s="218"/>
      <c r="L294" s="214"/>
      <c r="M294" s="219"/>
      <c r="N294" s="220"/>
      <c r="O294" s="220"/>
      <c r="P294" s="220"/>
      <c r="Q294" s="220"/>
      <c r="R294" s="220"/>
      <c r="S294" s="220"/>
      <c r="T294" s="221"/>
      <c r="AT294" s="216" t="s">
        <v>162</v>
      </c>
      <c r="AU294" s="216" t="s">
        <v>81</v>
      </c>
      <c r="AV294" s="11" t="s">
        <v>79</v>
      </c>
      <c r="AW294" s="11" t="s">
        <v>35</v>
      </c>
      <c r="AX294" s="11" t="s">
        <v>71</v>
      </c>
      <c r="AY294" s="216" t="s">
        <v>152</v>
      </c>
    </row>
    <row r="295" spans="2:51" s="12" customFormat="1" ht="13.5">
      <c r="B295" s="222"/>
      <c r="D295" s="215" t="s">
        <v>162</v>
      </c>
      <c r="E295" s="223" t="s">
        <v>5</v>
      </c>
      <c r="F295" s="224" t="s">
        <v>377</v>
      </c>
      <c r="H295" s="225">
        <v>0.808</v>
      </c>
      <c r="I295" s="226"/>
      <c r="L295" s="222"/>
      <c r="M295" s="227"/>
      <c r="N295" s="228"/>
      <c r="O295" s="228"/>
      <c r="P295" s="228"/>
      <c r="Q295" s="228"/>
      <c r="R295" s="228"/>
      <c r="S295" s="228"/>
      <c r="T295" s="229"/>
      <c r="AT295" s="223" t="s">
        <v>162</v>
      </c>
      <c r="AU295" s="223" t="s">
        <v>81</v>
      </c>
      <c r="AV295" s="12" t="s">
        <v>81</v>
      </c>
      <c r="AW295" s="12" t="s">
        <v>35</v>
      </c>
      <c r="AX295" s="12" t="s">
        <v>71</v>
      </c>
      <c r="AY295" s="223" t="s">
        <v>152</v>
      </c>
    </row>
    <row r="296" spans="2:51" s="12" customFormat="1" ht="13.5">
      <c r="B296" s="222"/>
      <c r="D296" s="215" t="s">
        <v>162</v>
      </c>
      <c r="E296" s="223" t="s">
        <v>5</v>
      </c>
      <c r="F296" s="224" t="s">
        <v>378</v>
      </c>
      <c r="H296" s="225">
        <v>1.008</v>
      </c>
      <c r="I296" s="226"/>
      <c r="L296" s="222"/>
      <c r="M296" s="227"/>
      <c r="N296" s="228"/>
      <c r="O296" s="228"/>
      <c r="P296" s="228"/>
      <c r="Q296" s="228"/>
      <c r="R296" s="228"/>
      <c r="S296" s="228"/>
      <c r="T296" s="229"/>
      <c r="AT296" s="223" t="s">
        <v>162</v>
      </c>
      <c r="AU296" s="223" t="s">
        <v>81</v>
      </c>
      <c r="AV296" s="12" t="s">
        <v>81</v>
      </c>
      <c r="AW296" s="12" t="s">
        <v>35</v>
      </c>
      <c r="AX296" s="12" t="s">
        <v>71</v>
      </c>
      <c r="AY296" s="223" t="s">
        <v>152</v>
      </c>
    </row>
    <row r="297" spans="2:51" s="13" customFormat="1" ht="13.5">
      <c r="B297" s="230"/>
      <c r="D297" s="215" t="s">
        <v>162</v>
      </c>
      <c r="E297" s="231" t="s">
        <v>5</v>
      </c>
      <c r="F297" s="232" t="s">
        <v>165</v>
      </c>
      <c r="H297" s="233">
        <v>1.816</v>
      </c>
      <c r="I297" s="234"/>
      <c r="L297" s="230"/>
      <c r="M297" s="235"/>
      <c r="N297" s="236"/>
      <c r="O297" s="236"/>
      <c r="P297" s="236"/>
      <c r="Q297" s="236"/>
      <c r="R297" s="236"/>
      <c r="S297" s="236"/>
      <c r="T297" s="237"/>
      <c r="AT297" s="231" t="s">
        <v>162</v>
      </c>
      <c r="AU297" s="231" t="s">
        <v>81</v>
      </c>
      <c r="AV297" s="13" t="s">
        <v>160</v>
      </c>
      <c r="AW297" s="13" t="s">
        <v>35</v>
      </c>
      <c r="AX297" s="13" t="s">
        <v>79</v>
      </c>
      <c r="AY297" s="231" t="s">
        <v>152</v>
      </c>
    </row>
    <row r="298" spans="2:65" s="1" customFormat="1" ht="38.25" customHeight="1">
      <c r="B298" s="201"/>
      <c r="C298" s="202" t="s">
        <v>379</v>
      </c>
      <c r="D298" s="202" t="s">
        <v>155</v>
      </c>
      <c r="E298" s="203" t="s">
        <v>380</v>
      </c>
      <c r="F298" s="204" t="s">
        <v>381</v>
      </c>
      <c r="G298" s="205" t="s">
        <v>219</v>
      </c>
      <c r="H298" s="206">
        <v>131.4</v>
      </c>
      <c r="I298" s="207"/>
      <c r="J298" s="208">
        <f>ROUND(I298*H298,2)</f>
        <v>0</v>
      </c>
      <c r="K298" s="204" t="s">
        <v>159</v>
      </c>
      <c r="L298" s="47"/>
      <c r="M298" s="209" t="s">
        <v>5</v>
      </c>
      <c r="N298" s="210" t="s">
        <v>42</v>
      </c>
      <c r="O298" s="48"/>
      <c r="P298" s="211">
        <f>O298*H298</f>
        <v>0</v>
      </c>
      <c r="Q298" s="211">
        <v>0</v>
      </c>
      <c r="R298" s="211">
        <f>Q298*H298</f>
        <v>0</v>
      </c>
      <c r="S298" s="211">
        <v>0.042</v>
      </c>
      <c r="T298" s="212">
        <f>S298*H298</f>
        <v>5.518800000000001</v>
      </c>
      <c r="AR298" s="25" t="s">
        <v>160</v>
      </c>
      <c r="AT298" s="25" t="s">
        <v>155</v>
      </c>
      <c r="AU298" s="25" t="s">
        <v>81</v>
      </c>
      <c r="AY298" s="25" t="s">
        <v>152</v>
      </c>
      <c r="BE298" s="213">
        <f>IF(N298="základní",J298,0)</f>
        <v>0</v>
      </c>
      <c r="BF298" s="213">
        <f>IF(N298="snížená",J298,0)</f>
        <v>0</v>
      </c>
      <c r="BG298" s="213">
        <f>IF(N298="zákl. přenesená",J298,0)</f>
        <v>0</v>
      </c>
      <c r="BH298" s="213">
        <f>IF(N298="sníž. přenesená",J298,0)</f>
        <v>0</v>
      </c>
      <c r="BI298" s="213">
        <f>IF(N298="nulová",J298,0)</f>
        <v>0</v>
      </c>
      <c r="BJ298" s="25" t="s">
        <v>79</v>
      </c>
      <c r="BK298" s="213">
        <f>ROUND(I298*H298,2)</f>
        <v>0</v>
      </c>
      <c r="BL298" s="25" t="s">
        <v>160</v>
      </c>
      <c r="BM298" s="25" t="s">
        <v>382</v>
      </c>
    </row>
    <row r="299" spans="2:51" s="11" customFormat="1" ht="13.5">
      <c r="B299" s="214"/>
      <c r="D299" s="215" t="s">
        <v>162</v>
      </c>
      <c r="E299" s="216" t="s">
        <v>5</v>
      </c>
      <c r="F299" s="217" t="s">
        <v>383</v>
      </c>
      <c r="H299" s="216" t="s">
        <v>5</v>
      </c>
      <c r="I299" s="218"/>
      <c r="L299" s="214"/>
      <c r="M299" s="219"/>
      <c r="N299" s="220"/>
      <c r="O299" s="220"/>
      <c r="P299" s="220"/>
      <c r="Q299" s="220"/>
      <c r="R299" s="220"/>
      <c r="S299" s="220"/>
      <c r="T299" s="221"/>
      <c r="AT299" s="216" t="s">
        <v>162</v>
      </c>
      <c r="AU299" s="216" t="s">
        <v>81</v>
      </c>
      <c r="AV299" s="11" t="s">
        <v>79</v>
      </c>
      <c r="AW299" s="11" t="s">
        <v>35</v>
      </c>
      <c r="AX299" s="11" t="s">
        <v>71</v>
      </c>
      <c r="AY299" s="216" t="s">
        <v>152</v>
      </c>
    </row>
    <row r="300" spans="2:51" s="12" customFormat="1" ht="13.5">
      <c r="B300" s="222"/>
      <c r="D300" s="215" t="s">
        <v>162</v>
      </c>
      <c r="E300" s="223" t="s">
        <v>5</v>
      </c>
      <c r="F300" s="224" t="s">
        <v>384</v>
      </c>
      <c r="H300" s="225">
        <v>131.4</v>
      </c>
      <c r="I300" s="226"/>
      <c r="L300" s="222"/>
      <c r="M300" s="227"/>
      <c r="N300" s="228"/>
      <c r="O300" s="228"/>
      <c r="P300" s="228"/>
      <c r="Q300" s="228"/>
      <c r="R300" s="228"/>
      <c r="S300" s="228"/>
      <c r="T300" s="229"/>
      <c r="AT300" s="223" t="s">
        <v>162</v>
      </c>
      <c r="AU300" s="223" t="s">
        <v>81</v>
      </c>
      <c r="AV300" s="12" t="s">
        <v>81</v>
      </c>
      <c r="AW300" s="12" t="s">
        <v>35</v>
      </c>
      <c r="AX300" s="12" t="s">
        <v>71</v>
      </c>
      <c r="AY300" s="223" t="s">
        <v>152</v>
      </c>
    </row>
    <row r="301" spans="2:51" s="13" customFormat="1" ht="13.5">
      <c r="B301" s="230"/>
      <c r="D301" s="215" t="s">
        <v>162</v>
      </c>
      <c r="E301" s="231" t="s">
        <v>5</v>
      </c>
      <c r="F301" s="232" t="s">
        <v>165</v>
      </c>
      <c r="H301" s="233">
        <v>131.4</v>
      </c>
      <c r="I301" s="234"/>
      <c r="L301" s="230"/>
      <c r="M301" s="235"/>
      <c r="N301" s="236"/>
      <c r="O301" s="236"/>
      <c r="P301" s="236"/>
      <c r="Q301" s="236"/>
      <c r="R301" s="236"/>
      <c r="S301" s="236"/>
      <c r="T301" s="237"/>
      <c r="AT301" s="231" t="s">
        <v>162</v>
      </c>
      <c r="AU301" s="231" t="s">
        <v>81</v>
      </c>
      <c r="AV301" s="13" t="s">
        <v>160</v>
      </c>
      <c r="AW301" s="13" t="s">
        <v>35</v>
      </c>
      <c r="AX301" s="13" t="s">
        <v>79</v>
      </c>
      <c r="AY301" s="231" t="s">
        <v>152</v>
      </c>
    </row>
    <row r="302" spans="2:65" s="1" customFormat="1" ht="25.5" customHeight="1">
      <c r="B302" s="201"/>
      <c r="C302" s="202" t="s">
        <v>385</v>
      </c>
      <c r="D302" s="202" t="s">
        <v>155</v>
      </c>
      <c r="E302" s="203" t="s">
        <v>386</v>
      </c>
      <c r="F302" s="204" t="s">
        <v>387</v>
      </c>
      <c r="G302" s="205" t="s">
        <v>174</v>
      </c>
      <c r="H302" s="206">
        <v>3463</v>
      </c>
      <c r="I302" s="207"/>
      <c r="J302" s="208">
        <f>ROUND(I302*H302,2)</f>
        <v>0</v>
      </c>
      <c r="K302" s="204" t="s">
        <v>159</v>
      </c>
      <c r="L302" s="47"/>
      <c r="M302" s="209" t="s">
        <v>5</v>
      </c>
      <c r="N302" s="210" t="s">
        <v>42</v>
      </c>
      <c r="O302" s="48"/>
      <c r="P302" s="211">
        <f>O302*H302</f>
        <v>0</v>
      </c>
      <c r="Q302" s="211">
        <v>0</v>
      </c>
      <c r="R302" s="211">
        <f>Q302*H302</f>
        <v>0</v>
      </c>
      <c r="S302" s="211">
        <v>0.01</v>
      </c>
      <c r="T302" s="212">
        <f>S302*H302</f>
        <v>34.63</v>
      </c>
      <c r="AR302" s="25" t="s">
        <v>160</v>
      </c>
      <c r="AT302" s="25" t="s">
        <v>155</v>
      </c>
      <c r="AU302" s="25" t="s">
        <v>81</v>
      </c>
      <c r="AY302" s="25" t="s">
        <v>152</v>
      </c>
      <c r="BE302" s="213">
        <f>IF(N302="základní",J302,0)</f>
        <v>0</v>
      </c>
      <c r="BF302" s="213">
        <f>IF(N302="snížená",J302,0)</f>
        <v>0</v>
      </c>
      <c r="BG302" s="213">
        <f>IF(N302="zákl. přenesená",J302,0)</f>
        <v>0</v>
      </c>
      <c r="BH302" s="213">
        <f>IF(N302="sníž. přenesená",J302,0)</f>
        <v>0</v>
      </c>
      <c r="BI302" s="213">
        <f>IF(N302="nulová",J302,0)</f>
        <v>0</v>
      </c>
      <c r="BJ302" s="25" t="s">
        <v>79</v>
      </c>
      <c r="BK302" s="213">
        <f>ROUND(I302*H302,2)</f>
        <v>0</v>
      </c>
      <c r="BL302" s="25" t="s">
        <v>160</v>
      </c>
      <c r="BM302" s="25" t="s">
        <v>388</v>
      </c>
    </row>
    <row r="303" spans="2:51" s="11" customFormat="1" ht="13.5">
      <c r="B303" s="214"/>
      <c r="D303" s="215" t="s">
        <v>162</v>
      </c>
      <c r="E303" s="216" t="s">
        <v>5</v>
      </c>
      <c r="F303" s="217" t="s">
        <v>177</v>
      </c>
      <c r="H303" s="216" t="s">
        <v>5</v>
      </c>
      <c r="I303" s="218"/>
      <c r="L303" s="214"/>
      <c r="M303" s="219"/>
      <c r="N303" s="220"/>
      <c r="O303" s="220"/>
      <c r="P303" s="220"/>
      <c r="Q303" s="220"/>
      <c r="R303" s="220"/>
      <c r="S303" s="220"/>
      <c r="T303" s="221"/>
      <c r="AT303" s="216" t="s">
        <v>162</v>
      </c>
      <c r="AU303" s="216" t="s">
        <v>81</v>
      </c>
      <c r="AV303" s="11" t="s">
        <v>79</v>
      </c>
      <c r="AW303" s="11" t="s">
        <v>35</v>
      </c>
      <c r="AX303" s="11" t="s">
        <v>71</v>
      </c>
      <c r="AY303" s="216" t="s">
        <v>152</v>
      </c>
    </row>
    <row r="304" spans="2:51" s="12" customFormat="1" ht="13.5">
      <c r="B304" s="222"/>
      <c r="D304" s="215" t="s">
        <v>162</v>
      </c>
      <c r="E304" s="223" t="s">
        <v>5</v>
      </c>
      <c r="F304" s="224" t="s">
        <v>204</v>
      </c>
      <c r="H304" s="225">
        <v>1145</v>
      </c>
      <c r="I304" s="226"/>
      <c r="L304" s="222"/>
      <c r="M304" s="227"/>
      <c r="N304" s="228"/>
      <c r="O304" s="228"/>
      <c r="P304" s="228"/>
      <c r="Q304" s="228"/>
      <c r="R304" s="228"/>
      <c r="S304" s="228"/>
      <c r="T304" s="229"/>
      <c r="AT304" s="223" t="s">
        <v>162</v>
      </c>
      <c r="AU304" s="223" t="s">
        <v>81</v>
      </c>
      <c r="AV304" s="12" t="s">
        <v>81</v>
      </c>
      <c r="AW304" s="12" t="s">
        <v>35</v>
      </c>
      <c r="AX304" s="12" t="s">
        <v>71</v>
      </c>
      <c r="AY304" s="223" t="s">
        <v>152</v>
      </c>
    </row>
    <row r="305" spans="2:51" s="11" customFormat="1" ht="13.5">
      <c r="B305" s="214"/>
      <c r="D305" s="215" t="s">
        <v>162</v>
      </c>
      <c r="E305" s="216" t="s">
        <v>5</v>
      </c>
      <c r="F305" s="217" t="s">
        <v>180</v>
      </c>
      <c r="H305" s="216" t="s">
        <v>5</v>
      </c>
      <c r="I305" s="218"/>
      <c r="L305" s="214"/>
      <c r="M305" s="219"/>
      <c r="N305" s="220"/>
      <c r="O305" s="220"/>
      <c r="P305" s="220"/>
      <c r="Q305" s="220"/>
      <c r="R305" s="220"/>
      <c r="S305" s="220"/>
      <c r="T305" s="221"/>
      <c r="AT305" s="216" t="s">
        <v>162</v>
      </c>
      <c r="AU305" s="216" t="s">
        <v>81</v>
      </c>
      <c r="AV305" s="11" t="s">
        <v>79</v>
      </c>
      <c r="AW305" s="11" t="s">
        <v>35</v>
      </c>
      <c r="AX305" s="11" t="s">
        <v>71</v>
      </c>
      <c r="AY305" s="216" t="s">
        <v>152</v>
      </c>
    </row>
    <row r="306" spans="2:51" s="12" customFormat="1" ht="13.5">
      <c r="B306" s="222"/>
      <c r="D306" s="215" t="s">
        <v>162</v>
      </c>
      <c r="E306" s="223" t="s">
        <v>5</v>
      </c>
      <c r="F306" s="224" t="s">
        <v>205</v>
      </c>
      <c r="H306" s="225">
        <v>871</v>
      </c>
      <c r="I306" s="226"/>
      <c r="L306" s="222"/>
      <c r="M306" s="227"/>
      <c r="N306" s="228"/>
      <c r="O306" s="228"/>
      <c r="P306" s="228"/>
      <c r="Q306" s="228"/>
      <c r="R306" s="228"/>
      <c r="S306" s="228"/>
      <c r="T306" s="229"/>
      <c r="AT306" s="223" t="s">
        <v>162</v>
      </c>
      <c r="AU306" s="223" t="s">
        <v>81</v>
      </c>
      <c r="AV306" s="12" t="s">
        <v>81</v>
      </c>
      <c r="AW306" s="12" t="s">
        <v>35</v>
      </c>
      <c r="AX306" s="12" t="s">
        <v>71</v>
      </c>
      <c r="AY306" s="223" t="s">
        <v>152</v>
      </c>
    </row>
    <row r="307" spans="2:51" s="11" customFormat="1" ht="13.5">
      <c r="B307" s="214"/>
      <c r="D307" s="215" t="s">
        <v>162</v>
      </c>
      <c r="E307" s="216" t="s">
        <v>5</v>
      </c>
      <c r="F307" s="217" t="s">
        <v>182</v>
      </c>
      <c r="H307" s="216" t="s">
        <v>5</v>
      </c>
      <c r="I307" s="218"/>
      <c r="L307" s="214"/>
      <c r="M307" s="219"/>
      <c r="N307" s="220"/>
      <c r="O307" s="220"/>
      <c r="P307" s="220"/>
      <c r="Q307" s="220"/>
      <c r="R307" s="220"/>
      <c r="S307" s="220"/>
      <c r="T307" s="221"/>
      <c r="AT307" s="216" t="s">
        <v>162</v>
      </c>
      <c r="AU307" s="216" t="s">
        <v>81</v>
      </c>
      <c r="AV307" s="11" t="s">
        <v>79</v>
      </c>
      <c r="AW307" s="11" t="s">
        <v>35</v>
      </c>
      <c r="AX307" s="11" t="s">
        <v>71</v>
      </c>
      <c r="AY307" s="216" t="s">
        <v>152</v>
      </c>
    </row>
    <row r="308" spans="2:51" s="12" customFormat="1" ht="13.5">
      <c r="B308" s="222"/>
      <c r="D308" s="215" t="s">
        <v>162</v>
      </c>
      <c r="E308" s="223" t="s">
        <v>5</v>
      </c>
      <c r="F308" s="224" t="s">
        <v>206</v>
      </c>
      <c r="H308" s="225">
        <v>1447</v>
      </c>
      <c r="I308" s="226"/>
      <c r="L308" s="222"/>
      <c r="M308" s="227"/>
      <c r="N308" s="228"/>
      <c r="O308" s="228"/>
      <c r="P308" s="228"/>
      <c r="Q308" s="228"/>
      <c r="R308" s="228"/>
      <c r="S308" s="228"/>
      <c r="T308" s="229"/>
      <c r="AT308" s="223" t="s">
        <v>162</v>
      </c>
      <c r="AU308" s="223" t="s">
        <v>81</v>
      </c>
      <c r="AV308" s="12" t="s">
        <v>81</v>
      </c>
      <c r="AW308" s="12" t="s">
        <v>35</v>
      </c>
      <c r="AX308" s="12" t="s">
        <v>71</v>
      </c>
      <c r="AY308" s="223" t="s">
        <v>152</v>
      </c>
    </row>
    <row r="309" spans="2:51" s="13" customFormat="1" ht="13.5">
      <c r="B309" s="230"/>
      <c r="D309" s="215" t="s">
        <v>162</v>
      </c>
      <c r="E309" s="231" t="s">
        <v>5</v>
      </c>
      <c r="F309" s="232" t="s">
        <v>165</v>
      </c>
      <c r="H309" s="233">
        <v>3463</v>
      </c>
      <c r="I309" s="234"/>
      <c r="L309" s="230"/>
      <c r="M309" s="235"/>
      <c r="N309" s="236"/>
      <c r="O309" s="236"/>
      <c r="P309" s="236"/>
      <c r="Q309" s="236"/>
      <c r="R309" s="236"/>
      <c r="S309" s="236"/>
      <c r="T309" s="237"/>
      <c r="AT309" s="231" t="s">
        <v>162</v>
      </c>
      <c r="AU309" s="231" t="s">
        <v>81</v>
      </c>
      <c r="AV309" s="13" t="s">
        <v>160</v>
      </c>
      <c r="AW309" s="13" t="s">
        <v>35</v>
      </c>
      <c r="AX309" s="13" t="s">
        <v>79</v>
      </c>
      <c r="AY309" s="231" t="s">
        <v>152</v>
      </c>
    </row>
    <row r="310" spans="2:63" s="10" customFormat="1" ht="29.85" customHeight="1">
      <c r="B310" s="188"/>
      <c r="D310" s="189" t="s">
        <v>70</v>
      </c>
      <c r="E310" s="199" t="s">
        <v>389</v>
      </c>
      <c r="F310" s="199" t="s">
        <v>390</v>
      </c>
      <c r="I310" s="191"/>
      <c r="J310" s="200">
        <f>BK310</f>
        <v>0</v>
      </c>
      <c r="L310" s="188"/>
      <c r="M310" s="193"/>
      <c r="N310" s="194"/>
      <c r="O310" s="194"/>
      <c r="P310" s="195">
        <f>SUM(P311:P326)</f>
        <v>0</v>
      </c>
      <c r="Q310" s="194"/>
      <c r="R310" s="195">
        <f>SUM(R311:R326)</f>
        <v>0</v>
      </c>
      <c r="S310" s="194"/>
      <c r="T310" s="196">
        <f>SUM(T311:T326)</f>
        <v>0</v>
      </c>
      <c r="AR310" s="189" t="s">
        <v>79</v>
      </c>
      <c r="AT310" s="197" t="s">
        <v>70</v>
      </c>
      <c r="AU310" s="197" t="s">
        <v>79</v>
      </c>
      <c r="AY310" s="189" t="s">
        <v>152</v>
      </c>
      <c r="BK310" s="198">
        <f>SUM(BK311:BK326)</f>
        <v>0</v>
      </c>
    </row>
    <row r="311" spans="2:65" s="1" customFormat="1" ht="25.5" customHeight="1">
      <c r="B311" s="201"/>
      <c r="C311" s="202" t="s">
        <v>391</v>
      </c>
      <c r="D311" s="202" t="s">
        <v>155</v>
      </c>
      <c r="E311" s="203" t="s">
        <v>392</v>
      </c>
      <c r="F311" s="204" t="s">
        <v>393</v>
      </c>
      <c r="G311" s="205" t="s">
        <v>158</v>
      </c>
      <c r="H311" s="206">
        <v>142.405</v>
      </c>
      <c r="I311" s="207"/>
      <c r="J311" s="208">
        <f>ROUND(I311*H311,2)</f>
        <v>0</v>
      </c>
      <c r="K311" s="204" t="s">
        <v>159</v>
      </c>
      <c r="L311" s="47"/>
      <c r="M311" s="209" t="s">
        <v>5</v>
      </c>
      <c r="N311" s="210" t="s">
        <v>42</v>
      </c>
      <c r="O311" s="48"/>
      <c r="P311" s="211">
        <f>O311*H311</f>
        <v>0</v>
      </c>
      <c r="Q311" s="211">
        <v>0</v>
      </c>
      <c r="R311" s="211">
        <f>Q311*H311</f>
        <v>0</v>
      </c>
      <c r="S311" s="211">
        <v>0</v>
      </c>
      <c r="T311" s="212">
        <f>S311*H311</f>
        <v>0</v>
      </c>
      <c r="AR311" s="25" t="s">
        <v>160</v>
      </c>
      <c r="AT311" s="25" t="s">
        <v>155</v>
      </c>
      <c r="AU311" s="25" t="s">
        <v>81</v>
      </c>
      <c r="AY311" s="25" t="s">
        <v>152</v>
      </c>
      <c r="BE311" s="213">
        <f>IF(N311="základní",J311,0)</f>
        <v>0</v>
      </c>
      <c r="BF311" s="213">
        <f>IF(N311="snížená",J311,0)</f>
        <v>0</v>
      </c>
      <c r="BG311" s="213">
        <f>IF(N311="zákl. přenesená",J311,0)</f>
        <v>0</v>
      </c>
      <c r="BH311" s="213">
        <f>IF(N311="sníž. přenesená",J311,0)</f>
        <v>0</v>
      </c>
      <c r="BI311" s="213">
        <f>IF(N311="nulová",J311,0)</f>
        <v>0</v>
      </c>
      <c r="BJ311" s="25" t="s">
        <v>79</v>
      </c>
      <c r="BK311" s="213">
        <f>ROUND(I311*H311,2)</f>
        <v>0</v>
      </c>
      <c r="BL311" s="25" t="s">
        <v>160</v>
      </c>
      <c r="BM311" s="25" t="s">
        <v>394</v>
      </c>
    </row>
    <row r="312" spans="2:65" s="1" customFormat="1" ht="25.5" customHeight="1">
      <c r="B312" s="201"/>
      <c r="C312" s="202" t="s">
        <v>395</v>
      </c>
      <c r="D312" s="202" t="s">
        <v>155</v>
      </c>
      <c r="E312" s="203" t="s">
        <v>396</v>
      </c>
      <c r="F312" s="204" t="s">
        <v>397</v>
      </c>
      <c r="G312" s="205" t="s">
        <v>158</v>
      </c>
      <c r="H312" s="206">
        <v>2848.1</v>
      </c>
      <c r="I312" s="207"/>
      <c r="J312" s="208">
        <f>ROUND(I312*H312,2)</f>
        <v>0</v>
      </c>
      <c r="K312" s="204" t="s">
        <v>159</v>
      </c>
      <c r="L312" s="47"/>
      <c r="M312" s="209" t="s">
        <v>5</v>
      </c>
      <c r="N312" s="210" t="s">
        <v>42</v>
      </c>
      <c r="O312" s="48"/>
      <c r="P312" s="211">
        <f>O312*H312</f>
        <v>0</v>
      </c>
      <c r="Q312" s="211">
        <v>0</v>
      </c>
      <c r="R312" s="211">
        <f>Q312*H312</f>
        <v>0</v>
      </c>
      <c r="S312" s="211">
        <v>0</v>
      </c>
      <c r="T312" s="212">
        <f>S312*H312</f>
        <v>0</v>
      </c>
      <c r="AR312" s="25" t="s">
        <v>160</v>
      </c>
      <c r="AT312" s="25" t="s">
        <v>155</v>
      </c>
      <c r="AU312" s="25" t="s">
        <v>81</v>
      </c>
      <c r="AY312" s="25" t="s">
        <v>152</v>
      </c>
      <c r="BE312" s="213">
        <f>IF(N312="základní",J312,0)</f>
        <v>0</v>
      </c>
      <c r="BF312" s="213">
        <f>IF(N312="snížená",J312,0)</f>
        <v>0</v>
      </c>
      <c r="BG312" s="213">
        <f>IF(N312="zákl. přenesená",J312,0)</f>
        <v>0</v>
      </c>
      <c r="BH312" s="213">
        <f>IF(N312="sníž. přenesená",J312,0)</f>
        <v>0</v>
      </c>
      <c r="BI312" s="213">
        <f>IF(N312="nulová",J312,0)</f>
        <v>0</v>
      </c>
      <c r="BJ312" s="25" t="s">
        <v>79</v>
      </c>
      <c r="BK312" s="213">
        <f>ROUND(I312*H312,2)</f>
        <v>0</v>
      </c>
      <c r="BL312" s="25" t="s">
        <v>160</v>
      </c>
      <c r="BM312" s="25" t="s">
        <v>398</v>
      </c>
    </row>
    <row r="313" spans="2:51" s="12" customFormat="1" ht="13.5">
      <c r="B313" s="222"/>
      <c r="D313" s="215" t="s">
        <v>162</v>
      </c>
      <c r="F313" s="224" t="s">
        <v>399</v>
      </c>
      <c r="H313" s="225">
        <v>2848.1</v>
      </c>
      <c r="I313" s="226"/>
      <c r="L313" s="222"/>
      <c r="M313" s="227"/>
      <c r="N313" s="228"/>
      <c r="O313" s="228"/>
      <c r="P313" s="228"/>
      <c r="Q313" s="228"/>
      <c r="R313" s="228"/>
      <c r="S313" s="228"/>
      <c r="T313" s="229"/>
      <c r="AT313" s="223" t="s">
        <v>162</v>
      </c>
      <c r="AU313" s="223" t="s">
        <v>81</v>
      </c>
      <c r="AV313" s="12" t="s">
        <v>81</v>
      </c>
      <c r="AW313" s="12" t="s">
        <v>6</v>
      </c>
      <c r="AX313" s="12" t="s">
        <v>79</v>
      </c>
      <c r="AY313" s="223" t="s">
        <v>152</v>
      </c>
    </row>
    <row r="314" spans="2:65" s="1" customFormat="1" ht="25.5" customHeight="1">
      <c r="B314" s="201"/>
      <c r="C314" s="202" t="s">
        <v>400</v>
      </c>
      <c r="D314" s="202" t="s">
        <v>155</v>
      </c>
      <c r="E314" s="203" t="s">
        <v>401</v>
      </c>
      <c r="F314" s="204" t="s">
        <v>402</v>
      </c>
      <c r="G314" s="205" t="s">
        <v>158</v>
      </c>
      <c r="H314" s="206">
        <v>142.405</v>
      </c>
      <c r="I314" s="207"/>
      <c r="J314" s="208">
        <f>ROUND(I314*H314,2)</f>
        <v>0</v>
      </c>
      <c r="K314" s="204" t="s">
        <v>159</v>
      </c>
      <c r="L314" s="47"/>
      <c r="M314" s="209" t="s">
        <v>5</v>
      </c>
      <c r="N314" s="210" t="s">
        <v>42</v>
      </c>
      <c r="O314" s="48"/>
      <c r="P314" s="211">
        <f>O314*H314</f>
        <v>0</v>
      </c>
      <c r="Q314" s="211">
        <v>0</v>
      </c>
      <c r="R314" s="211">
        <f>Q314*H314</f>
        <v>0</v>
      </c>
      <c r="S314" s="211">
        <v>0</v>
      </c>
      <c r="T314" s="212">
        <f>S314*H314</f>
        <v>0</v>
      </c>
      <c r="AR314" s="25" t="s">
        <v>160</v>
      </c>
      <c r="AT314" s="25" t="s">
        <v>155</v>
      </c>
      <c r="AU314" s="25" t="s">
        <v>81</v>
      </c>
      <c r="AY314" s="25" t="s">
        <v>152</v>
      </c>
      <c r="BE314" s="213">
        <f>IF(N314="základní",J314,0)</f>
        <v>0</v>
      </c>
      <c r="BF314" s="213">
        <f>IF(N314="snížená",J314,0)</f>
        <v>0</v>
      </c>
      <c r="BG314" s="213">
        <f>IF(N314="zákl. přenesená",J314,0)</f>
        <v>0</v>
      </c>
      <c r="BH314" s="213">
        <f>IF(N314="sníž. přenesená",J314,0)</f>
        <v>0</v>
      </c>
      <c r="BI314" s="213">
        <f>IF(N314="nulová",J314,0)</f>
        <v>0</v>
      </c>
      <c r="BJ314" s="25" t="s">
        <v>79</v>
      </c>
      <c r="BK314" s="213">
        <f>ROUND(I314*H314,2)</f>
        <v>0</v>
      </c>
      <c r="BL314" s="25" t="s">
        <v>160</v>
      </c>
      <c r="BM314" s="25" t="s">
        <v>403</v>
      </c>
    </row>
    <row r="315" spans="2:65" s="1" customFormat="1" ht="25.5" customHeight="1">
      <c r="B315" s="201"/>
      <c r="C315" s="202" t="s">
        <v>404</v>
      </c>
      <c r="D315" s="202" t="s">
        <v>155</v>
      </c>
      <c r="E315" s="203" t="s">
        <v>405</v>
      </c>
      <c r="F315" s="204" t="s">
        <v>406</v>
      </c>
      <c r="G315" s="205" t="s">
        <v>158</v>
      </c>
      <c r="H315" s="206">
        <v>73.558</v>
      </c>
      <c r="I315" s="207"/>
      <c r="J315" s="208">
        <f>ROUND(I315*H315,2)</f>
        <v>0</v>
      </c>
      <c r="K315" s="204" t="s">
        <v>159</v>
      </c>
      <c r="L315" s="47"/>
      <c r="M315" s="209" t="s">
        <v>5</v>
      </c>
      <c r="N315" s="210" t="s">
        <v>42</v>
      </c>
      <c r="O315" s="48"/>
      <c r="P315" s="211">
        <f>O315*H315</f>
        <v>0</v>
      </c>
      <c r="Q315" s="211">
        <v>0</v>
      </c>
      <c r="R315" s="211">
        <f>Q315*H315</f>
        <v>0</v>
      </c>
      <c r="S315" s="211">
        <v>0</v>
      </c>
      <c r="T315" s="212">
        <f>S315*H315</f>
        <v>0</v>
      </c>
      <c r="AR315" s="25" t="s">
        <v>160</v>
      </c>
      <c r="AT315" s="25" t="s">
        <v>155</v>
      </c>
      <c r="AU315" s="25" t="s">
        <v>81</v>
      </c>
      <c r="AY315" s="25" t="s">
        <v>152</v>
      </c>
      <c r="BE315" s="213">
        <f>IF(N315="základní",J315,0)</f>
        <v>0</v>
      </c>
      <c r="BF315" s="213">
        <f>IF(N315="snížená",J315,0)</f>
        <v>0</v>
      </c>
      <c r="BG315" s="213">
        <f>IF(N315="zákl. přenesená",J315,0)</f>
        <v>0</v>
      </c>
      <c r="BH315" s="213">
        <f>IF(N315="sníž. přenesená",J315,0)</f>
        <v>0</v>
      </c>
      <c r="BI315" s="213">
        <f>IF(N315="nulová",J315,0)</f>
        <v>0</v>
      </c>
      <c r="BJ315" s="25" t="s">
        <v>79</v>
      </c>
      <c r="BK315" s="213">
        <f>ROUND(I315*H315,2)</f>
        <v>0</v>
      </c>
      <c r="BL315" s="25" t="s">
        <v>160</v>
      </c>
      <c r="BM315" s="25" t="s">
        <v>407</v>
      </c>
    </row>
    <row r="316" spans="2:51" s="12" customFormat="1" ht="13.5">
      <c r="B316" s="222"/>
      <c r="D316" s="215" t="s">
        <v>162</v>
      </c>
      <c r="E316" s="223" t="s">
        <v>5</v>
      </c>
      <c r="F316" s="224" t="s">
        <v>408</v>
      </c>
      <c r="H316" s="225">
        <v>73.558</v>
      </c>
      <c r="I316" s="226"/>
      <c r="L316" s="222"/>
      <c r="M316" s="227"/>
      <c r="N316" s="228"/>
      <c r="O316" s="228"/>
      <c r="P316" s="228"/>
      <c r="Q316" s="228"/>
      <c r="R316" s="228"/>
      <c r="S316" s="228"/>
      <c r="T316" s="229"/>
      <c r="AT316" s="223" t="s">
        <v>162</v>
      </c>
      <c r="AU316" s="223" t="s">
        <v>81</v>
      </c>
      <c r="AV316" s="12" t="s">
        <v>81</v>
      </c>
      <c r="AW316" s="12" t="s">
        <v>35</v>
      </c>
      <c r="AX316" s="12" t="s">
        <v>71</v>
      </c>
      <c r="AY316" s="223" t="s">
        <v>152</v>
      </c>
    </row>
    <row r="317" spans="2:51" s="13" customFormat="1" ht="13.5">
      <c r="B317" s="230"/>
      <c r="D317" s="215" t="s">
        <v>162</v>
      </c>
      <c r="E317" s="231" t="s">
        <v>5</v>
      </c>
      <c r="F317" s="232" t="s">
        <v>165</v>
      </c>
      <c r="H317" s="233">
        <v>73.558</v>
      </c>
      <c r="I317" s="234"/>
      <c r="L317" s="230"/>
      <c r="M317" s="235"/>
      <c r="N317" s="236"/>
      <c r="O317" s="236"/>
      <c r="P317" s="236"/>
      <c r="Q317" s="236"/>
      <c r="R317" s="236"/>
      <c r="S317" s="236"/>
      <c r="T317" s="237"/>
      <c r="AT317" s="231" t="s">
        <v>162</v>
      </c>
      <c r="AU317" s="231" t="s">
        <v>81</v>
      </c>
      <c r="AV317" s="13" t="s">
        <v>160</v>
      </c>
      <c r="AW317" s="13" t="s">
        <v>35</v>
      </c>
      <c r="AX317" s="13" t="s">
        <v>79</v>
      </c>
      <c r="AY317" s="231" t="s">
        <v>152</v>
      </c>
    </row>
    <row r="318" spans="2:65" s="1" customFormat="1" ht="25.5" customHeight="1">
      <c r="B318" s="201"/>
      <c r="C318" s="202" t="s">
        <v>409</v>
      </c>
      <c r="D318" s="202" t="s">
        <v>155</v>
      </c>
      <c r="E318" s="203" t="s">
        <v>410</v>
      </c>
      <c r="F318" s="204" t="s">
        <v>411</v>
      </c>
      <c r="G318" s="205" t="s">
        <v>158</v>
      </c>
      <c r="H318" s="206">
        <v>0.184</v>
      </c>
      <c r="I318" s="207"/>
      <c r="J318" s="208">
        <f>ROUND(I318*H318,2)</f>
        <v>0</v>
      </c>
      <c r="K318" s="204" t="s">
        <v>159</v>
      </c>
      <c r="L318" s="47"/>
      <c r="M318" s="209" t="s">
        <v>5</v>
      </c>
      <c r="N318" s="210" t="s">
        <v>42</v>
      </c>
      <c r="O318" s="48"/>
      <c r="P318" s="211">
        <f>O318*H318</f>
        <v>0</v>
      </c>
      <c r="Q318" s="211">
        <v>0</v>
      </c>
      <c r="R318" s="211">
        <f>Q318*H318</f>
        <v>0</v>
      </c>
      <c r="S318" s="211">
        <v>0</v>
      </c>
      <c r="T318" s="212">
        <f>S318*H318</f>
        <v>0</v>
      </c>
      <c r="AR318" s="25" t="s">
        <v>160</v>
      </c>
      <c r="AT318" s="25" t="s">
        <v>155</v>
      </c>
      <c r="AU318" s="25" t="s">
        <v>81</v>
      </c>
      <c r="AY318" s="25" t="s">
        <v>152</v>
      </c>
      <c r="BE318" s="213">
        <f>IF(N318="základní",J318,0)</f>
        <v>0</v>
      </c>
      <c r="BF318" s="213">
        <f>IF(N318="snížená",J318,0)</f>
        <v>0</v>
      </c>
      <c r="BG318" s="213">
        <f>IF(N318="zákl. přenesená",J318,0)</f>
        <v>0</v>
      </c>
      <c r="BH318" s="213">
        <f>IF(N318="sníž. přenesená",J318,0)</f>
        <v>0</v>
      </c>
      <c r="BI318" s="213">
        <f>IF(N318="nulová",J318,0)</f>
        <v>0</v>
      </c>
      <c r="BJ318" s="25" t="s">
        <v>79</v>
      </c>
      <c r="BK318" s="213">
        <f>ROUND(I318*H318,2)</f>
        <v>0</v>
      </c>
      <c r="BL318" s="25" t="s">
        <v>160</v>
      </c>
      <c r="BM318" s="25" t="s">
        <v>412</v>
      </c>
    </row>
    <row r="319" spans="2:65" s="1" customFormat="1" ht="25.5" customHeight="1">
      <c r="B319" s="201"/>
      <c r="C319" s="202" t="s">
        <v>413</v>
      </c>
      <c r="D319" s="202" t="s">
        <v>155</v>
      </c>
      <c r="E319" s="203" t="s">
        <v>414</v>
      </c>
      <c r="F319" s="204" t="s">
        <v>415</v>
      </c>
      <c r="G319" s="205" t="s">
        <v>158</v>
      </c>
      <c r="H319" s="206">
        <v>20.389</v>
      </c>
      <c r="I319" s="207"/>
      <c r="J319" s="208">
        <f>ROUND(I319*H319,2)</f>
        <v>0</v>
      </c>
      <c r="K319" s="204" t="s">
        <v>159</v>
      </c>
      <c r="L319" s="47"/>
      <c r="M319" s="209" t="s">
        <v>5</v>
      </c>
      <c r="N319" s="210" t="s">
        <v>42</v>
      </c>
      <c r="O319" s="48"/>
      <c r="P319" s="211">
        <f>O319*H319</f>
        <v>0</v>
      </c>
      <c r="Q319" s="211">
        <v>0</v>
      </c>
      <c r="R319" s="211">
        <f>Q319*H319</f>
        <v>0</v>
      </c>
      <c r="S319" s="211">
        <v>0</v>
      </c>
      <c r="T319" s="212">
        <f>S319*H319</f>
        <v>0</v>
      </c>
      <c r="AR319" s="25" t="s">
        <v>160</v>
      </c>
      <c r="AT319" s="25" t="s">
        <v>155</v>
      </c>
      <c r="AU319" s="25" t="s">
        <v>81</v>
      </c>
      <c r="AY319" s="25" t="s">
        <v>152</v>
      </c>
      <c r="BE319" s="213">
        <f>IF(N319="základní",J319,0)</f>
        <v>0</v>
      </c>
      <c r="BF319" s="213">
        <f>IF(N319="snížená",J319,0)</f>
        <v>0</v>
      </c>
      <c r="BG319" s="213">
        <f>IF(N319="zákl. přenesená",J319,0)</f>
        <v>0</v>
      </c>
      <c r="BH319" s="213">
        <f>IF(N319="sníž. přenesená",J319,0)</f>
        <v>0</v>
      </c>
      <c r="BI319" s="213">
        <f>IF(N319="nulová",J319,0)</f>
        <v>0</v>
      </c>
      <c r="BJ319" s="25" t="s">
        <v>79</v>
      </c>
      <c r="BK319" s="213">
        <f>ROUND(I319*H319,2)</f>
        <v>0</v>
      </c>
      <c r="BL319" s="25" t="s">
        <v>160</v>
      </c>
      <c r="BM319" s="25" t="s">
        <v>416</v>
      </c>
    </row>
    <row r="320" spans="2:51" s="12" customFormat="1" ht="13.5">
      <c r="B320" s="222"/>
      <c r="D320" s="215" t="s">
        <v>162</v>
      </c>
      <c r="E320" s="223" t="s">
        <v>5</v>
      </c>
      <c r="F320" s="224" t="s">
        <v>417</v>
      </c>
      <c r="H320" s="225">
        <v>20.389</v>
      </c>
      <c r="I320" s="226"/>
      <c r="L320" s="222"/>
      <c r="M320" s="227"/>
      <c r="N320" s="228"/>
      <c r="O320" s="228"/>
      <c r="P320" s="228"/>
      <c r="Q320" s="228"/>
      <c r="R320" s="228"/>
      <c r="S320" s="228"/>
      <c r="T320" s="229"/>
      <c r="AT320" s="223" t="s">
        <v>162</v>
      </c>
      <c r="AU320" s="223" t="s">
        <v>81</v>
      </c>
      <c r="AV320" s="12" t="s">
        <v>81</v>
      </c>
      <c r="AW320" s="12" t="s">
        <v>35</v>
      </c>
      <c r="AX320" s="12" t="s">
        <v>71</v>
      </c>
      <c r="AY320" s="223" t="s">
        <v>152</v>
      </c>
    </row>
    <row r="321" spans="2:51" s="13" customFormat="1" ht="13.5">
      <c r="B321" s="230"/>
      <c r="D321" s="215" t="s">
        <v>162</v>
      </c>
      <c r="E321" s="231" t="s">
        <v>5</v>
      </c>
      <c r="F321" s="232" t="s">
        <v>165</v>
      </c>
      <c r="H321" s="233">
        <v>20.389</v>
      </c>
      <c r="I321" s="234"/>
      <c r="L321" s="230"/>
      <c r="M321" s="235"/>
      <c r="N321" s="236"/>
      <c r="O321" s="236"/>
      <c r="P321" s="236"/>
      <c r="Q321" s="236"/>
      <c r="R321" s="236"/>
      <c r="S321" s="236"/>
      <c r="T321" s="237"/>
      <c r="AT321" s="231" t="s">
        <v>162</v>
      </c>
      <c r="AU321" s="231" t="s">
        <v>81</v>
      </c>
      <c r="AV321" s="13" t="s">
        <v>160</v>
      </c>
      <c r="AW321" s="13" t="s">
        <v>35</v>
      </c>
      <c r="AX321" s="13" t="s">
        <v>79</v>
      </c>
      <c r="AY321" s="231" t="s">
        <v>152</v>
      </c>
    </row>
    <row r="322" spans="2:65" s="1" customFormat="1" ht="25.5" customHeight="1">
      <c r="B322" s="201"/>
      <c r="C322" s="202" t="s">
        <v>418</v>
      </c>
      <c r="D322" s="202" t="s">
        <v>155</v>
      </c>
      <c r="E322" s="203" t="s">
        <v>419</v>
      </c>
      <c r="F322" s="204" t="s">
        <v>420</v>
      </c>
      <c r="G322" s="205" t="s">
        <v>158</v>
      </c>
      <c r="H322" s="206">
        <v>1.512</v>
      </c>
      <c r="I322" s="207"/>
      <c r="J322" s="208">
        <f>ROUND(I322*H322,2)</f>
        <v>0</v>
      </c>
      <c r="K322" s="204" t="s">
        <v>159</v>
      </c>
      <c r="L322" s="47"/>
      <c r="M322" s="209" t="s">
        <v>5</v>
      </c>
      <c r="N322" s="210" t="s">
        <v>42</v>
      </c>
      <c r="O322" s="48"/>
      <c r="P322" s="211">
        <f>O322*H322</f>
        <v>0</v>
      </c>
      <c r="Q322" s="211">
        <v>0</v>
      </c>
      <c r="R322" s="211">
        <f>Q322*H322</f>
        <v>0</v>
      </c>
      <c r="S322" s="211">
        <v>0</v>
      </c>
      <c r="T322" s="212">
        <f>S322*H322</f>
        <v>0</v>
      </c>
      <c r="AR322" s="25" t="s">
        <v>160</v>
      </c>
      <c r="AT322" s="25" t="s">
        <v>155</v>
      </c>
      <c r="AU322" s="25" t="s">
        <v>81</v>
      </c>
      <c r="AY322" s="25" t="s">
        <v>152</v>
      </c>
      <c r="BE322" s="213">
        <f>IF(N322="základní",J322,0)</f>
        <v>0</v>
      </c>
      <c r="BF322" s="213">
        <f>IF(N322="snížená",J322,0)</f>
        <v>0</v>
      </c>
      <c r="BG322" s="213">
        <f>IF(N322="zákl. přenesená",J322,0)</f>
        <v>0</v>
      </c>
      <c r="BH322" s="213">
        <f>IF(N322="sníž. přenesená",J322,0)</f>
        <v>0</v>
      </c>
      <c r="BI322" s="213">
        <f>IF(N322="nulová",J322,0)</f>
        <v>0</v>
      </c>
      <c r="BJ322" s="25" t="s">
        <v>79</v>
      </c>
      <c r="BK322" s="213">
        <f>ROUND(I322*H322,2)</f>
        <v>0</v>
      </c>
      <c r="BL322" s="25" t="s">
        <v>160</v>
      </c>
      <c r="BM322" s="25" t="s">
        <v>421</v>
      </c>
    </row>
    <row r="323" spans="2:65" s="1" customFormat="1" ht="25.5" customHeight="1">
      <c r="B323" s="201"/>
      <c r="C323" s="202" t="s">
        <v>422</v>
      </c>
      <c r="D323" s="202" t="s">
        <v>155</v>
      </c>
      <c r="E323" s="203" t="s">
        <v>423</v>
      </c>
      <c r="F323" s="204" t="s">
        <v>424</v>
      </c>
      <c r="G323" s="205" t="s">
        <v>158</v>
      </c>
      <c r="H323" s="206">
        <v>3.287</v>
      </c>
      <c r="I323" s="207"/>
      <c r="J323" s="208">
        <f>ROUND(I323*H323,2)</f>
        <v>0</v>
      </c>
      <c r="K323" s="204" t="s">
        <v>159</v>
      </c>
      <c r="L323" s="47"/>
      <c r="M323" s="209" t="s">
        <v>5</v>
      </c>
      <c r="N323" s="210" t="s">
        <v>42</v>
      </c>
      <c r="O323" s="48"/>
      <c r="P323" s="211">
        <f>O323*H323</f>
        <v>0</v>
      </c>
      <c r="Q323" s="211">
        <v>0</v>
      </c>
      <c r="R323" s="211">
        <f>Q323*H323</f>
        <v>0</v>
      </c>
      <c r="S323" s="211">
        <v>0</v>
      </c>
      <c r="T323" s="212">
        <f>S323*H323</f>
        <v>0</v>
      </c>
      <c r="AR323" s="25" t="s">
        <v>160</v>
      </c>
      <c r="AT323" s="25" t="s">
        <v>155</v>
      </c>
      <c r="AU323" s="25" t="s">
        <v>81</v>
      </c>
      <c r="AY323" s="25" t="s">
        <v>152</v>
      </c>
      <c r="BE323" s="213">
        <f>IF(N323="základní",J323,0)</f>
        <v>0</v>
      </c>
      <c r="BF323" s="213">
        <f>IF(N323="snížená",J323,0)</f>
        <v>0</v>
      </c>
      <c r="BG323" s="213">
        <f>IF(N323="zákl. přenesená",J323,0)</f>
        <v>0</v>
      </c>
      <c r="BH323" s="213">
        <f>IF(N323="sníž. přenesená",J323,0)</f>
        <v>0</v>
      </c>
      <c r="BI323" s="213">
        <f>IF(N323="nulová",J323,0)</f>
        <v>0</v>
      </c>
      <c r="BJ323" s="25" t="s">
        <v>79</v>
      </c>
      <c r="BK323" s="213">
        <f>ROUND(I323*H323,2)</f>
        <v>0</v>
      </c>
      <c r="BL323" s="25" t="s">
        <v>160</v>
      </c>
      <c r="BM323" s="25" t="s">
        <v>425</v>
      </c>
    </row>
    <row r="324" spans="2:65" s="1" customFormat="1" ht="38.25" customHeight="1">
      <c r="B324" s="201"/>
      <c r="C324" s="202" t="s">
        <v>426</v>
      </c>
      <c r="D324" s="202" t="s">
        <v>155</v>
      </c>
      <c r="E324" s="203" t="s">
        <v>427</v>
      </c>
      <c r="F324" s="204" t="s">
        <v>428</v>
      </c>
      <c r="G324" s="205" t="s">
        <v>158</v>
      </c>
      <c r="H324" s="206">
        <v>43.476</v>
      </c>
      <c r="I324" s="207"/>
      <c r="J324" s="208">
        <f>ROUND(I324*H324,2)</f>
        <v>0</v>
      </c>
      <c r="K324" s="204" t="s">
        <v>159</v>
      </c>
      <c r="L324" s="47"/>
      <c r="M324" s="209" t="s">
        <v>5</v>
      </c>
      <c r="N324" s="210" t="s">
        <v>42</v>
      </c>
      <c r="O324" s="48"/>
      <c r="P324" s="211">
        <f>O324*H324</f>
        <v>0</v>
      </c>
      <c r="Q324" s="211">
        <v>0</v>
      </c>
      <c r="R324" s="211">
        <f>Q324*H324</f>
        <v>0</v>
      </c>
      <c r="S324" s="211">
        <v>0</v>
      </c>
      <c r="T324" s="212">
        <f>S324*H324</f>
        <v>0</v>
      </c>
      <c r="AR324" s="25" t="s">
        <v>160</v>
      </c>
      <c r="AT324" s="25" t="s">
        <v>155</v>
      </c>
      <c r="AU324" s="25" t="s">
        <v>81</v>
      </c>
      <c r="AY324" s="25" t="s">
        <v>152</v>
      </c>
      <c r="BE324" s="213">
        <f>IF(N324="základní",J324,0)</f>
        <v>0</v>
      </c>
      <c r="BF324" s="213">
        <f>IF(N324="snížená",J324,0)</f>
        <v>0</v>
      </c>
      <c r="BG324" s="213">
        <f>IF(N324="zákl. přenesená",J324,0)</f>
        <v>0</v>
      </c>
      <c r="BH324" s="213">
        <f>IF(N324="sníž. přenesená",J324,0)</f>
        <v>0</v>
      </c>
      <c r="BI324" s="213">
        <f>IF(N324="nulová",J324,0)</f>
        <v>0</v>
      </c>
      <c r="BJ324" s="25" t="s">
        <v>79</v>
      </c>
      <c r="BK324" s="213">
        <f>ROUND(I324*H324,2)</f>
        <v>0</v>
      </c>
      <c r="BL324" s="25" t="s">
        <v>160</v>
      </c>
      <c r="BM324" s="25" t="s">
        <v>429</v>
      </c>
    </row>
    <row r="325" spans="2:51" s="12" customFormat="1" ht="13.5">
      <c r="B325" s="222"/>
      <c r="D325" s="215" t="s">
        <v>162</v>
      </c>
      <c r="E325" s="223" t="s">
        <v>5</v>
      </c>
      <c r="F325" s="224" t="s">
        <v>430</v>
      </c>
      <c r="H325" s="225">
        <v>43.476</v>
      </c>
      <c r="I325" s="226"/>
      <c r="L325" s="222"/>
      <c r="M325" s="227"/>
      <c r="N325" s="228"/>
      <c r="O325" s="228"/>
      <c r="P325" s="228"/>
      <c r="Q325" s="228"/>
      <c r="R325" s="228"/>
      <c r="S325" s="228"/>
      <c r="T325" s="229"/>
      <c r="AT325" s="223" t="s">
        <v>162</v>
      </c>
      <c r="AU325" s="223" t="s">
        <v>81</v>
      </c>
      <c r="AV325" s="12" t="s">
        <v>81</v>
      </c>
      <c r="AW325" s="12" t="s">
        <v>35</v>
      </c>
      <c r="AX325" s="12" t="s">
        <v>71</v>
      </c>
      <c r="AY325" s="223" t="s">
        <v>152</v>
      </c>
    </row>
    <row r="326" spans="2:51" s="13" customFormat="1" ht="13.5">
      <c r="B326" s="230"/>
      <c r="D326" s="215" t="s">
        <v>162</v>
      </c>
      <c r="E326" s="231" t="s">
        <v>5</v>
      </c>
      <c r="F326" s="232" t="s">
        <v>165</v>
      </c>
      <c r="H326" s="233">
        <v>43.476</v>
      </c>
      <c r="I326" s="234"/>
      <c r="L326" s="230"/>
      <c r="M326" s="235"/>
      <c r="N326" s="236"/>
      <c r="O326" s="236"/>
      <c r="P326" s="236"/>
      <c r="Q326" s="236"/>
      <c r="R326" s="236"/>
      <c r="S326" s="236"/>
      <c r="T326" s="237"/>
      <c r="AT326" s="231" t="s">
        <v>162</v>
      </c>
      <c r="AU326" s="231" t="s">
        <v>81</v>
      </c>
      <c r="AV326" s="13" t="s">
        <v>160</v>
      </c>
      <c r="AW326" s="13" t="s">
        <v>35</v>
      </c>
      <c r="AX326" s="13" t="s">
        <v>79</v>
      </c>
      <c r="AY326" s="231" t="s">
        <v>152</v>
      </c>
    </row>
    <row r="327" spans="2:63" s="10" customFormat="1" ht="29.85" customHeight="1">
      <c r="B327" s="188"/>
      <c r="D327" s="189" t="s">
        <v>70</v>
      </c>
      <c r="E327" s="199" t="s">
        <v>431</v>
      </c>
      <c r="F327" s="199" t="s">
        <v>432</v>
      </c>
      <c r="I327" s="191"/>
      <c r="J327" s="200">
        <f>BK327</f>
        <v>0</v>
      </c>
      <c r="L327" s="188"/>
      <c r="M327" s="193"/>
      <c r="N327" s="194"/>
      <c r="O327" s="194"/>
      <c r="P327" s="195">
        <f>P328</f>
        <v>0</v>
      </c>
      <c r="Q327" s="194"/>
      <c r="R327" s="195">
        <f>R328</f>
        <v>0</v>
      </c>
      <c r="S327" s="194"/>
      <c r="T327" s="196">
        <f>T328</f>
        <v>0</v>
      </c>
      <c r="AR327" s="189" t="s">
        <v>79</v>
      </c>
      <c r="AT327" s="197" t="s">
        <v>70</v>
      </c>
      <c r="AU327" s="197" t="s">
        <v>79</v>
      </c>
      <c r="AY327" s="189" t="s">
        <v>152</v>
      </c>
      <c r="BK327" s="198">
        <f>BK328</f>
        <v>0</v>
      </c>
    </row>
    <row r="328" spans="2:65" s="1" customFormat="1" ht="38.25" customHeight="1">
      <c r="B328" s="201"/>
      <c r="C328" s="202" t="s">
        <v>433</v>
      </c>
      <c r="D328" s="202" t="s">
        <v>155</v>
      </c>
      <c r="E328" s="203" t="s">
        <v>434</v>
      </c>
      <c r="F328" s="204" t="s">
        <v>435</v>
      </c>
      <c r="G328" s="205" t="s">
        <v>158</v>
      </c>
      <c r="H328" s="206">
        <v>71.132</v>
      </c>
      <c r="I328" s="207"/>
      <c r="J328" s="208">
        <f>ROUND(I328*H328,2)</f>
        <v>0</v>
      </c>
      <c r="K328" s="204" t="s">
        <v>159</v>
      </c>
      <c r="L328" s="47"/>
      <c r="M328" s="209" t="s">
        <v>5</v>
      </c>
      <c r="N328" s="210" t="s">
        <v>42</v>
      </c>
      <c r="O328" s="48"/>
      <c r="P328" s="211">
        <f>O328*H328</f>
        <v>0</v>
      </c>
      <c r="Q328" s="211">
        <v>0</v>
      </c>
      <c r="R328" s="211">
        <f>Q328*H328</f>
        <v>0</v>
      </c>
      <c r="S328" s="211">
        <v>0</v>
      </c>
      <c r="T328" s="212">
        <f>S328*H328</f>
        <v>0</v>
      </c>
      <c r="AR328" s="25" t="s">
        <v>160</v>
      </c>
      <c r="AT328" s="25" t="s">
        <v>155</v>
      </c>
      <c r="AU328" s="25" t="s">
        <v>81</v>
      </c>
      <c r="AY328" s="25" t="s">
        <v>152</v>
      </c>
      <c r="BE328" s="213">
        <f>IF(N328="základní",J328,0)</f>
        <v>0</v>
      </c>
      <c r="BF328" s="213">
        <f>IF(N328="snížená",J328,0)</f>
        <v>0</v>
      </c>
      <c r="BG328" s="213">
        <f>IF(N328="zákl. přenesená",J328,0)</f>
        <v>0</v>
      </c>
      <c r="BH328" s="213">
        <f>IF(N328="sníž. přenesená",J328,0)</f>
        <v>0</v>
      </c>
      <c r="BI328" s="213">
        <f>IF(N328="nulová",J328,0)</f>
        <v>0</v>
      </c>
      <c r="BJ328" s="25" t="s">
        <v>79</v>
      </c>
      <c r="BK328" s="213">
        <f>ROUND(I328*H328,2)</f>
        <v>0</v>
      </c>
      <c r="BL328" s="25" t="s">
        <v>160</v>
      </c>
      <c r="BM328" s="25" t="s">
        <v>436</v>
      </c>
    </row>
    <row r="329" spans="2:63" s="10" customFormat="1" ht="37.4" customHeight="1">
      <c r="B329" s="188"/>
      <c r="D329" s="189" t="s">
        <v>70</v>
      </c>
      <c r="E329" s="190" t="s">
        <v>437</v>
      </c>
      <c r="F329" s="190" t="s">
        <v>438</v>
      </c>
      <c r="I329" s="191"/>
      <c r="J329" s="192">
        <f>BK329</f>
        <v>0</v>
      </c>
      <c r="L329" s="188"/>
      <c r="M329" s="193"/>
      <c r="N329" s="194"/>
      <c r="O329" s="194"/>
      <c r="P329" s="195">
        <f>P330+P341+P377+P379+P491+P536+P538+P554+P611+P628+P633</f>
        <v>0</v>
      </c>
      <c r="Q329" s="194"/>
      <c r="R329" s="195">
        <f>R330+R341+R377+R379+R491+R536+R538+R554+R611+R628+R633</f>
        <v>59.60807557000001</v>
      </c>
      <c r="S329" s="194"/>
      <c r="T329" s="196">
        <f>T330+T341+T377+T379+T491+T536+T538+T554+T611+T628+T633</f>
        <v>16.8568114</v>
      </c>
      <c r="AR329" s="189" t="s">
        <v>81</v>
      </c>
      <c r="AT329" s="197" t="s">
        <v>70</v>
      </c>
      <c r="AU329" s="197" t="s">
        <v>71</v>
      </c>
      <c r="AY329" s="189" t="s">
        <v>152</v>
      </c>
      <c r="BK329" s="198">
        <f>BK330+BK341+BK377+BK379+BK491+BK536+BK538+BK554+BK611+BK628+BK633</f>
        <v>0</v>
      </c>
    </row>
    <row r="330" spans="2:63" s="10" customFormat="1" ht="19.9" customHeight="1">
      <c r="B330" s="188"/>
      <c r="D330" s="189" t="s">
        <v>70</v>
      </c>
      <c r="E330" s="199" t="s">
        <v>439</v>
      </c>
      <c r="F330" s="199" t="s">
        <v>440</v>
      </c>
      <c r="I330" s="191"/>
      <c r="J330" s="200">
        <f>BK330</f>
        <v>0</v>
      </c>
      <c r="L330" s="188"/>
      <c r="M330" s="193"/>
      <c r="N330" s="194"/>
      <c r="O330" s="194"/>
      <c r="P330" s="195">
        <f>SUM(P331:P340)</f>
        <v>0</v>
      </c>
      <c r="Q330" s="194"/>
      <c r="R330" s="195">
        <f>SUM(R331:R340)</f>
        <v>0.11454</v>
      </c>
      <c r="S330" s="194"/>
      <c r="T330" s="196">
        <f>SUM(T331:T340)</f>
        <v>0</v>
      </c>
      <c r="AR330" s="189" t="s">
        <v>81</v>
      </c>
      <c r="AT330" s="197" t="s">
        <v>70</v>
      </c>
      <c r="AU330" s="197" t="s">
        <v>79</v>
      </c>
      <c r="AY330" s="189" t="s">
        <v>152</v>
      </c>
      <c r="BK330" s="198">
        <f>SUM(BK331:BK340)</f>
        <v>0</v>
      </c>
    </row>
    <row r="331" spans="2:65" s="1" customFormat="1" ht="25.5" customHeight="1">
      <c r="B331" s="201"/>
      <c r="C331" s="202" t="s">
        <v>441</v>
      </c>
      <c r="D331" s="202" t="s">
        <v>155</v>
      </c>
      <c r="E331" s="203" t="s">
        <v>442</v>
      </c>
      <c r="F331" s="204" t="s">
        <v>443</v>
      </c>
      <c r="G331" s="205" t="s">
        <v>174</v>
      </c>
      <c r="H331" s="206">
        <v>59.54</v>
      </c>
      <c r="I331" s="207"/>
      <c r="J331" s="208">
        <f>ROUND(I331*H331,2)</f>
        <v>0</v>
      </c>
      <c r="K331" s="204" t="s">
        <v>159</v>
      </c>
      <c r="L331" s="47"/>
      <c r="M331" s="209" t="s">
        <v>5</v>
      </c>
      <c r="N331" s="210" t="s">
        <v>42</v>
      </c>
      <c r="O331" s="48"/>
      <c r="P331" s="211">
        <f>O331*H331</f>
        <v>0</v>
      </c>
      <c r="Q331" s="211">
        <v>0.001</v>
      </c>
      <c r="R331" s="211">
        <f>Q331*H331</f>
        <v>0.05954</v>
      </c>
      <c r="S331" s="211">
        <v>0</v>
      </c>
      <c r="T331" s="212">
        <f>S331*H331</f>
        <v>0</v>
      </c>
      <c r="AR331" s="25" t="s">
        <v>247</v>
      </c>
      <c r="AT331" s="25" t="s">
        <v>155</v>
      </c>
      <c r="AU331" s="25" t="s">
        <v>81</v>
      </c>
      <c r="AY331" s="25" t="s">
        <v>152</v>
      </c>
      <c r="BE331" s="213">
        <f>IF(N331="základní",J331,0)</f>
        <v>0</v>
      </c>
      <c r="BF331" s="213">
        <f>IF(N331="snížená",J331,0)</f>
        <v>0</v>
      </c>
      <c r="BG331" s="213">
        <f>IF(N331="zákl. přenesená",J331,0)</f>
        <v>0</v>
      </c>
      <c r="BH331" s="213">
        <f>IF(N331="sníž. přenesená",J331,0)</f>
        <v>0</v>
      </c>
      <c r="BI331" s="213">
        <f>IF(N331="nulová",J331,0)</f>
        <v>0</v>
      </c>
      <c r="BJ331" s="25" t="s">
        <v>79</v>
      </c>
      <c r="BK331" s="213">
        <f>ROUND(I331*H331,2)</f>
        <v>0</v>
      </c>
      <c r="BL331" s="25" t="s">
        <v>247</v>
      </c>
      <c r="BM331" s="25" t="s">
        <v>444</v>
      </c>
    </row>
    <row r="332" spans="2:51" s="11" customFormat="1" ht="13.5">
      <c r="B332" s="214"/>
      <c r="D332" s="215" t="s">
        <v>162</v>
      </c>
      <c r="E332" s="216" t="s">
        <v>5</v>
      </c>
      <c r="F332" s="217" t="s">
        <v>445</v>
      </c>
      <c r="H332" s="216" t="s">
        <v>5</v>
      </c>
      <c r="I332" s="218"/>
      <c r="L332" s="214"/>
      <c r="M332" s="219"/>
      <c r="N332" s="220"/>
      <c r="O332" s="220"/>
      <c r="P332" s="220"/>
      <c r="Q332" s="220"/>
      <c r="R332" s="220"/>
      <c r="S332" s="220"/>
      <c r="T332" s="221"/>
      <c r="AT332" s="216" t="s">
        <v>162</v>
      </c>
      <c r="AU332" s="216" t="s">
        <v>81</v>
      </c>
      <c r="AV332" s="11" t="s">
        <v>79</v>
      </c>
      <c r="AW332" s="11" t="s">
        <v>35</v>
      </c>
      <c r="AX332" s="11" t="s">
        <v>71</v>
      </c>
      <c r="AY332" s="216" t="s">
        <v>152</v>
      </c>
    </row>
    <row r="333" spans="2:51" s="12" customFormat="1" ht="13.5">
      <c r="B333" s="222"/>
      <c r="D333" s="215" t="s">
        <v>162</v>
      </c>
      <c r="E333" s="223" t="s">
        <v>5</v>
      </c>
      <c r="F333" s="224" t="s">
        <v>446</v>
      </c>
      <c r="H333" s="225">
        <v>22.09</v>
      </c>
      <c r="I333" s="226"/>
      <c r="L333" s="222"/>
      <c r="M333" s="227"/>
      <c r="N333" s="228"/>
      <c r="O333" s="228"/>
      <c r="P333" s="228"/>
      <c r="Q333" s="228"/>
      <c r="R333" s="228"/>
      <c r="S333" s="228"/>
      <c r="T333" s="229"/>
      <c r="AT333" s="223" t="s">
        <v>162</v>
      </c>
      <c r="AU333" s="223" t="s">
        <v>81</v>
      </c>
      <c r="AV333" s="12" t="s">
        <v>81</v>
      </c>
      <c r="AW333" s="12" t="s">
        <v>35</v>
      </c>
      <c r="AX333" s="12" t="s">
        <v>71</v>
      </c>
      <c r="AY333" s="223" t="s">
        <v>152</v>
      </c>
    </row>
    <row r="334" spans="2:51" s="12" customFormat="1" ht="13.5">
      <c r="B334" s="222"/>
      <c r="D334" s="215" t="s">
        <v>162</v>
      </c>
      <c r="E334" s="223" t="s">
        <v>5</v>
      </c>
      <c r="F334" s="224" t="s">
        <v>447</v>
      </c>
      <c r="H334" s="225">
        <v>37.45</v>
      </c>
      <c r="I334" s="226"/>
      <c r="L334" s="222"/>
      <c r="M334" s="227"/>
      <c r="N334" s="228"/>
      <c r="O334" s="228"/>
      <c r="P334" s="228"/>
      <c r="Q334" s="228"/>
      <c r="R334" s="228"/>
      <c r="S334" s="228"/>
      <c r="T334" s="229"/>
      <c r="AT334" s="223" t="s">
        <v>162</v>
      </c>
      <c r="AU334" s="223" t="s">
        <v>81</v>
      </c>
      <c r="AV334" s="12" t="s">
        <v>81</v>
      </c>
      <c r="AW334" s="12" t="s">
        <v>35</v>
      </c>
      <c r="AX334" s="12" t="s">
        <v>71</v>
      </c>
      <c r="AY334" s="223" t="s">
        <v>152</v>
      </c>
    </row>
    <row r="335" spans="2:51" s="13" customFormat="1" ht="13.5">
      <c r="B335" s="230"/>
      <c r="D335" s="215" t="s">
        <v>162</v>
      </c>
      <c r="E335" s="231" t="s">
        <v>5</v>
      </c>
      <c r="F335" s="232" t="s">
        <v>165</v>
      </c>
      <c r="H335" s="233">
        <v>59.54</v>
      </c>
      <c r="I335" s="234"/>
      <c r="L335" s="230"/>
      <c r="M335" s="235"/>
      <c r="N335" s="236"/>
      <c r="O335" s="236"/>
      <c r="P335" s="236"/>
      <c r="Q335" s="236"/>
      <c r="R335" s="236"/>
      <c r="S335" s="236"/>
      <c r="T335" s="237"/>
      <c r="AT335" s="231" t="s">
        <v>162</v>
      </c>
      <c r="AU335" s="231" t="s">
        <v>81</v>
      </c>
      <c r="AV335" s="13" t="s">
        <v>160</v>
      </c>
      <c r="AW335" s="13" t="s">
        <v>35</v>
      </c>
      <c r="AX335" s="13" t="s">
        <v>79</v>
      </c>
      <c r="AY335" s="231" t="s">
        <v>152</v>
      </c>
    </row>
    <row r="336" spans="2:65" s="1" customFormat="1" ht="25.5" customHeight="1">
      <c r="B336" s="201"/>
      <c r="C336" s="202" t="s">
        <v>448</v>
      </c>
      <c r="D336" s="202" t="s">
        <v>155</v>
      </c>
      <c r="E336" s="203" t="s">
        <v>449</v>
      </c>
      <c r="F336" s="204" t="s">
        <v>450</v>
      </c>
      <c r="G336" s="205" t="s">
        <v>174</v>
      </c>
      <c r="H336" s="206">
        <v>55</v>
      </c>
      <c r="I336" s="207"/>
      <c r="J336" s="208">
        <f>ROUND(I336*H336,2)</f>
        <v>0</v>
      </c>
      <c r="K336" s="204" t="s">
        <v>159</v>
      </c>
      <c r="L336" s="47"/>
      <c r="M336" s="209" t="s">
        <v>5</v>
      </c>
      <c r="N336" s="210" t="s">
        <v>42</v>
      </c>
      <c r="O336" s="48"/>
      <c r="P336" s="211">
        <f>O336*H336</f>
        <v>0</v>
      </c>
      <c r="Q336" s="211">
        <v>0.001</v>
      </c>
      <c r="R336" s="211">
        <f>Q336*H336</f>
        <v>0.055</v>
      </c>
      <c r="S336" s="211">
        <v>0</v>
      </c>
      <c r="T336" s="212">
        <f>S336*H336</f>
        <v>0</v>
      </c>
      <c r="AR336" s="25" t="s">
        <v>247</v>
      </c>
      <c r="AT336" s="25" t="s">
        <v>155</v>
      </c>
      <c r="AU336" s="25" t="s">
        <v>81</v>
      </c>
      <c r="AY336" s="25" t="s">
        <v>152</v>
      </c>
      <c r="BE336" s="213">
        <f>IF(N336="základní",J336,0)</f>
        <v>0</v>
      </c>
      <c r="BF336" s="213">
        <f>IF(N336="snížená",J336,0)</f>
        <v>0</v>
      </c>
      <c r="BG336" s="213">
        <f>IF(N336="zákl. přenesená",J336,0)</f>
        <v>0</v>
      </c>
      <c r="BH336" s="213">
        <f>IF(N336="sníž. přenesená",J336,0)</f>
        <v>0</v>
      </c>
      <c r="BI336" s="213">
        <f>IF(N336="nulová",J336,0)</f>
        <v>0</v>
      </c>
      <c r="BJ336" s="25" t="s">
        <v>79</v>
      </c>
      <c r="BK336" s="213">
        <f>ROUND(I336*H336,2)</f>
        <v>0</v>
      </c>
      <c r="BL336" s="25" t="s">
        <v>247</v>
      </c>
      <c r="BM336" s="25" t="s">
        <v>451</v>
      </c>
    </row>
    <row r="337" spans="2:51" s="11" customFormat="1" ht="13.5">
      <c r="B337" s="214"/>
      <c r="D337" s="215" t="s">
        <v>162</v>
      </c>
      <c r="E337" s="216" t="s">
        <v>5</v>
      </c>
      <c r="F337" s="217" t="s">
        <v>452</v>
      </c>
      <c r="H337" s="216" t="s">
        <v>5</v>
      </c>
      <c r="I337" s="218"/>
      <c r="L337" s="214"/>
      <c r="M337" s="219"/>
      <c r="N337" s="220"/>
      <c r="O337" s="220"/>
      <c r="P337" s="220"/>
      <c r="Q337" s="220"/>
      <c r="R337" s="220"/>
      <c r="S337" s="220"/>
      <c r="T337" s="221"/>
      <c r="AT337" s="216" t="s">
        <v>162</v>
      </c>
      <c r="AU337" s="216" t="s">
        <v>81</v>
      </c>
      <c r="AV337" s="11" t="s">
        <v>79</v>
      </c>
      <c r="AW337" s="11" t="s">
        <v>35</v>
      </c>
      <c r="AX337" s="11" t="s">
        <v>71</v>
      </c>
      <c r="AY337" s="216" t="s">
        <v>152</v>
      </c>
    </row>
    <row r="338" spans="2:51" s="12" customFormat="1" ht="13.5">
      <c r="B338" s="222"/>
      <c r="D338" s="215" t="s">
        <v>162</v>
      </c>
      <c r="E338" s="223" t="s">
        <v>5</v>
      </c>
      <c r="F338" s="224" t="s">
        <v>453</v>
      </c>
      <c r="H338" s="225">
        <v>55</v>
      </c>
      <c r="I338" s="226"/>
      <c r="L338" s="222"/>
      <c r="M338" s="227"/>
      <c r="N338" s="228"/>
      <c r="O338" s="228"/>
      <c r="P338" s="228"/>
      <c r="Q338" s="228"/>
      <c r="R338" s="228"/>
      <c r="S338" s="228"/>
      <c r="T338" s="229"/>
      <c r="AT338" s="223" t="s">
        <v>162</v>
      </c>
      <c r="AU338" s="223" t="s">
        <v>81</v>
      </c>
      <c r="AV338" s="12" t="s">
        <v>81</v>
      </c>
      <c r="AW338" s="12" t="s">
        <v>35</v>
      </c>
      <c r="AX338" s="12" t="s">
        <v>71</v>
      </c>
      <c r="AY338" s="223" t="s">
        <v>152</v>
      </c>
    </row>
    <row r="339" spans="2:51" s="13" customFormat="1" ht="13.5">
      <c r="B339" s="230"/>
      <c r="D339" s="215" t="s">
        <v>162</v>
      </c>
      <c r="E339" s="231" t="s">
        <v>5</v>
      </c>
      <c r="F339" s="232" t="s">
        <v>165</v>
      </c>
      <c r="H339" s="233">
        <v>55</v>
      </c>
      <c r="I339" s="234"/>
      <c r="L339" s="230"/>
      <c r="M339" s="235"/>
      <c r="N339" s="236"/>
      <c r="O339" s="236"/>
      <c r="P339" s="236"/>
      <c r="Q339" s="236"/>
      <c r="R339" s="236"/>
      <c r="S339" s="236"/>
      <c r="T339" s="237"/>
      <c r="AT339" s="231" t="s">
        <v>162</v>
      </c>
      <c r="AU339" s="231" t="s">
        <v>81</v>
      </c>
      <c r="AV339" s="13" t="s">
        <v>160</v>
      </c>
      <c r="AW339" s="13" t="s">
        <v>35</v>
      </c>
      <c r="AX339" s="13" t="s">
        <v>79</v>
      </c>
      <c r="AY339" s="231" t="s">
        <v>152</v>
      </c>
    </row>
    <row r="340" spans="2:65" s="1" customFormat="1" ht="38.25" customHeight="1">
      <c r="B340" s="201"/>
      <c r="C340" s="202" t="s">
        <v>454</v>
      </c>
      <c r="D340" s="202" t="s">
        <v>155</v>
      </c>
      <c r="E340" s="203" t="s">
        <v>455</v>
      </c>
      <c r="F340" s="204" t="s">
        <v>456</v>
      </c>
      <c r="G340" s="205" t="s">
        <v>158</v>
      </c>
      <c r="H340" s="206">
        <v>0.115</v>
      </c>
      <c r="I340" s="207"/>
      <c r="J340" s="208">
        <f>ROUND(I340*H340,2)</f>
        <v>0</v>
      </c>
      <c r="K340" s="204" t="s">
        <v>159</v>
      </c>
      <c r="L340" s="47"/>
      <c r="M340" s="209" t="s">
        <v>5</v>
      </c>
      <c r="N340" s="210" t="s">
        <v>42</v>
      </c>
      <c r="O340" s="48"/>
      <c r="P340" s="211">
        <f>O340*H340</f>
        <v>0</v>
      </c>
      <c r="Q340" s="211">
        <v>0</v>
      </c>
      <c r="R340" s="211">
        <f>Q340*H340</f>
        <v>0</v>
      </c>
      <c r="S340" s="211">
        <v>0</v>
      </c>
      <c r="T340" s="212">
        <f>S340*H340</f>
        <v>0</v>
      </c>
      <c r="AR340" s="25" t="s">
        <v>247</v>
      </c>
      <c r="AT340" s="25" t="s">
        <v>155</v>
      </c>
      <c r="AU340" s="25" t="s">
        <v>81</v>
      </c>
      <c r="AY340" s="25" t="s">
        <v>152</v>
      </c>
      <c r="BE340" s="213">
        <f>IF(N340="základní",J340,0)</f>
        <v>0</v>
      </c>
      <c r="BF340" s="213">
        <f>IF(N340="snížená",J340,0)</f>
        <v>0</v>
      </c>
      <c r="BG340" s="213">
        <f>IF(N340="zákl. přenesená",J340,0)</f>
        <v>0</v>
      </c>
      <c r="BH340" s="213">
        <f>IF(N340="sníž. přenesená",J340,0)</f>
        <v>0</v>
      </c>
      <c r="BI340" s="213">
        <f>IF(N340="nulová",J340,0)</f>
        <v>0</v>
      </c>
      <c r="BJ340" s="25" t="s">
        <v>79</v>
      </c>
      <c r="BK340" s="213">
        <f>ROUND(I340*H340,2)</f>
        <v>0</v>
      </c>
      <c r="BL340" s="25" t="s">
        <v>247</v>
      </c>
      <c r="BM340" s="25" t="s">
        <v>457</v>
      </c>
    </row>
    <row r="341" spans="2:63" s="10" customFormat="1" ht="29.85" customHeight="1">
      <c r="B341" s="188"/>
      <c r="D341" s="189" t="s">
        <v>70</v>
      </c>
      <c r="E341" s="199" t="s">
        <v>458</v>
      </c>
      <c r="F341" s="199" t="s">
        <v>459</v>
      </c>
      <c r="I341" s="191"/>
      <c r="J341" s="200">
        <f>BK341</f>
        <v>0</v>
      </c>
      <c r="L341" s="188"/>
      <c r="M341" s="193"/>
      <c r="N341" s="194"/>
      <c r="O341" s="194"/>
      <c r="P341" s="195">
        <f>SUM(P342:P376)</f>
        <v>0</v>
      </c>
      <c r="Q341" s="194"/>
      <c r="R341" s="195">
        <f>SUM(R342:R376)</f>
        <v>0</v>
      </c>
      <c r="S341" s="194"/>
      <c r="T341" s="196">
        <f>SUM(T342:T376)</f>
        <v>0.9360199999999999</v>
      </c>
      <c r="AR341" s="189" t="s">
        <v>81</v>
      </c>
      <c r="AT341" s="197" t="s">
        <v>70</v>
      </c>
      <c r="AU341" s="197" t="s">
        <v>79</v>
      </c>
      <c r="AY341" s="189" t="s">
        <v>152</v>
      </c>
      <c r="BK341" s="198">
        <f>SUM(BK342:BK376)</f>
        <v>0</v>
      </c>
    </row>
    <row r="342" spans="2:65" s="1" customFormat="1" ht="16.5" customHeight="1">
      <c r="B342" s="201"/>
      <c r="C342" s="202" t="s">
        <v>460</v>
      </c>
      <c r="D342" s="202" t="s">
        <v>155</v>
      </c>
      <c r="E342" s="203" t="s">
        <v>461</v>
      </c>
      <c r="F342" s="204" t="s">
        <v>462</v>
      </c>
      <c r="G342" s="205" t="s">
        <v>463</v>
      </c>
      <c r="H342" s="206">
        <v>1</v>
      </c>
      <c r="I342" s="207"/>
      <c r="J342" s="208">
        <f>ROUND(I342*H342,2)</f>
        <v>0</v>
      </c>
      <c r="K342" s="204" t="s">
        <v>159</v>
      </c>
      <c r="L342" s="47"/>
      <c r="M342" s="209" t="s">
        <v>5</v>
      </c>
      <c r="N342" s="210" t="s">
        <v>42</v>
      </c>
      <c r="O342" s="48"/>
      <c r="P342" s="211">
        <f>O342*H342</f>
        <v>0</v>
      </c>
      <c r="Q342" s="211">
        <v>0</v>
      </c>
      <c r="R342" s="211">
        <f>Q342*H342</f>
        <v>0</v>
      </c>
      <c r="S342" s="211">
        <v>0.01933</v>
      </c>
      <c r="T342" s="212">
        <f>S342*H342</f>
        <v>0.01933</v>
      </c>
      <c r="AR342" s="25" t="s">
        <v>247</v>
      </c>
      <c r="AT342" s="25" t="s">
        <v>155</v>
      </c>
      <c r="AU342" s="25" t="s">
        <v>81</v>
      </c>
      <c r="AY342" s="25" t="s">
        <v>152</v>
      </c>
      <c r="BE342" s="213">
        <f>IF(N342="základní",J342,0)</f>
        <v>0</v>
      </c>
      <c r="BF342" s="213">
        <f>IF(N342="snížená",J342,0)</f>
        <v>0</v>
      </c>
      <c r="BG342" s="213">
        <f>IF(N342="zákl. přenesená",J342,0)</f>
        <v>0</v>
      </c>
      <c r="BH342" s="213">
        <f>IF(N342="sníž. přenesená",J342,0)</f>
        <v>0</v>
      </c>
      <c r="BI342" s="213">
        <f>IF(N342="nulová",J342,0)</f>
        <v>0</v>
      </c>
      <c r="BJ342" s="25" t="s">
        <v>79</v>
      </c>
      <c r="BK342" s="213">
        <f>ROUND(I342*H342,2)</f>
        <v>0</v>
      </c>
      <c r="BL342" s="25" t="s">
        <v>247</v>
      </c>
      <c r="BM342" s="25" t="s">
        <v>464</v>
      </c>
    </row>
    <row r="343" spans="2:51" s="11" customFormat="1" ht="13.5">
      <c r="B343" s="214"/>
      <c r="D343" s="215" t="s">
        <v>162</v>
      </c>
      <c r="E343" s="216" t="s">
        <v>5</v>
      </c>
      <c r="F343" s="217" t="s">
        <v>177</v>
      </c>
      <c r="H343" s="216" t="s">
        <v>5</v>
      </c>
      <c r="I343" s="218"/>
      <c r="L343" s="214"/>
      <c r="M343" s="219"/>
      <c r="N343" s="220"/>
      <c r="O343" s="220"/>
      <c r="P343" s="220"/>
      <c r="Q343" s="220"/>
      <c r="R343" s="220"/>
      <c r="S343" s="220"/>
      <c r="T343" s="221"/>
      <c r="AT343" s="216" t="s">
        <v>162</v>
      </c>
      <c r="AU343" s="216" t="s">
        <v>81</v>
      </c>
      <c r="AV343" s="11" t="s">
        <v>79</v>
      </c>
      <c r="AW343" s="11" t="s">
        <v>35</v>
      </c>
      <c r="AX343" s="11" t="s">
        <v>71</v>
      </c>
      <c r="AY343" s="216" t="s">
        <v>152</v>
      </c>
    </row>
    <row r="344" spans="2:51" s="12" customFormat="1" ht="13.5">
      <c r="B344" s="222"/>
      <c r="D344" s="215" t="s">
        <v>162</v>
      </c>
      <c r="E344" s="223" t="s">
        <v>5</v>
      </c>
      <c r="F344" s="224" t="s">
        <v>79</v>
      </c>
      <c r="H344" s="225">
        <v>1</v>
      </c>
      <c r="I344" s="226"/>
      <c r="L344" s="222"/>
      <c r="M344" s="227"/>
      <c r="N344" s="228"/>
      <c r="O344" s="228"/>
      <c r="P344" s="228"/>
      <c r="Q344" s="228"/>
      <c r="R344" s="228"/>
      <c r="S344" s="228"/>
      <c r="T344" s="229"/>
      <c r="AT344" s="223" t="s">
        <v>162</v>
      </c>
      <c r="AU344" s="223" t="s">
        <v>81</v>
      </c>
      <c r="AV344" s="12" t="s">
        <v>81</v>
      </c>
      <c r="AW344" s="12" t="s">
        <v>35</v>
      </c>
      <c r="AX344" s="12" t="s">
        <v>71</v>
      </c>
      <c r="AY344" s="223" t="s">
        <v>152</v>
      </c>
    </row>
    <row r="345" spans="2:51" s="13" customFormat="1" ht="13.5">
      <c r="B345" s="230"/>
      <c r="D345" s="215" t="s">
        <v>162</v>
      </c>
      <c r="E345" s="231" t="s">
        <v>5</v>
      </c>
      <c r="F345" s="232" t="s">
        <v>165</v>
      </c>
      <c r="H345" s="233">
        <v>1</v>
      </c>
      <c r="I345" s="234"/>
      <c r="L345" s="230"/>
      <c r="M345" s="235"/>
      <c r="N345" s="236"/>
      <c r="O345" s="236"/>
      <c r="P345" s="236"/>
      <c r="Q345" s="236"/>
      <c r="R345" s="236"/>
      <c r="S345" s="236"/>
      <c r="T345" s="237"/>
      <c r="AT345" s="231" t="s">
        <v>162</v>
      </c>
      <c r="AU345" s="231" t="s">
        <v>81</v>
      </c>
      <c r="AV345" s="13" t="s">
        <v>160</v>
      </c>
      <c r="AW345" s="13" t="s">
        <v>35</v>
      </c>
      <c r="AX345" s="13" t="s">
        <v>79</v>
      </c>
      <c r="AY345" s="231" t="s">
        <v>152</v>
      </c>
    </row>
    <row r="346" spans="2:65" s="1" customFormat="1" ht="16.5" customHeight="1">
      <c r="B346" s="201"/>
      <c r="C346" s="202" t="s">
        <v>465</v>
      </c>
      <c r="D346" s="202" t="s">
        <v>155</v>
      </c>
      <c r="E346" s="203" t="s">
        <v>466</v>
      </c>
      <c r="F346" s="204" t="s">
        <v>467</v>
      </c>
      <c r="G346" s="205" t="s">
        <v>463</v>
      </c>
      <c r="H346" s="206">
        <v>37</v>
      </c>
      <c r="I346" s="207"/>
      <c r="J346" s="208">
        <f>ROUND(I346*H346,2)</f>
        <v>0</v>
      </c>
      <c r="K346" s="204" t="s">
        <v>159</v>
      </c>
      <c r="L346" s="47"/>
      <c r="M346" s="209" t="s">
        <v>5</v>
      </c>
      <c r="N346" s="210" t="s">
        <v>42</v>
      </c>
      <c r="O346" s="48"/>
      <c r="P346" s="211">
        <f>O346*H346</f>
        <v>0</v>
      </c>
      <c r="Q346" s="211">
        <v>0</v>
      </c>
      <c r="R346" s="211">
        <f>Q346*H346</f>
        <v>0</v>
      </c>
      <c r="S346" s="211">
        <v>0.01946</v>
      </c>
      <c r="T346" s="212">
        <f>S346*H346</f>
        <v>0.7200200000000001</v>
      </c>
      <c r="AR346" s="25" t="s">
        <v>247</v>
      </c>
      <c r="AT346" s="25" t="s">
        <v>155</v>
      </c>
      <c r="AU346" s="25" t="s">
        <v>81</v>
      </c>
      <c r="AY346" s="25" t="s">
        <v>152</v>
      </c>
      <c r="BE346" s="213">
        <f>IF(N346="základní",J346,0)</f>
        <v>0</v>
      </c>
      <c r="BF346" s="213">
        <f>IF(N346="snížená",J346,0)</f>
        <v>0</v>
      </c>
      <c r="BG346" s="213">
        <f>IF(N346="zákl. přenesená",J346,0)</f>
        <v>0</v>
      </c>
      <c r="BH346" s="213">
        <f>IF(N346="sníž. přenesená",J346,0)</f>
        <v>0</v>
      </c>
      <c r="BI346" s="213">
        <f>IF(N346="nulová",J346,0)</f>
        <v>0</v>
      </c>
      <c r="BJ346" s="25" t="s">
        <v>79</v>
      </c>
      <c r="BK346" s="213">
        <f>ROUND(I346*H346,2)</f>
        <v>0</v>
      </c>
      <c r="BL346" s="25" t="s">
        <v>247</v>
      </c>
      <c r="BM346" s="25" t="s">
        <v>468</v>
      </c>
    </row>
    <row r="347" spans="2:51" s="11" customFormat="1" ht="13.5">
      <c r="B347" s="214"/>
      <c r="D347" s="215" t="s">
        <v>162</v>
      </c>
      <c r="E347" s="216" t="s">
        <v>5</v>
      </c>
      <c r="F347" s="217" t="s">
        <v>177</v>
      </c>
      <c r="H347" s="216" t="s">
        <v>5</v>
      </c>
      <c r="I347" s="218"/>
      <c r="L347" s="214"/>
      <c r="M347" s="219"/>
      <c r="N347" s="220"/>
      <c r="O347" s="220"/>
      <c r="P347" s="220"/>
      <c r="Q347" s="220"/>
      <c r="R347" s="220"/>
      <c r="S347" s="220"/>
      <c r="T347" s="221"/>
      <c r="AT347" s="216" t="s">
        <v>162</v>
      </c>
      <c r="AU347" s="216" t="s">
        <v>81</v>
      </c>
      <c r="AV347" s="11" t="s">
        <v>79</v>
      </c>
      <c r="AW347" s="11" t="s">
        <v>35</v>
      </c>
      <c r="AX347" s="11" t="s">
        <v>71</v>
      </c>
      <c r="AY347" s="216" t="s">
        <v>152</v>
      </c>
    </row>
    <row r="348" spans="2:51" s="12" customFormat="1" ht="13.5">
      <c r="B348" s="222"/>
      <c r="D348" s="215" t="s">
        <v>162</v>
      </c>
      <c r="E348" s="223" t="s">
        <v>5</v>
      </c>
      <c r="F348" s="224" t="s">
        <v>226</v>
      </c>
      <c r="H348" s="225">
        <v>11</v>
      </c>
      <c r="I348" s="226"/>
      <c r="L348" s="222"/>
      <c r="M348" s="227"/>
      <c r="N348" s="228"/>
      <c r="O348" s="228"/>
      <c r="P348" s="228"/>
      <c r="Q348" s="228"/>
      <c r="R348" s="228"/>
      <c r="S348" s="228"/>
      <c r="T348" s="229"/>
      <c r="AT348" s="223" t="s">
        <v>162</v>
      </c>
      <c r="AU348" s="223" t="s">
        <v>81</v>
      </c>
      <c r="AV348" s="12" t="s">
        <v>81</v>
      </c>
      <c r="AW348" s="12" t="s">
        <v>35</v>
      </c>
      <c r="AX348" s="12" t="s">
        <v>71</v>
      </c>
      <c r="AY348" s="223" t="s">
        <v>152</v>
      </c>
    </row>
    <row r="349" spans="2:51" s="11" customFormat="1" ht="13.5">
      <c r="B349" s="214"/>
      <c r="D349" s="215" t="s">
        <v>162</v>
      </c>
      <c r="E349" s="216" t="s">
        <v>5</v>
      </c>
      <c r="F349" s="217" t="s">
        <v>180</v>
      </c>
      <c r="H349" s="216" t="s">
        <v>5</v>
      </c>
      <c r="I349" s="218"/>
      <c r="L349" s="214"/>
      <c r="M349" s="219"/>
      <c r="N349" s="220"/>
      <c r="O349" s="220"/>
      <c r="P349" s="220"/>
      <c r="Q349" s="220"/>
      <c r="R349" s="220"/>
      <c r="S349" s="220"/>
      <c r="T349" s="221"/>
      <c r="AT349" s="216" t="s">
        <v>162</v>
      </c>
      <c r="AU349" s="216" t="s">
        <v>81</v>
      </c>
      <c r="AV349" s="11" t="s">
        <v>79</v>
      </c>
      <c r="AW349" s="11" t="s">
        <v>35</v>
      </c>
      <c r="AX349" s="11" t="s">
        <v>71</v>
      </c>
      <c r="AY349" s="216" t="s">
        <v>152</v>
      </c>
    </row>
    <row r="350" spans="2:51" s="12" customFormat="1" ht="13.5">
      <c r="B350" s="222"/>
      <c r="D350" s="215" t="s">
        <v>162</v>
      </c>
      <c r="E350" s="223" t="s">
        <v>5</v>
      </c>
      <c r="F350" s="224" t="s">
        <v>169</v>
      </c>
      <c r="H350" s="225">
        <v>8</v>
      </c>
      <c r="I350" s="226"/>
      <c r="L350" s="222"/>
      <c r="M350" s="227"/>
      <c r="N350" s="228"/>
      <c r="O350" s="228"/>
      <c r="P350" s="228"/>
      <c r="Q350" s="228"/>
      <c r="R350" s="228"/>
      <c r="S350" s="228"/>
      <c r="T350" s="229"/>
      <c r="AT350" s="223" t="s">
        <v>162</v>
      </c>
      <c r="AU350" s="223" t="s">
        <v>81</v>
      </c>
      <c r="AV350" s="12" t="s">
        <v>81</v>
      </c>
      <c r="AW350" s="12" t="s">
        <v>35</v>
      </c>
      <c r="AX350" s="12" t="s">
        <v>71</v>
      </c>
      <c r="AY350" s="223" t="s">
        <v>152</v>
      </c>
    </row>
    <row r="351" spans="2:51" s="11" customFormat="1" ht="13.5">
      <c r="B351" s="214"/>
      <c r="D351" s="215" t="s">
        <v>162</v>
      </c>
      <c r="E351" s="216" t="s">
        <v>5</v>
      </c>
      <c r="F351" s="217" t="s">
        <v>182</v>
      </c>
      <c r="H351" s="216" t="s">
        <v>5</v>
      </c>
      <c r="I351" s="218"/>
      <c r="L351" s="214"/>
      <c r="M351" s="219"/>
      <c r="N351" s="220"/>
      <c r="O351" s="220"/>
      <c r="P351" s="220"/>
      <c r="Q351" s="220"/>
      <c r="R351" s="220"/>
      <c r="S351" s="220"/>
      <c r="T351" s="221"/>
      <c r="AT351" s="216" t="s">
        <v>162</v>
      </c>
      <c r="AU351" s="216" t="s">
        <v>81</v>
      </c>
      <c r="AV351" s="11" t="s">
        <v>79</v>
      </c>
      <c r="AW351" s="11" t="s">
        <v>35</v>
      </c>
      <c r="AX351" s="11" t="s">
        <v>71</v>
      </c>
      <c r="AY351" s="216" t="s">
        <v>152</v>
      </c>
    </row>
    <row r="352" spans="2:51" s="12" customFormat="1" ht="13.5">
      <c r="B352" s="222"/>
      <c r="D352" s="215" t="s">
        <v>162</v>
      </c>
      <c r="E352" s="223" t="s">
        <v>5</v>
      </c>
      <c r="F352" s="224" t="s">
        <v>258</v>
      </c>
      <c r="H352" s="225">
        <v>18</v>
      </c>
      <c r="I352" s="226"/>
      <c r="L352" s="222"/>
      <c r="M352" s="227"/>
      <c r="N352" s="228"/>
      <c r="O352" s="228"/>
      <c r="P352" s="228"/>
      <c r="Q352" s="228"/>
      <c r="R352" s="228"/>
      <c r="S352" s="228"/>
      <c r="T352" s="229"/>
      <c r="AT352" s="223" t="s">
        <v>162</v>
      </c>
      <c r="AU352" s="223" t="s">
        <v>81</v>
      </c>
      <c r="AV352" s="12" t="s">
        <v>81</v>
      </c>
      <c r="AW352" s="12" t="s">
        <v>35</v>
      </c>
      <c r="AX352" s="12" t="s">
        <v>71</v>
      </c>
      <c r="AY352" s="223" t="s">
        <v>152</v>
      </c>
    </row>
    <row r="353" spans="2:51" s="13" customFormat="1" ht="13.5">
      <c r="B353" s="230"/>
      <c r="D353" s="215" t="s">
        <v>162</v>
      </c>
      <c r="E353" s="231" t="s">
        <v>5</v>
      </c>
      <c r="F353" s="232" t="s">
        <v>165</v>
      </c>
      <c r="H353" s="233">
        <v>37</v>
      </c>
      <c r="I353" s="234"/>
      <c r="L353" s="230"/>
      <c r="M353" s="235"/>
      <c r="N353" s="236"/>
      <c r="O353" s="236"/>
      <c r="P353" s="236"/>
      <c r="Q353" s="236"/>
      <c r="R353" s="236"/>
      <c r="S353" s="236"/>
      <c r="T353" s="237"/>
      <c r="AT353" s="231" t="s">
        <v>162</v>
      </c>
      <c r="AU353" s="231" t="s">
        <v>81</v>
      </c>
      <c r="AV353" s="13" t="s">
        <v>160</v>
      </c>
      <c r="AW353" s="13" t="s">
        <v>35</v>
      </c>
      <c r="AX353" s="13" t="s">
        <v>79</v>
      </c>
      <c r="AY353" s="231" t="s">
        <v>152</v>
      </c>
    </row>
    <row r="354" spans="2:65" s="1" customFormat="1" ht="16.5" customHeight="1">
      <c r="B354" s="201"/>
      <c r="C354" s="202" t="s">
        <v>469</v>
      </c>
      <c r="D354" s="202" t="s">
        <v>155</v>
      </c>
      <c r="E354" s="203" t="s">
        <v>470</v>
      </c>
      <c r="F354" s="204" t="s">
        <v>471</v>
      </c>
      <c r="G354" s="205" t="s">
        <v>463</v>
      </c>
      <c r="H354" s="206">
        <v>1</v>
      </c>
      <c r="I354" s="207"/>
      <c r="J354" s="208">
        <f>ROUND(I354*H354,2)</f>
        <v>0</v>
      </c>
      <c r="K354" s="204" t="s">
        <v>159</v>
      </c>
      <c r="L354" s="47"/>
      <c r="M354" s="209" t="s">
        <v>5</v>
      </c>
      <c r="N354" s="210" t="s">
        <v>42</v>
      </c>
      <c r="O354" s="48"/>
      <c r="P354" s="211">
        <f>O354*H354</f>
        <v>0</v>
      </c>
      <c r="Q354" s="211">
        <v>0</v>
      </c>
      <c r="R354" s="211">
        <f>Q354*H354</f>
        <v>0</v>
      </c>
      <c r="S354" s="211">
        <v>0.088</v>
      </c>
      <c r="T354" s="212">
        <f>S354*H354</f>
        <v>0.088</v>
      </c>
      <c r="AR354" s="25" t="s">
        <v>247</v>
      </c>
      <c r="AT354" s="25" t="s">
        <v>155</v>
      </c>
      <c r="AU354" s="25" t="s">
        <v>81</v>
      </c>
      <c r="AY354" s="25" t="s">
        <v>152</v>
      </c>
      <c r="BE354" s="213">
        <f>IF(N354="základní",J354,0)</f>
        <v>0</v>
      </c>
      <c r="BF354" s="213">
        <f>IF(N354="snížená",J354,0)</f>
        <v>0</v>
      </c>
      <c r="BG354" s="213">
        <f>IF(N354="zákl. přenesená",J354,0)</f>
        <v>0</v>
      </c>
      <c r="BH354" s="213">
        <f>IF(N354="sníž. přenesená",J354,0)</f>
        <v>0</v>
      </c>
      <c r="BI354" s="213">
        <f>IF(N354="nulová",J354,0)</f>
        <v>0</v>
      </c>
      <c r="BJ354" s="25" t="s">
        <v>79</v>
      </c>
      <c r="BK354" s="213">
        <f>ROUND(I354*H354,2)</f>
        <v>0</v>
      </c>
      <c r="BL354" s="25" t="s">
        <v>247</v>
      </c>
      <c r="BM354" s="25" t="s">
        <v>472</v>
      </c>
    </row>
    <row r="355" spans="2:51" s="12" customFormat="1" ht="13.5">
      <c r="B355" s="222"/>
      <c r="D355" s="215" t="s">
        <v>162</v>
      </c>
      <c r="E355" s="223" t="s">
        <v>5</v>
      </c>
      <c r="F355" s="224" t="s">
        <v>473</v>
      </c>
      <c r="H355" s="225">
        <v>1</v>
      </c>
      <c r="I355" s="226"/>
      <c r="L355" s="222"/>
      <c r="M355" s="227"/>
      <c r="N355" s="228"/>
      <c r="O355" s="228"/>
      <c r="P355" s="228"/>
      <c r="Q355" s="228"/>
      <c r="R355" s="228"/>
      <c r="S355" s="228"/>
      <c r="T355" s="229"/>
      <c r="AT355" s="223" t="s">
        <v>162</v>
      </c>
      <c r="AU355" s="223" t="s">
        <v>81</v>
      </c>
      <c r="AV355" s="12" t="s">
        <v>81</v>
      </c>
      <c r="AW355" s="12" t="s">
        <v>35</v>
      </c>
      <c r="AX355" s="12" t="s">
        <v>71</v>
      </c>
      <c r="AY355" s="223" t="s">
        <v>152</v>
      </c>
    </row>
    <row r="356" spans="2:51" s="13" customFormat="1" ht="13.5">
      <c r="B356" s="230"/>
      <c r="D356" s="215" t="s">
        <v>162</v>
      </c>
      <c r="E356" s="231" t="s">
        <v>5</v>
      </c>
      <c r="F356" s="232" t="s">
        <v>165</v>
      </c>
      <c r="H356" s="233">
        <v>1</v>
      </c>
      <c r="I356" s="234"/>
      <c r="L356" s="230"/>
      <c r="M356" s="235"/>
      <c r="N356" s="236"/>
      <c r="O356" s="236"/>
      <c r="P356" s="236"/>
      <c r="Q356" s="236"/>
      <c r="R356" s="236"/>
      <c r="S356" s="236"/>
      <c r="T356" s="237"/>
      <c r="AT356" s="231" t="s">
        <v>162</v>
      </c>
      <c r="AU356" s="231" t="s">
        <v>81</v>
      </c>
      <c r="AV356" s="13" t="s">
        <v>160</v>
      </c>
      <c r="AW356" s="13" t="s">
        <v>35</v>
      </c>
      <c r="AX356" s="13" t="s">
        <v>79</v>
      </c>
      <c r="AY356" s="231" t="s">
        <v>152</v>
      </c>
    </row>
    <row r="357" spans="2:65" s="1" customFormat="1" ht="16.5" customHeight="1">
      <c r="B357" s="201"/>
      <c r="C357" s="202" t="s">
        <v>474</v>
      </c>
      <c r="D357" s="202" t="s">
        <v>155</v>
      </c>
      <c r="E357" s="203" t="s">
        <v>475</v>
      </c>
      <c r="F357" s="204" t="s">
        <v>476</v>
      </c>
      <c r="G357" s="205" t="s">
        <v>463</v>
      </c>
      <c r="H357" s="206">
        <v>1</v>
      </c>
      <c r="I357" s="207"/>
      <c r="J357" s="208">
        <f>ROUND(I357*H357,2)</f>
        <v>0</v>
      </c>
      <c r="K357" s="204" t="s">
        <v>159</v>
      </c>
      <c r="L357" s="47"/>
      <c r="M357" s="209" t="s">
        <v>5</v>
      </c>
      <c r="N357" s="210" t="s">
        <v>42</v>
      </c>
      <c r="O357" s="48"/>
      <c r="P357" s="211">
        <f>O357*H357</f>
        <v>0</v>
      </c>
      <c r="Q357" s="211">
        <v>0</v>
      </c>
      <c r="R357" s="211">
        <f>Q357*H357</f>
        <v>0</v>
      </c>
      <c r="S357" s="211">
        <v>0.0245</v>
      </c>
      <c r="T357" s="212">
        <f>S357*H357</f>
        <v>0.0245</v>
      </c>
      <c r="AR357" s="25" t="s">
        <v>247</v>
      </c>
      <c r="AT357" s="25" t="s">
        <v>155</v>
      </c>
      <c r="AU357" s="25" t="s">
        <v>81</v>
      </c>
      <c r="AY357" s="25" t="s">
        <v>152</v>
      </c>
      <c r="BE357" s="213">
        <f>IF(N357="základní",J357,0)</f>
        <v>0</v>
      </c>
      <c r="BF357" s="213">
        <f>IF(N357="snížená",J357,0)</f>
        <v>0</v>
      </c>
      <c r="BG357" s="213">
        <f>IF(N357="zákl. přenesená",J357,0)</f>
        <v>0</v>
      </c>
      <c r="BH357" s="213">
        <f>IF(N357="sníž. přenesená",J357,0)</f>
        <v>0</v>
      </c>
      <c r="BI357" s="213">
        <f>IF(N357="nulová",J357,0)</f>
        <v>0</v>
      </c>
      <c r="BJ357" s="25" t="s">
        <v>79</v>
      </c>
      <c r="BK357" s="213">
        <f>ROUND(I357*H357,2)</f>
        <v>0</v>
      </c>
      <c r="BL357" s="25" t="s">
        <v>247</v>
      </c>
      <c r="BM357" s="25" t="s">
        <v>477</v>
      </c>
    </row>
    <row r="358" spans="2:51" s="12" customFormat="1" ht="13.5">
      <c r="B358" s="222"/>
      <c r="D358" s="215" t="s">
        <v>162</v>
      </c>
      <c r="E358" s="223" t="s">
        <v>5</v>
      </c>
      <c r="F358" s="224" t="s">
        <v>473</v>
      </c>
      <c r="H358" s="225">
        <v>1</v>
      </c>
      <c r="I358" s="226"/>
      <c r="L358" s="222"/>
      <c r="M358" s="227"/>
      <c r="N358" s="228"/>
      <c r="O358" s="228"/>
      <c r="P358" s="228"/>
      <c r="Q358" s="228"/>
      <c r="R358" s="228"/>
      <c r="S358" s="228"/>
      <c r="T358" s="229"/>
      <c r="AT358" s="223" t="s">
        <v>162</v>
      </c>
      <c r="AU358" s="223" t="s">
        <v>81</v>
      </c>
      <c r="AV358" s="12" t="s">
        <v>81</v>
      </c>
      <c r="AW358" s="12" t="s">
        <v>35</v>
      </c>
      <c r="AX358" s="12" t="s">
        <v>71</v>
      </c>
      <c r="AY358" s="223" t="s">
        <v>152</v>
      </c>
    </row>
    <row r="359" spans="2:51" s="13" customFormat="1" ht="13.5">
      <c r="B359" s="230"/>
      <c r="D359" s="215" t="s">
        <v>162</v>
      </c>
      <c r="E359" s="231" t="s">
        <v>5</v>
      </c>
      <c r="F359" s="232" t="s">
        <v>165</v>
      </c>
      <c r="H359" s="233">
        <v>1</v>
      </c>
      <c r="I359" s="234"/>
      <c r="L359" s="230"/>
      <c r="M359" s="235"/>
      <c r="N359" s="236"/>
      <c r="O359" s="236"/>
      <c r="P359" s="236"/>
      <c r="Q359" s="236"/>
      <c r="R359" s="236"/>
      <c r="S359" s="236"/>
      <c r="T359" s="237"/>
      <c r="AT359" s="231" t="s">
        <v>162</v>
      </c>
      <c r="AU359" s="231" t="s">
        <v>81</v>
      </c>
      <c r="AV359" s="13" t="s">
        <v>160</v>
      </c>
      <c r="AW359" s="13" t="s">
        <v>35</v>
      </c>
      <c r="AX359" s="13" t="s">
        <v>79</v>
      </c>
      <c r="AY359" s="231" t="s">
        <v>152</v>
      </c>
    </row>
    <row r="360" spans="2:65" s="1" customFormat="1" ht="16.5" customHeight="1">
      <c r="B360" s="201"/>
      <c r="C360" s="202" t="s">
        <v>478</v>
      </c>
      <c r="D360" s="202" t="s">
        <v>155</v>
      </c>
      <c r="E360" s="203" t="s">
        <v>479</v>
      </c>
      <c r="F360" s="204" t="s">
        <v>480</v>
      </c>
      <c r="G360" s="205" t="s">
        <v>196</v>
      </c>
      <c r="H360" s="206">
        <v>37</v>
      </c>
      <c r="I360" s="207"/>
      <c r="J360" s="208">
        <f>ROUND(I360*H360,2)</f>
        <v>0</v>
      </c>
      <c r="K360" s="204" t="s">
        <v>159</v>
      </c>
      <c r="L360" s="47"/>
      <c r="M360" s="209" t="s">
        <v>5</v>
      </c>
      <c r="N360" s="210" t="s">
        <v>42</v>
      </c>
      <c r="O360" s="48"/>
      <c r="P360" s="211">
        <f>O360*H360</f>
        <v>0</v>
      </c>
      <c r="Q360" s="211">
        <v>0</v>
      </c>
      <c r="R360" s="211">
        <f>Q360*H360</f>
        <v>0</v>
      </c>
      <c r="S360" s="211">
        <v>0.00049</v>
      </c>
      <c r="T360" s="212">
        <f>S360*H360</f>
        <v>0.01813</v>
      </c>
      <c r="AR360" s="25" t="s">
        <v>247</v>
      </c>
      <c r="AT360" s="25" t="s">
        <v>155</v>
      </c>
      <c r="AU360" s="25" t="s">
        <v>81</v>
      </c>
      <c r="AY360" s="25" t="s">
        <v>152</v>
      </c>
      <c r="BE360" s="213">
        <f>IF(N360="základní",J360,0)</f>
        <v>0</v>
      </c>
      <c r="BF360" s="213">
        <f>IF(N360="snížená",J360,0)</f>
        <v>0</v>
      </c>
      <c r="BG360" s="213">
        <f>IF(N360="zákl. přenesená",J360,0)</f>
        <v>0</v>
      </c>
      <c r="BH360" s="213">
        <f>IF(N360="sníž. přenesená",J360,0)</f>
        <v>0</v>
      </c>
      <c r="BI360" s="213">
        <f>IF(N360="nulová",J360,0)</f>
        <v>0</v>
      </c>
      <c r="BJ360" s="25" t="s">
        <v>79</v>
      </c>
      <c r="BK360" s="213">
        <f>ROUND(I360*H360,2)</f>
        <v>0</v>
      </c>
      <c r="BL360" s="25" t="s">
        <v>247</v>
      </c>
      <c r="BM360" s="25" t="s">
        <v>481</v>
      </c>
    </row>
    <row r="361" spans="2:51" s="12" customFormat="1" ht="13.5">
      <c r="B361" s="222"/>
      <c r="D361" s="215" t="s">
        <v>162</v>
      </c>
      <c r="E361" s="223" t="s">
        <v>5</v>
      </c>
      <c r="F361" s="224" t="s">
        <v>482</v>
      </c>
      <c r="H361" s="225">
        <v>11</v>
      </c>
      <c r="I361" s="226"/>
      <c r="L361" s="222"/>
      <c r="M361" s="227"/>
      <c r="N361" s="228"/>
      <c r="O361" s="228"/>
      <c r="P361" s="228"/>
      <c r="Q361" s="228"/>
      <c r="R361" s="228"/>
      <c r="S361" s="228"/>
      <c r="T361" s="229"/>
      <c r="AT361" s="223" t="s">
        <v>162</v>
      </c>
      <c r="AU361" s="223" t="s">
        <v>81</v>
      </c>
      <c r="AV361" s="12" t="s">
        <v>81</v>
      </c>
      <c r="AW361" s="12" t="s">
        <v>35</v>
      </c>
      <c r="AX361" s="12" t="s">
        <v>71</v>
      </c>
      <c r="AY361" s="223" t="s">
        <v>152</v>
      </c>
    </row>
    <row r="362" spans="2:51" s="12" customFormat="1" ht="13.5">
      <c r="B362" s="222"/>
      <c r="D362" s="215" t="s">
        <v>162</v>
      </c>
      <c r="E362" s="223" t="s">
        <v>5</v>
      </c>
      <c r="F362" s="224" t="s">
        <v>483</v>
      </c>
      <c r="H362" s="225">
        <v>8</v>
      </c>
      <c r="I362" s="226"/>
      <c r="L362" s="222"/>
      <c r="M362" s="227"/>
      <c r="N362" s="228"/>
      <c r="O362" s="228"/>
      <c r="P362" s="228"/>
      <c r="Q362" s="228"/>
      <c r="R362" s="228"/>
      <c r="S362" s="228"/>
      <c r="T362" s="229"/>
      <c r="AT362" s="223" t="s">
        <v>162</v>
      </c>
      <c r="AU362" s="223" t="s">
        <v>81</v>
      </c>
      <c r="AV362" s="12" t="s">
        <v>81</v>
      </c>
      <c r="AW362" s="12" t="s">
        <v>35</v>
      </c>
      <c r="AX362" s="12" t="s">
        <v>71</v>
      </c>
      <c r="AY362" s="223" t="s">
        <v>152</v>
      </c>
    </row>
    <row r="363" spans="2:51" s="12" customFormat="1" ht="13.5">
      <c r="B363" s="222"/>
      <c r="D363" s="215" t="s">
        <v>162</v>
      </c>
      <c r="E363" s="223" t="s">
        <v>5</v>
      </c>
      <c r="F363" s="224" t="s">
        <v>484</v>
      </c>
      <c r="H363" s="225">
        <v>18</v>
      </c>
      <c r="I363" s="226"/>
      <c r="L363" s="222"/>
      <c r="M363" s="227"/>
      <c r="N363" s="228"/>
      <c r="O363" s="228"/>
      <c r="P363" s="228"/>
      <c r="Q363" s="228"/>
      <c r="R363" s="228"/>
      <c r="S363" s="228"/>
      <c r="T363" s="229"/>
      <c r="AT363" s="223" t="s">
        <v>162</v>
      </c>
      <c r="AU363" s="223" t="s">
        <v>81</v>
      </c>
      <c r="AV363" s="12" t="s">
        <v>81</v>
      </c>
      <c r="AW363" s="12" t="s">
        <v>35</v>
      </c>
      <c r="AX363" s="12" t="s">
        <v>71</v>
      </c>
      <c r="AY363" s="223" t="s">
        <v>152</v>
      </c>
    </row>
    <row r="364" spans="2:51" s="13" customFormat="1" ht="13.5">
      <c r="B364" s="230"/>
      <c r="D364" s="215" t="s">
        <v>162</v>
      </c>
      <c r="E364" s="231" t="s">
        <v>5</v>
      </c>
      <c r="F364" s="232" t="s">
        <v>165</v>
      </c>
      <c r="H364" s="233">
        <v>37</v>
      </c>
      <c r="I364" s="234"/>
      <c r="L364" s="230"/>
      <c r="M364" s="235"/>
      <c r="N364" s="236"/>
      <c r="O364" s="236"/>
      <c r="P364" s="236"/>
      <c r="Q364" s="236"/>
      <c r="R364" s="236"/>
      <c r="S364" s="236"/>
      <c r="T364" s="237"/>
      <c r="AT364" s="231" t="s">
        <v>162</v>
      </c>
      <c r="AU364" s="231" t="s">
        <v>81</v>
      </c>
      <c r="AV364" s="13" t="s">
        <v>160</v>
      </c>
      <c r="AW364" s="13" t="s">
        <v>35</v>
      </c>
      <c r="AX364" s="13" t="s">
        <v>79</v>
      </c>
      <c r="AY364" s="231" t="s">
        <v>152</v>
      </c>
    </row>
    <row r="365" spans="2:65" s="1" customFormat="1" ht="16.5" customHeight="1">
      <c r="B365" s="201"/>
      <c r="C365" s="202" t="s">
        <v>485</v>
      </c>
      <c r="D365" s="202" t="s">
        <v>155</v>
      </c>
      <c r="E365" s="203" t="s">
        <v>486</v>
      </c>
      <c r="F365" s="204" t="s">
        <v>487</v>
      </c>
      <c r="G365" s="205" t="s">
        <v>196</v>
      </c>
      <c r="H365" s="206">
        <v>1</v>
      </c>
      <c r="I365" s="207"/>
      <c r="J365" s="208">
        <f>ROUND(I365*H365,2)</f>
        <v>0</v>
      </c>
      <c r="K365" s="204" t="s">
        <v>159</v>
      </c>
      <c r="L365" s="47"/>
      <c r="M365" s="209" t="s">
        <v>5</v>
      </c>
      <c r="N365" s="210" t="s">
        <v>42</v>
      </c>
      <c r="O365" s="48"/>
      <c r="P365" s="211">
        <f>O365*H365</f>
        <v>0</v>
      </c>
      <c r="Q365" s="211">
        <v>0</v>
      </c>
      <c r="R365" s="211">
        <f>Q365*H365</f>
        <v>0</v>
      </c>
      <c r="S365" s="211">
        <v>0.00225</v>
      </c>
      <c r="T365" s="212">
        <f>S365*H365</f>
        <v>0.00225</v>
      </c>
      <c r="AR365" s="25" t="s">
        <v>247</v>
      </c>
      <c r="AT365" s="25" t="s">
        <v>155</v>
      </c>
      <c r="AU365" s="25" t="s">
        <v>81</v>
      </c>
      <c r="AY365" s="25" t="s">
        <v>152</v>
      </c>
      <c r="BE365" s="213">
        <f>IF(N365="základní",J365,0)</f>
        <v>0</v>
      </c>
      <c r="BF365" s="213">
        <f>IF(N365="snížená",J365,0)</f>
        <v>0</v>
      </c>
      <c r="BG365" s="213">
        <f>IF(N365="zákl. přenesená",J365,0)</f>
        <v>0</v>
      </c>
      <c r="BH365" s="213">
        <f>IF(N365="sníž. přenesená",J365,0)</f>
        <v>0</v>
      </c>
      <c r="BI365" s="213">
        <f>IF(N365="nulová",J365,0)</f>
        <v>0</v>
      </c>
      <c r="BJ365" s="25" t="s">
        <v>79</v>
      </c>
      <c r="BK365" s="213">
        <f>ROUND(I365*H365,2)</f>
        <v>0</v>
      </c>
      <c r="BL365" s="25" t="s">
        <v>247</v>
      </c>
      <c r="BM365" s="25" t="s">
        <v>488</v>
      </c>
    </row>
    <row r="366" spans="2:65" s="1" customFormat="1" ht="25.5" customHeight="1">
      <c r="B366" s="201"/>
      <c r="C366" s="202" t="s">
        <v>489</v>
      </c>
      <c r="D366" s="202" t="s">
        <v>155</v>
      </c>
      <c r="E366" s="203" t="s">
        <v>490</v>
      </c>
      <c r="F366" s="204" t="s">
        <v>491</v>
      </c>
      <c r="G366" s="205" t="s">
        <v>196</v>
      </c>
      <c r="H366" s="206">
        <v>1</v>
      </c>
      <c r="I366" s="207"/>
      <c r="J366" s="208">
        <f>ROUND(I366*H366,2)</f>
        <v>0</v>
      </c>
      <c r="K366" s="204" t="s">
        <v>159</v>
      </c>
      <c r="L366" s="47"/>
      <c r="M366" s="209" t="s">
        <v>5</v>
      </c>
      <c r="N366" s="210" t="s">
        <v>42</v>
      </c>
      <c r="O366" s="48"/>
      <c r="P366" s="211">
        <f>O366*H366</f>
        <v>0</v>
      </c>
      <c r="Q366" s="211">
        <v>0</v>
      </c>
      <c r="R366" s="211">
        <f>Q366*H366</f>
        <v>0</v>
      </c>
      <c r="S366" s="211">
        <v>0.00052</v>
      </c>
      <c r="T366" s="212">
        <f>S366*H366</f>
        <v>0.00052</v>
      </c>
      <c r="AR366" s="25" t="s">
        <v>247</v>
      </c>
      <c r="AT366" s="25" t="s">
        <v>155</v>
      </c>
      <c r="AU366" s="25" t="s">
        <v>81</v>
      </c>
      <c r="AY366" s="25" t="s">
        <v>152</v>
      </c>
      <c r="BE366" s="213">
        <f>IF(N366="základní",J366,0)</f>
        <v>0</v>
      </c>
      <c r="BF366" s="213">
        <f>IF(N366="snížená",J366,0)</f>
        <v>0</v>
      </c>
      <c r="BG366" s="213">
        <f>IF(N366="zákl. přenesená",J366,0)</f>
        <v>0</v>
      </c>
      <c r="BH366" s="213">
        <f>IF(N366="sníž. přenesená",J366,0)</f>
        <v>0</v>
      </c>
      <c r="BI366" s="213">
        <f>IF(N366="nulová",J366,0)</f>
        <v>0</v>
      </c>
      <c r="BJ366" s="25" t="s">
        <v>79</v>
      </c>
      <c r="BK366" s="213">
        <f>ROUND(I366*H366,2)</f>
        <v>0</v>
      </c>
      <c r="BL366" s="25" t="s">
        <v>247</v>
      </c>
      <c r="BM366" s="25" t="s">
        <v>492</v>
      </c>
    </row>
    <row r="367" spans="2:65" s="1" customFormat="1" ht="16.5" customHeight="1">
      <c r="B367" s="201"/>
      <c r="C367" s="202" t="s">
        <v>493</v>
      </c>
      <c r="D367" s="202" t="s">
        <v>155</v>
      </c>
      <c r="E367" s="203" t="s">
        <v>494</v>
      </c>
      <c r="F367" s="204" t="s">
        <v>495</v>
      </c>
      <c r="G367" s="205" t="s">
        <v>196</v>
      </c>
      <c r="H367" s="206">
        <v>37</v>
      </c>
      <c r="I367" s="207"/>
      <c r="J367" s="208">
        <f>ROUND(I367*H367,2)</f>
        <v>0</v>
      </c>
      <c r="K367" s="204" t="s">
        <v>159</v>
      </c>
      <c r="L367" s="47"/>
      <c r="M367" s="209" t="s">
        <v>5</v>
      </c>
      <c r="N367" s="210" t="s">
        <v>42</v>
      </c>
      <c r="O367" s="48"/>
      <c r="P367" s="211">
        <f>O367*H367</f>
        <v>0</v>
      </c>
      <c r="Q367" s="211">
        <v>0</v>
      </c>
      <c r="R367" s="211">
        <f>Q367*H367</f>
        <v>0</v>
      </c>
      <c r="S367" s="211">
        <v>0.00086</v>
      </c>
      <c r="T367" s="212">
        <f>S367*H367</f>
        <v>0.03182</v>
      </c>
      <c r="AR367" s="25" t="s">
        <v>247</v>
      </c>
      <c r="AT367" s="25" t="s">
        <v>155</v>
      </c>
      <c r="AU367" s="25" t="s">
        <v>81</v>
      </c>
      <c r="AY367" s="25" t="s">
        <v>152</v>
      </c>
      <c r="BE367" s="213">
        <f>IF(N367="základní",J367,0)</f>
        <v>0</v>
      </c>
      <c r="BF367" s="213">
        <f>IF(N367="snížená",J367,0)</f>
        <v>0</v>
      </c>
      <c r="BG367" s="213">
        <f>IF(N367="zákl. přenesená",J367,0)</f>
        <v>0</v>
      </c>
      <c r="BH367" s="213">
        <f>IF(N367="sníž. přenesená",J367,0)</f>
        <v>0</v>
      </c>
      <c r="BI367" s="213">
        <f>IF(N367="nulová",J367,0)</f>
        <v>0</v>
      </c>
      <c r="BJ367" s="25" t="s">
        <v>79</v>
      </c>
      <c r="BK367" s="213">
        <f>ROUND(I367*H367,2)</f>
        <v>0</v>
      </c>
      <c r="BL367" s="25" t="s">
        <v>247</v>
      </c>
      <c r="BM367" s="25" t="s">
        <v>496</v>
      </c>
    </row>
    <row r="368" spans="2:51" s="12" customFormat="1" ht="13.5">
      <c r="B368" s="222"/>
      <c r="D368" s="215" t="s">
        <v>162</v>
      </c>
      <c r="E368" s="223" t="s">
        <v>5</v>
      </c>
      <c r="F368" s="224" t="s">
        <v>482</v>
      </c>
      <c r="H368" s="225">
        <v>11</v>
      </c>
      <c r="I368" s="226"/>
      <c r="L368" s="222"/>
      <c r="M368" s="227"/>
      <c r="N368" s="228"/>
      <c r="O368" s="228"/>
      <c r="P368" s="228"/>
      <c r="Q368" s="228"/>
      <c r="R368" s="228"/>
      <c r="S368" s="228"/>
      <c r="T368" s="229"/>
      <c r="AT368" s="223" t="s">
        <v>162</v>
      </c>
      <c r="AU368" s="223" t="s">
        <v>81</v>
      </c>
      <c r="AV368" s="12" t="s">
        <v>81</v>
      </c>
      <c r="AW368" s="12" t="s">
        <v>35</v>
      </c>
      <c r="AX368" s="12" t="s">
        <v>71</v>
      </c>
      <c r="AY368" s="223" t="s">
        <v>152</v>
      </c>
    </row>
    <row r="369" spans="2:51" s="12" customFormat="1" ht="13.5">
      <c r="B369" s="222"/>
      <c r="D369" s="215" t="s">
        <v>162</v>
      </c>
      <c r="E369" s="223" t="s">
        <v>5</v>
      </c>
      <c r="F369" s="224" t="s">
        <v>483</v>
      </c>
      <c r="H369" s="225">
        <v>8</v>
      </c>
      <c r="I369" s="226"/>
      <c r="L369" s="222"/>
      <c r="M369" s="227"/>
      <c r="N369" s="228"/>
      <c r="O369" s="228"/>
      <c r="P369" s="228"/>
      <c r="Q369" s="228"/>
      <c r="R369" s="228"/>
      <c r="S369" s="228"/>
      <c r="T369" s="229"/>
      <c r="AT369" s="223" t="s">
        <v>162</v>
      </c>
      <c r="AU369" s="223" t="s">
        <v>81</v>
      </c>
      <c r="AV369" s="12" t="s">
        <v>81</v>
      </c>
      <c r="AW369" s="12" t="s">
        <v>35</v>
      </c>
      <c r="AX369" s="12" t="s">
        <v>71</v>
      </c>
      <c r="AY369" s="223" t="s">
        <v>152</v>
      </c>
    </row>
    <row r="370" spans="2:51" s="12" customFormat="1" ht="13.5">
      <c r="B370" s="222"/>
      <c r="D370" s="215" t="s">
        <v>162</v>
      </c>
      <c r="E370" s="223" t="s">
        <v>5</v>
      </c>
      <c r="F370" s="224" t="s">
        <v>484</v>
      </c>
      <c r="H370" s="225">
        <v>18</v>
      </c>
      <c r="I370" s="226"/>
      <c r="L370" s="222"/>
      <c r="M370" s="227"/>
      <c r="N370" s="228"/>
      <c r="O370" s="228"/>
      <c r="P370" s="228"/>
      <c r="Q370" s="228"/>
      <c r="R370" s="228"/>
      <c r="S370" s="228"/>
      <c r="T370" s="229"/>
      <c r="AT370" s="223" t="s">
        <v>162</v>
      </c>
      <c r="AU370" s="223" t="s">
        <v>81</v>
      </c>
      <c r="AV370" s="12" t="s">
        <v>81</v>
      </c>
      <c r="AW370" s="12" t="s">
        <v>35</v>
      </c>
      <c r="AX370" s="12" t="s">
        <v>71</v>
      </c>
      <c r="AY370" s="223" t="s">
        <v>152</v>
      </c>
    </row>
    <row r="371" spans="2:51" s="13" customFormat="1" ht="13.5">
      <c r="B371" s="230"/>
      <c r="D371" s="215" t="s">
        <v>162</v>
      </c>
      <c r="E371" s="231" t="s">
        <v>5</v>
      </c>
      <c r="F371" s="232" t="s">
        <v>165</v>
      </c>
      <c r="H371" s="233">
        <v>37</v>
      </c>
      <c r="I371" s="234"/>
      <c r="L371" s="230"/>
      <c r="M371" s="235"/>
      <c r="N371" s="236"/>
      <c r="O371" s="236"/>
      <c r="P371" s="236"/>
      <c r="Q371" s="236"/>
      <c r="R371" s="236"/>
      <c r="S371" s="236"/>
      <c r="T371" s="237"/>
      <c r="AT371" s="231" t="s">
        <v>162</v>
      </c>
      <c r="AU371" s="231" t="s">
        <v>81</v>
      </c>
      <c r="AV371" s="13" t="s">
        <v>160</v>
      </c>
      <c r="AW371" s="13" t="s">
        <v>35</v>
      </c>
      <c r="AX371" s="13" t="s">
        <v>79</v>
      </c>
      <c r="AY371" s="231" t="s">
        <v>152</v>
      </c>
    </row>
    <row r="372" spans="2:65" s="1" customFormat="1" ht="16.5" customHeight="1">
      <c r="B372" s="201"/>
      <c r="C372" s="202" t="s">
        <v>497</v>
      </c>
      <c r="D372" s="202" t="s">
        <v>155</v>
      </c>
      <c r="E372" s="203" t="s">
        <v>498</v>
      </c>
      <c r="F372" s="204" t="s">
        <v>499</v>
      </c>
      <c r="G372" s="205" t="s">
        <v>196</v>
      </c>
      <c r="H372" s="206">
        <v>37</v>
      </c>
      <c r="I372" s="207"/>
      <c r="J372" s="208">
        <f>ROUND(I372*H372,2)</f>
        <v>0</v>
      </c>
      <c r="K372" s="204" t="s">
        <v>159</v>
      </c>
      <c r="L372" s="47"/>
      <c r="M372" s="209" t="s">
        <v>5</v>
      </c>
      <c r="N372" s="210" t="s">
        <v>42</v>
      </c>
      <c r="O372" s="48"/>
      <c r="P372" s="211">
        <f>O372*H372</f>
        <v>0</v>
      </c>
      <c r="Q372" s="211">
        <v>0</v>
      </c>
      <c r="R372" s="211">
        <f>Q372*H372</f>
        <v>0</v>
      </c>
      <c r="S372" s="211">
        <v>0.00085</v>
      </c>
      <c r="T372" s="212">
        <f>S372*H372</f>
        <v>0.03145</v>
      </c>
      <c r="AR372" s="25" t="s">
        <v>247</v>
      </c>
      <c r="AT372" s="25" t="s">
        <v>155</v>
      </c>
      <c r="AU372" s="25" t="s">
        <v>81</v>
      </c>
      <c r="AY372" s="25" t="s">
        <v>152</v>
      </c>
      <c r="BE372" s="213">
        <f>IF(N372="základní",J372,0)</f>
        <v>0</v>
      </c>
      <c r="BF372" s="213">
        <f>IF(N372="snížená",J372,0)</f>
        <v>0</v>
      </c>
      <c r="BG372" s="213">
        <f>IF(N372="zákl. přenesená",J372,0)</f>
        <v>0</v>
      </c>
      <c r="BH372" s="213">
        <f>IF(N372="sníž. přenesená",J372,0)</f>
        <v>0</v>
      </c>
      <c r="BI372" s="213">
        <f>IF(N372="nulová",J372,0)</f>
        <v>0</v>
      </c>
      <c r="BJ372" s="25" t="s">
        <v>79</v>
      </c>
      <c r="BK372" s="213">
        <f>ROUND(I372*H372,2)</f>
        <v>0</v>
      </c>
      <c r="BL372" s="25" t="s">
        <v>247</v>
      </c>
      <c r="BM372" s="25" t="s">
        <v>500</v>
      </c>
    </row>
    <row r="373" spans="2:51" s="12" customFormat="1" ht="13.5">
      <c r="B373" s="222"/>
      <c r="D373" s="215" t="s">
        <v>162</v>
      </c>
      <c r="E373" s="223" t="s">
        <v>5</v>
      </c>
      <c r="F373" s="224" t="s">
        <v>482</v>
      </c>
      <c r="H373" s="225">
        <v>11</v>
      </c>
      <c r="I373" s="226"/>
      <c r="L373" s="222"/>
      <c r="M373" s="227"/>
      <c r="N373" s="228"/>
      <c r="O373" s="228"/>
      <c r="P373" s="228"/>
      <c r="Q373" s="228"/>
      <c r="R373" s="228"/>
      <c r="S373" s="228"/>
      <c r="T373" s="229"/>
      <c r="AT373" s="223" t="s">
        <v>162</v>
      </c>
      <c r="AU373" s="223" t="s">
        <v>81</v>
      </c>
      <c r="AV373" s="12" t="s">
        <v>81</v>
      </c>
      <c r="AW373" s="12" t="s">
        <v>35</v>
      </c>
      <c r="AX373" s="12" t="s">
        <v>71</v>
      </c>
      <c r="AY373" s="223" t="s">
        <v>152</v>
      </c>
    </row>
    <row r="374" spans="2:51" s="12" customFormat="1" ht="13.5">
      <c r="B374" s="222"/>
      <c r="D374" s="215" t="s">
        <v>162</v>
      </c>
      <c r="E374" s="223" t="s">
        <v>5</v>
      </c>
      <c r="F374" s="224" t="s">
        <v>483</v>
      </c>
      <c r="H374" s="225">
        <v>8</v>
      </c>
      <c r="I374" s="226"/>
      <c r="L374" s="222"/>
      <c r="M374" s="227"/>
      <c r="N374" s="228"/>
      <c r="O374" s="228"/>
      <c r="P374" s="228"/>
      <c r="Q374" s="228"/>
      <c r="R374" s="228"/>
      <c r="S374" s="228"/>
      <c r="T374" s="229"/>
      <c r="AT374" s="223" t="s">
        <v>162</v>
      </c>
      <c r="AU374" s="223" t="s">
        <v>81</v>
      </c>
      <c r="AV374" s="12" t="s">
        <v>81</v>
      </c>
      <c r="AW374" s="12" t="s">
        <v>35</v>
      </c>
      <c r="AX374" s="12" t="s">
        <v>71</v>
      </c>
      <c r="AY374" s="223" t="s">
        <v>152</v>
      </c>
    </row>
    <row r="375" spans="2:51" s="12" customFormat="1" ht="13.5">
      <c r="B375" s="222"/>
      <c r="D375" s="215" t="s">
        <v>162</v>
      </c>
      <c r="E375" s="223" t="s">
        <v>5</v>
      </c>
      <c r="F375" s="224" t="s">
        <v>484</v>
      </c>
      <c r="H375" s="225">
        <v>18</v>
      </c>
      <c r="I375" s="226"/>
      <c r="L375" s="222"/>
      <c r="M375" s="227"/>
      <c r="N375" s="228"/>
      <c r="O375" s="228"/>
      <c r="P375" s="228"/>
      <c r="Q375" s="228"/>
      <c r="R375" s="228"/>
      <c r="S375" s="228"/>
      <c r="T375" s="229"/>
      <c r="AT375" s="223" t="s">
        <v>162</v>
      </c>
      <c r="AU375" s="223" t="s">
        <v>81</v>
      </c>
      <c r="AV375" s="12" t="s">
        <v>81</v>
      </c>
      <c r="AW375" s="12" t="s">
        <v>35</v>
      </c>
      <c r="AX375" s="12" t="s">
        <v>71</v>
      </c>
      <c r="AY375" s="223" t="s">
        <v>152</v>
      </c>
    </row>
    <row r="376" spans="2:51" s="13" customFormat="1" ht="13.5">
      <c r="B376" s="230"/>
      <c r="D376" s="215" t="s">
        <v>162</v>
      </c>
      <c r="E376" s="231" t="s">
        <v>5</v>
      </c>
      <c r="F376" s="232" t="s">
        <v>165</v>
      </c>
      <c r="H376" s="233">
        <v>37</v>
      </c>
      <c r="I376" s="234"/>
      <c r="L376" s="230"/>
      <c r="M376" s="235"/>
      <c r="N376" s="236"/>
      <c r="O376" s="236"/>
      <c r="P376" s="236"/>
      <c r="Q376" s="236"/>
      <c r="R376" s="236"/>
      <c r="S376" s="236"/>
      <c r="T376" s="237"/>
      <c r="AT376" s="231" t="s">
        <v>162</v>
      </c>
      <c r="AU376" s="231" t="s">
        <v>81</v>
      </c>
      <c r="AV376" s="13" t="s">
        <v>160</v>
      </c>
      <c r="AW376" s="13" t="s">
        <v>35</v>
      </c>
      <c r="AX376" s="13" t="s">
        <v>79</v>
      </c>
      <c r="AY376" s="231" t="s">
        <v>152</v>
      </c>
    </row>
    <row r="377" spans="2:63" s="10" customFormat="1" ht="29.85" customHeight="1">
      <c r="B377" s="188"/>
      <c r="D377" s="189" t="s">
        <v>70</v>
      </c>
      <c r="E377" s="199" t="s">
        <v>501</v>
      </c>
      <c r="F377" s="199" t="s">
        <v>502</v>
      </c>
      <c r="I377" s="191"/>
      <c r="J377" s="200">
        <f>BK377</f>
        <v>0</v>
      </c>
      <c r="L377" s="188"/>
      <c r="M377" s="193"/>
      <c r="N377" s="194"/>
      <c r="O377" s="194"/>
      <c r="P377" s="195">
        <f>P378</f>
        <v>0</v>
      </c>
      <c r="Q377" s="194"/>
      <c r="R377" s="195">
        <f>R378</f>
        <v>0</v>
      </c>
      <c r="S377" s="194"/>
      <c r="T377" s="196">
        <f>T378</f>
        <v>0.0238</v>
      </c>
      <c r="AR377" s="189" t="s">
        <v>81</v>
      </c>
      <c r="AT377" s="197" t="s">
        <v>70</v>
      </c>
      <c r="AU377" s="197" t="s">
        <v>79</v>
      </c>
      <c r="AY377" s="189" t="s">
        <v>152</v>
      </c>
      <c r="BK377" s="198">
        <f>BK378</f>
        <v>0</v>
      </c>
    </row>
    <row r="378" spans="2:65" s="1" customFormat="1" ht="25.5" customHeight="1">
      <c r="B378" s="201"/>
      <c r="C378" s="202" t="s">
        <v>503</v>
      </c>
      <c r="D378" s="202" t="s">
        <v>155</v>
      </c>
      <c r="E378" s="203" t="s">
        <v>504</v>
      </c>
      <c r="F378" s="204" t="s">
        <v>505</v>
      </c>
      <c r="G378" s="205" t="s">
        <v>463</v>
      </c>
      <c r="H378" s="206">
        <v>1</v>
      </c>
      <c r="I378" s="207"/>
      <c r="J378" s="208">
        <f>ROUND(I378*H378,2)</f>
        <v>0</v>
      </c>
      <c r="K378" s="204" t="s">
        <v>5</v>
      </c>
      <c r="L378" s="47"/>
      <c r="M378" s="209" t="s">
        <v>5</v>
      </c>
      <c r="N378" s="210" t="s">
        <v>42</v>
      </c>
      <c r="O378" s="48"/>
      <c r="P378" s="211">
        <f>O378*H378</f>
        <v>0</v>
      </c>
      <c r="Q378" s="211">
        <v>0</v>
      </c>
      <c r="R378" s="211">
        <f>Q378*H378</f>
        <v>0</v>
      </c>
      <c r="S378" s="211">
        <v>0.0238</v>
      </c>
      <c r="T378" s="212">
        <f>S378*H378</f>
        <v>0.0238</v>
      </c>
      <c r="AR378" s="25" t="s">
        <v>247</v>
      </c>
      <c r="AT378" s="25" t="s">
        <v>155</v>
      </c>
      <c r="AU378" s="25" t="s">
        <v>81</v>
      </c>
      <c r="AY378" s="25" t="s">
        <v>152</v>
      </c>
      <c r="BE378" s="213">
        <f>IF(N378="základní",J378,0)</f>
        <v>0</v>
      </c>
      <c r="BF378" s="213">
        <f>IF(N378="snížená",J378,0)</f>
        <v>0</v>
      </c>
      <c r="BG378" s="213">
        <f>IF(N378="zákl. přenesená",J378,0)</f>
        <v>0</v>
      </c>
      <c r="BH378" s="213">
        <f>IF(N378="sníž. přenesená",J378,0)</f>
        <v>0</v>
      </c>
      <c r="BI378" s="213">
        <f>IF(N378="nulová",J378,0)</f>
        <v>0</v>
      </c>
      <c r="BJ378" s="25" t="s">
        <v>79</v>
      </c>
      <c r="BK378" s="213">
        <f>ROUND(I378*H378,2)</f>
        <v>0</v>
      </c>
      <c r="BL378" s="25" t="s">
        <v>247</v>
      </c>
      <c r="BM378" s="25" t="s">
        <v>506</v>
      </c>
    </row>
    <row r="379" spans="2:63" s="10" customFormat="1" ht="29.85" customHeight="1">
      <c r="B379" s="188"/>
      <c r="D379" s="189" t="s">
        <v>70</v>
      </c>
      <c r="E379" s="199" t="s">
        <v>507</v>
      </c>
      <c r="F379" s="199" t="s">
        <v>508</v>
      </c>
      <c r="I379" s="191"/>
      <c r="J379" s="200">
        <f>BK379</f>
        <v>0</v>
      </c>
      <c r="L379" s="188"/>
      <c r="M379" s="193"/>
      <c r="N379" s="194"/>
      <c r="O379" s="194"/>
      <c r="P379" s="195">
        <f>SUM(P380:P490)</f>
        <v>0</v>
      </c>
      <c r="Q379" s="194"/>
      <c r="R379" s="195">
        <f>SUM(R380:R490)</f>
        <v>33.700417570000006</v>
      </c>
      <c r="S379" s="194"/>
      <c r="T379" s="196">
        <f>SUM(T380:T490)</f>
        <v>0</v>
      </c>
      <c r="AR379" s="189" t="s">
        <v>81</v>
      </c>
      <c r="AT379" s="197" t="s">
        <v>70</v>
      </c>
      <c r="AU379" s="197" t="s">
        <v>79</v>
      </c>
      <c r="AY379" s="189" t="s">
        <v>152</v>
      </c>
      <c r="BK379" s="198">
        <f>SUM(BK380:BK490)</f>
        <v>0</v>
      </c>
    </row>
    <row r="380" spans="2:65" s="1" customFormat="1" ht="25.5" customHeight="1">
      <c r="B380" s="201"/>
      <c r="C380" s="202" t="s">
        <v>509</v>
      </c>
      <c r="D380" s="202" t="s">
        <v>155</v>
      </c>
      <c r="E380" s="203" t="s">
        <v>510</v>
      </c>
      <c r="F380" s="204" t="s">
        <v>511</v>
      </c>
      <c r="G380" s="205" t="s">
        <v>174</v>
      </c>
      <c r="H380" s="206">
        <v>586.176</v>
      </c>
      <c r="I380" s="207"/>
      <c r="J380" s="208">
        <f>ROUND(I380*H380,2)</f>
        <v>0</v>
      </c>
      <c r="K380" s="204" t="s">
        <v>159</v>
      </c>
      <c r="L380" s="47"/>
      <c r="M380" s="209" t="s">
        <v>5</v>
      </c>
      <c r="N380" s="210" t="s">
        <v>42</v>
      </c>
      <c r="O380" s="48"/>
      <c r="P380" s="211">
        <f>O380*H380</f>
        <v>0</v>
      </c>
      <c r="Q380" s="211">
        <v>0.0002</v>
      </c>
      <c r="R380" s="211">
        <f>Q380*H380</f>
        <v>0.11723520000000001</v>
      </c>
      <c r="S380" s="211">
        <v>0</v>
      </c>
      <c r="T380" s="212">
        <f>S380*H380</f>
        <v>0</v>
      </c>
      <c r="AR380" s="25" t="s">
        <v>247</v>
      </c>
      <c r="AT380" s="25" t="s">
        <v>155</v>
      </c>
      <c r="AU380" s="25" t="s">
        <v>81</v>
      </c>
      <c r="AY380" s="25" t="s">
        <v>152</v>
      </c>
      <c r="BE380" s="213">
        <f>IF(N380="základní",J380,0)</f>
        <v>0</v>
      </c>
      <c r="BF380" s="213">
        <f>IF(N380="snížená",J380,0)</f>
        <v>0</v>
      </c>
      <c r="BG380" s="213">
        <f>IF(N380="zákl. přenesená",J380,0)</f>
        <v>0</v>
      </c>
      <c r="BH380" s="213">
        <f>IF(N380="sníž. přenesená",J380,0)</f>
        <v>0</v>
      </c>
      <c r="BI380" s="213">
        <f>IF(N380="nulová",J380,0)</f>
        <v>0</v>
      </c>
      <c r="BJ380" s="25" t="s">
        <v>79</v>
      </c>
      <c r="BK380" s="213">
        <f>ROUND(I380*H380,2)</f>
        <v>0</v>
      </c>
      <c r="BL380" s="25" t="s">
        <v>247</v>
      </c>
      <c r="BM380" s="25" t="s">
        <v>512</v>
      </c>
    </row>
    <row r="381" spans="2:51" s="12" customFormat="1" ht="13.5">
      <c r="B381" s="222"/>
      <c r="D381" s="215" t="s">
        <v>162</v>
      </c>
      <c r="E381" s="223" t="s">
        <v>5</v>
      </c>
      <c r="F381" s="224" t="s">
        <v>513</v>
      </c>
      <c r="H381" s="225">
        <v>93.504</v>
      </c>
      <c r="I381" s="226"/>
      <c r="L381" s="222"/>
      <c r="M381" s="227"/>
      <c r="N381" s="228"/>
      <c r="O381" s="228"/>
      <c r="P381" s="228"/>
      <c r="Q381" s="228"/>
      <c r="R381" s="228"/>
      <c r="S381" s="228"/>
      <c r="T381" s="229"/>
      <c r="AT381" s="223" t="s">
        <v>162</v>
      </c>
      <c r="AU381" s="223" t="s">
        <v>81</v>
      </c>
      <c r="AV381" s="12" t="s">
        <v>81</v>
      </c>
      <c r="AW381" s="12" t="s">
        <v>35</v>
      </c>
      <c r="AX381" s="12" t="s">
        <v>71</v>
      </c>
      <c r="AY381" s="223" t="s">
        <v>152</v>
      </c>
    </row>
    <row r="382" spans="2:51" s="12" customFormat="1" ht="13.5">
      <c r="B382" s="222"/>
      <c r="D382" s="215" t="s">
        <v>162</v>
      </c>
      <c r="E382" s="223" t="s">
        <v>5</v>
      </c>
      <c r="F382" s="224" t="s">
        <v>514</v>
      </c>
      <c r="H382" s="225">
        <v>492.672</v>
      </c>
      <c r="I382" s="226"/>
      <c r="L382" s="222"/>
      <c r="M382" s="227"/>
      <c r="N382" s="228"/>
      <c r="O382" s="228"/>
      <c r="P382" s="228"/>
      <c r="Q382" s="228"/>
      <c r="R382" s="228"/>
      <c r="S382" s="228"/>
      <c r="T382" s="229"/>
      <c r="AT382" s="223" t="s">
        <v>162</v>
      </c>
      <c r="AU382" s="223" t="s">
        <v>81</v>
      </c>
      <c r="AV382" s="12" t="s">
        <v>81</v>
      </c>
      <c r="AW382" s="12" t="s">
        <v>35</v>
      </c>
      <c r="AX382" s="12" t="s">
        <v>71</v>
      </c>
      <c r="AY382" s="223" t="s">
        <v>152</v>
      </c>
    </row>
    <row r="383" spans="2:51" s="13" customFormat="1" ht="13.5">
      <c r="B383" s="230"/>
      <c r="D383" s="215" t="s">
        <v>162</v>
      </c>
      <c r="E383" s="231" t="s">
        <v>5</v>
      </c>
      <c r="F383" s="232" t="s">
        <v>165</v>
      </c>
      <c r="H383" s="233">
        <v>586.176</v>
      </c>
      <c r="I383" s="234"/>
      <c r="L383" s="230"/>
      <c r="M383" s="235"/>
      <c r="N383" s="236"/>
      <c r="O383" s="236"/>
      <c r="P383" s="236"/>
      <c r="Q383" s="236"/>
      <c r="R383" s="236"/>
      <c r="S383" s="236"/>
      <c r="T383" s="237"/>
      <c r="AT383" s="231" t="s">
        <v>162</v>
      </c>
      <c r="AU383" s="231" t="s">
        <v>81</v>
      </c>
      <c r="AV383" s="13" t="s">
        <v>160</v>
      </c>
      <c r="AW383" s="13" t="s">
        <v>35</v>
      </c>
      <c r="AX383" s="13" t="s">
        <v>79</v>
      </c>
      <c r="AY383" s="231" t="s">
        <v>152</v>
      </c>
    </row>
    <row r="384" spans="2:65" s="1" customFormat="1" ht="25.5" customHeight="1">
      <c r="B384" s="201"/>
      <c r="C384" s="202" t="s">
        <v>515</v>
      </c>
      <c r="D384" s="202" t="s">
        <v>155</v>
      </c>
      <c r="E384" s="203" t="s">
        <v>516</v>
      </c>
      <c r="F384" s="204" t="s">
        <v>517</v>
      </c>
      <c r="G384" s="205" t="s">
        <v>174</v>
      </c>
      <c r="H384" s="206">
        <v>17.907</v>
      </c>
      <c r="I384" s="207"/>
      <c r="J384" s="208">
        <f>ROUND(I384*H384,2)</f>
        <v>0</v>
      </c>
      <c r="K384" s="204" t="s">
        <v>159</v>
      </c>
      <c r="L384" s="47"/>
      <c r="M384" s="209" t="s">
        <v>5</v>
      </c>
      <c r="N384" s="210" t="s">
        <v>42</v>
      </c>
      <c r="O384" s="48"/>
      <c r="P384" s="211">
        <f>O384*H384</f>
        <v>0</v>
      </c>
      <c r="Q384" s="211">
        <v>0.00142</v>
      </c>
      <c r="R384" s="211">
        <f>Q384*H384</f>
        <v>0.02542794</v>
      </c>
      <c r="S384" s="211">
        <v>0</v>
      </c>
      <c r="T384" s="212">
        <f>S384*H384</f>
        <v>0</v>
      </c>
      <c r="AR384" s="25" t="s">
        <v>247</v>
      </c>
      <c r="AT384" s="25" t="s">
        <v>155</v>
      </c>
      <c r="AU384" s="25" t="s">
        <v>81</v>
      </c>
      <c r="AY384" s="25" t="s">
        <v>152</v>
      </c>
      <c r="BE384" s="213">
        <f>IF(N384="základní",J384,0)</f>
        <v>0</v>
      </c>
      <c r="BF384" s="213">
        <f>IF(N384="snížená",J384,0)</f>
        <v>0</v>
      </c>
      <c r="BG384" s="213">
        <f>IF(N384="zákl. přenesená",J384,0)</f>
        <v>0</v>
      </c>
      <c r="BH384" s="213">
        <f>IF(N384="sníž. přenesená",J384,0)</f>
        <v>0</v>
      </c>
      <c r="BI384" s="213">
        <f>IF(N384="nulová",J384,0)</f>
        <v>0</v>
      </c>
      <c r="BJ384" s="25" t="s">
        <v>79</v>
      </c>
      <c r="BK384" s="213">
        <f>ROUND(I384*H384,2)</f>
        <v>0</v>
      </c>
      <c r="BL384" s="25" t="s">
        <v>247</v>
      </c>
      <c r="BM384" s="25" t="s">
        <v>518</v>
      </c>
    </row>
    <row r="385" spans="2:51" s="11" customFormat="1" ht="13.5">
      <c r="B385" s="214"/>
      <c r="D385" s="215" t="s">
        <v>162</v>
      </c>
      <c r="E385" s="216" t="s">
        <v>5</v>
      </c>
      <c r="F385" s="217" t="s">
        <v>519</v>
      </c>
      <c r="H385" s="216" t="s">
        <v>5</v>
      </c>
      <c r="I385" s="218"/>
      <c r="L385" s="214"/>
      <c r="M385" s="219"/>
      <c r="N385" s="220"/>
      <c r="O385" s="220"/>
      <c r="P385" s="220"/>
      <c r="Q385" s="220"/>
      <c r="R385" s="220"/>
      <c r="S385" s="220"/>
      <c r="T385" s="221"/>
      <c r="AT385" s="216" t="s">
        <v>162</v>
      </c>
      <c r="AU385" s="216" t="s">
        <v>81</v>
      </c>
      <c r="AV385" s="11" t="s">
        <v>79</v>
      </c>
      <c r="AW385" s="11" t="s">
        <v>35</v>
      </c>
      <c r="AX385" s="11" t="s">
        <v>71</v>
      </c>
      <c r="AY385" s="216" t="s">
        <v>152</v>
      </c>
    </row>
    <row r="386" spans="2:51" s="11" customFormat="1" ht="13.5">
      <c r="B386" s="214"/>
      <c r="D386" s="215" t="s">
        <v>162</v>
      </c>
      <c r="E386" s="216" t="s">
        <v>5</v>
      </c>
      <c r="F386" s="217" t="s">
        <v>182</v>
      </c>
      <c r="H386" s="216" t="s">
        <v>5</v>
      </c>
      <c r="I386" s="218"/>
      <c r="L386" s="214"/>
      <c r="M386" s="219"/>
      <c r="N386" s="220"/>
      <c r="O386" s="220"/>
      <c r="P386" s="220"/>
      <c r="Q386" s="220"/>
      <c r="R386" s="220"/>
      <c r="S386" s="220"/>
      <c r="T386" s="221"/>
      <c r="AT386" s="216" t="s">
        <v>162</v>
      </c>
      <c r="AU386" s="216" t="s">
        <v>81</v>
      </c>
      <c r="AV386" s="11" t="s">
        <v>79</v>
      </c>
      <c r="AW386" s="11" t="s">
        <v>35</v>
      </c>
      <c r="AX386" s="11" t="s">
        <v>71</v>
      </c>
      <c r="AY386" s="216" t="s">
        <v>152</v>
      </c>
    </row>
    <row r="387" spans="2:51" s="12" customFormat="1" ht="13.5">
      <c r="B387" s="222"/>
      <c r="D387" s="215" t="s">
        <v>162</v>
      </c>
      <c r="E387" s="223" t="s">
        <v>5</v>
      </c>
      <c r="F387" s="224" t="s">
        <v>520</v>
      </c>
      <c r="H387" s="225">
        <v>2.36</v>
      </c>
      <c r="I387" s="226"/>
      <c r="L387" s="222"/>
      <c r="M387" s="227"/>
      <c r="N387" s="228"/>
      <c r="O387" s="228"/>
      <c r="P387" s="228"/>
      <c r="Q387" s="228"/>
      <c r="R387" s="228"/>
      <c r="S387" s="228"/>
      <c r="T387" s="229"/>
      <c r="AT387" s="223" t="s">
        <v>162</v>
      </c>
      <c r="AU387" s="223" t="s">
        <v>81</v>
      </c>
      <c r="AV387" s="12" t="s">
        <v>81</v>
      </c>
      <c r="AW387" s="12" t="s">
        <v>35</v>
      </c>
      <c r="AX387" s="12" t="s">
        <v>71</v>
      </c>
      <c r="AY387" s="223" t="s">
        <v>152</v>
      </c>
    </row>
    <row r="388" spans="2:51" s="12" customFormat="1" ht="13.5">
      <c r="B388" s="222"/>
      <c r="D388" s="215" t="s">
        <v>162</v>
      </c>
      <c r="E388" s="223" t="s">
        <v>5</v>
      </c>
      <c r="F388" s="224" t="s">
        <v>521</v>
      </c>
      <c r="H388" s="225">
        <v>4.13</v>
      </c>
      <c r="I388" s="226"/>
      <c r="L388" s="222"/>
      <c r="M388" s="227"/>
      <c r="N388" s="228"/>
      <c r="O388" s="228"/>
      <c r="P388" s="228"/>
      <c r="Q388" s="228"/>
      <c r="R388" s="228"/>
      <c r="S388" s="228"/>
      <c r="T388" s="229"/>
      <c r="AT388" s="223" t="s">
        <v>162</v>
      </c>
      <c r="AU388" s="223" t="s">
        <v>81</v>
      </c>
      <c r="AV388" s="12" t="s">
        <v>81</v>
      </c>
      <c r="AW388" s="12" t="s">
        <v>35</v>
      </c>
      <c r="AX388" s="12" t="s">
        <v>71</v>
      </c>
      <c r="AY388" s="223" t="s">
        <v>152</v>
      </c>
    </row>
    <row r="389" spans="2:51" s="12" customFormat="1" ht="13.5">
      <c r="B389" s="222"/>
      <c r="D389" s="215" t="s">
        <v>162</v>
      </c>
      <c r="E389" s="223" t="s">
        <v>5</v>
      </c>
      <c r="F389" s="224" t="s">
        <v>522</v>
      </c>
      <c r="H389" s="225">
        <v>2.567</v>
      </c>
      <c r="I389" s="226"/>
      <c r="L389" s="222"/>
      <c r="M389" s="227"/>
      <c r="N389" s="228"/>
      <c r="O389" s="228"/>
      <c r="P389" s="228"/>
      <c r="Q389" s="228"/>
      <c r="R389" s="228"/>
      <c r="S389" s="228"/>
      <c r="T389" s="229"/>
      <c r="AT389" s="223" t="s">
        <v>162</v>
      </c>
      <c r="AU389" s="223" t="s">
        <v>81</v>
      </c>
      <c r="AV389" s="12" t="s">
        <v>81</v>
      </c>
      <c r="AW389" s="12" t="s">
        <v>35</v>
      </c>
      <c r="AX389" s="12" t="s">
        <v>71</v>
      </c>
      <c r="AY389" s="223" t="s">
        <v>152</v>
      </c>
    </row>
    <row r="390" spans="2:51" s="12" customFormat="1" ht="13.5">
      <c r="B390" s="222"/>
      <c r="D390" s="215" t="s">
        <v>162</v>
      </c>
      <c r="E390" s="223" t="s">
        <v>5</v>
      </c>
      <c r="F390" s="224" t="s">
        <v>523</v>
      </c>
      <c r="H390" s="225">
        <v>8.85</v>
      </c>
      <c r="I390" s="226"/>
      <c r="L390" s="222"/>
      <c r="M390" s="227"/>
      <c r="N390" s="228"/>
      <c r="O390" s="228"/>
      <c r="P390" s="228"/>
      <c r="Q390" s="228"/>
      <c r="R390" s="228"/>
      <c r="S390" s="228"/>
      <c r="T390" s="229"/>
      <c r="AT390" s="223" t="s">
        <v>162</v>
      </c>
      <c r="AU390" s="223" t="s">
        <v>81</v>
      </c>
      <c r="AV390" s="12" t="s">
        <v>81</v>
      </c>
      <c r="AW390" s="12" t="s">
        <v>35</v>
      </c>
      <c r="AX390" s="12" t="s">
        <v>71</v>
      </c>
      <c r="AY390" s="223" t="s">
        <v>152</v>
      </c>
    </row>
    <row r="391" spans="2:51" s="13" customFormat="1" ht="13.5">
      <c r="B391" s="230"/>
      <c r="D391" s="215" t="s">
        <v>162</v>
      </c>
      <c r="E391" s="231" t="s">
        <v>5</v>
      </c>
      <c r="F391" s="232" t="s">
        <v>165</v>
      </c>
      <c r="H391" s="233">
        <v>17.907</v>
      </c>
      <c r="I391" s="234"/>
      <c r="L391" s="230"/>
      <c r="M391" s="235"/>
      <c r="N391" s="236"/>
      <c r="O391" s="236"/>
      <c r="P391" s="236"/>
      <c r="Q391" s="236"/>
      <c r="R391" s="236"/>
      <c r="S391" s="236"/>
      <c r="T391" s="237"/>
      <c r="AT391" s="231" t="s">
        <v>162</v>
      </c>
      <c r="AU391" s="231" t="s">
        <v>81</v>
      </c>
      <c r="AV391" s="13" t="s">
        <v>160</v>
      </c>
      <c r="AW391" s="13" t="s">
        <v>35</v>
      </c>
      <c r="AX391" s="13" t="s">
        <v>79</v>
      </c>
      <c r="AY391" s="231" t="s">
        <v>152</v>
      </c>
    </row>
    <row r="392" spans="2:65" s="1" customFormat="1" ht="16.5" customHeight="1">
      <c r="B392" s="201"/>
      <c r="C392" s="238" t="s">
        <v>453</v>
      </c>
      <c r="D392" s="238" t="s">
        <v>166</v>
      </c>
      <c r="E392" s="239" t="s">
        <v>524</v>
      </c>
      <c r="F392" s="240" t="s">
        <v>525</v>
      </c>
      <c r="G392" s="241" t="s">
        <v>174</v>
      </c>
      <c r="H392" s="242">
        <v>19.698</v>
      </c>
      <c r="I392" s="243"/>
      <c r="J392" s="244">
        <f>ROUND(I392*H392,2)</f>
        <v>0</v>
      </c>
      <c r="K392" s="240" t="s">
        <v>159</v>
      </c>
      <c r="L392" s="245"/>
      <c r="M392" s="246" t="s">
        <v>5</v>
      </c>
      <c r="N392" s="247" t="s">
        <v>42</v>
      </c>
      <c r="O392" s="48"/>
      <c r="P392" s="211">
        <f>O392*H392</f>
        <v>0</v>
      </c>
      <c r="Q392" s="211">
        <v>0.0105</v>
      </c>
      <c r="R392" s="211">
        <f>Q392*H392</f>
        <v>0.206829</v>
      </c>
      <c r="S392" s="211">
        <v>0</v>
      </c>
      <c r="T392" s="212">
        <f>S392*H392</f>
        <v>0</v>
      </c>
      <c r="AR392" s="25" t="s">
        <v>400</v>
      </c>
      <c r="AT392" s="25" t="s">
        <v>166</v>
      </c>
      <c r="AU392" s="25" t="s">
        <v>81</v>
      </c>
      <c r="AY392" s="25" t="s">
        <v>152</v>
      </c>
      <c r="BE392" s="213">
        <f>IF(N392="základní",J392,0)</f>
        <v>0</v>
      </c>
      <c r="BF392" s="213">
        <f>IF(N392="snížená",J392,0)</f>
        <v>0</v>
      </c>
      <c r="BG392" s="213">
        <f>IF(N392="zákl. přenesená",J392,0)</f>
        <v>0</v>
      </c>
      <c r="BH392" s="213">
        <f>IF(N392="sníž. přenesená",J392,0)</f>
        <v>0</v>
      </c>
      <c r="BI392" s="213">
        <f>IF(N392="nulová",J392,0)</f>
        <v>0</v>
      </c>
      <c r="BJ392" s="25" t="s">
        <v>79</v>
      </c>
      <c r="BK392" s="213">
        <f>ROUND(I392*H392,2)</f>
        <v>0</v>
      </c>
      <c r="BL392" s="25" t="s">
        <v>247</v>
      </c>
      <c r="BM392" s="25" t="s">
        <v>526</v>
      </c>
    </row>
    <row r="393" spans="2:51" s="12" customFormat="1" ht="13.5">
      <c r="B393" s="222"/>
      <c r="D393" s="215" t="s">
        <v>162</v>
      </c>
      <c r="F393" s="224" t="s">
        <v>527</v>
      </c>
      <c r="H393" s="225">
        <v>19.698</v>
      </c>
      <c r="I393" s="226"/>
      <c r="L393" s="222"/>
      <c r="M393" s="227"/>
      <c r="N393" s="228"/>
      <c r="O393" s="228"/>
      <c r="P393" s="228"/>
      <c r="Q393" s="228"/>
      <c r="R393" s="228"/>
      <c r="S393" s="228"/>
      <c r="T393" s="229"/>
      <c r="AT393" s="223" t="s">
        <v>162</v>
      </c>
      <c r="AU393" s="223" t="s">
        <v>81</v>
      </c>
      <c r="AV393" s="12" t="s">
        <v>81</v>
      </c>
      <c r="AW393" s="12" t="s">
        <v>6</v>
      </c>
      <c r="AX393" s="12" t="s">
        <v>79</v>
      </c>
      <c r="AY393" s="223" t="s">
        <v>152</v>
      </c>
    </row>
    <row r="394" spans="2:65" s="1" customFormat="1" ht="25.5" customHeight="1">
      <c r="B394" s="201"/>
      <c r="C394" s="202" t="s">
        <v>528</v>
      </c>
      <c r="D394" s="202" t="s">
        <v>155</v>
      </c>
      <c r="E394" s="203" t="s">
        <v>529</v>
      </c>
      <c r="F394" s="204" t="s">
        <v>530</v>
      </c>
      <c r="G394" s="205" t="s">
        <v>174</v>
      </c>
      <c r="H394" s="206">
        <v>25.548</v>
      </c>
      <c r="I394" s="207"/>
      <c r="J394" s="208">
        <f>ROUND(I394*H394,2)</f>
        <v>0</v>
      </c>
      <c r="K394" s="204" t="s">
        <v>159</v>
      </c>
      <c r="L394" s="47"/>
      <c r="M394" s="209" t="s">
        <v>5</v>
      </c>
      <c r="N394" s="210" t="s">
        <v>42</v>
      </c>
      <c r="O394" s="48"/>
      <c r="P394" s="211">
        <f>O394*H394</f>
        <v>0</v>
      </c>
      <c r="Q394" s="211">
        <v>0.0001</v>
      </c>
      <c r="R394" s="211">
        <f>Q394*H394</f>
        <v>0.0025548</v>
      </c>
      <c r="S394" s="211">
        <v>0</v>
      </c>
      <c r="T394" s="212">
        <f>S394*H394</f>
        <v>0</v>
      </c>
      <c r="AR394" s="25" t="s">
        <v>247</v>
      </c>
      <c r="AT394" s="25" t="s">
        <v>155</v>
      </c>
      <c r="AU394" s="25" t="s">
        <v>81</v>
      </c>
      <c r="AY394" s="25" t="s">
        <v>152</v>
      </c>
      <c r="BE394" s="213">
        <f>IF(N394="základní",J394,0)</f>
        <v>0</v>
      </c>
      <c r="BF394" s="213">
        <f>IF(N394="snížená",J394,0)</f>
        <v>0</v>
      </c>
      <c r="BG394" s="213">
        <f>IF(N394="zákl. přenesená",J394,0)</f>
        <v>0</v>
      </c>
      <c r="BH394" s="213">
        <f>IF(N394="sníž. přenesená",J394,0)</f>
        <v>0</v>
      </c>
      <c r="BI394" s="213">
        <f>IF(N394="nulová",J394,0)</f>
        <v>0</v>
      </c>
      <c r="BJ394" s="25" t="s">
        <v>79</v>
      </c>
      <c r="BK394" s="213">
        <f>ROUND(I394*H394,2)</f>
        <v>0</v>
      </c>
      <c r="BL394" s="25" t="s">
        <v>247</v>
      </c>
      <c r="BM394" s="25" t="s">
        <v>531</v>
      </c>
    </row>
    <row r="395" spans="2:51" s="12" customFormat="1" ht="13.5">
      <c r="B395" s="222"/>
      <c r="D395" s="215" t="s">
        <v>162</v>
      </c>
      <c r="E395" s="223" t="s">
        <v>5</v>
      </c>
      <c r="F395" s="224" t="s">
        <v>532</v>
      </c>
      <c r="H395" s="225">
        <v>25.548</v>
      </c>
      <c r="I395" s="226"/>
      <c r="L395" s="222"/>
      <c r="M395" s="227"/>
      <c r="N395" s="228"/>
      <c r="O395" s="228"/>
      <c r="P395" s="228"/>
      <c r="Q395" s="228"/>
      <c r="R395" s="228"/>
      <c r="S395" s="228"/>
      <c r="T395" s="229"/>
      <c r="AT395" s="223" t="s">
        <v>162</v>
      </c>
      <c r="AU395" s="223" t="s">
        <v>81</v>
      </c>
      <c r="AV395" s="12" t="s">
        <v>81</v>
      </c>
      <c r="AW395" s="12" t="s">
        <v>35</v>
      </c>
      <c r="AX395" s="12" t="s">
        <v>71</v>
      </c>
      <c r="AY395" s="223" t="s">
        <v>152</v>
      </c>
    </row>
    <row r="396" spans="2:51" s="13" customFormat="1" ht="13.5">
      <c r="B396" s="230"/>
      <c r="D396" s="215" t="s">
        <v>162</v>
      </c>
      <c r="E396" s="231" t="s">
        <v>5</v>
      </c>
      <c r="F396" s="232" t="s">
        <v>165</v>
      </c>
      <c r="H396" s="233">
        <v>25.548</v>
      </c>
      <c r="I396" s="234"/>
      <c r="L396" s="230"/>
      <c r="M396" s="235"/>
      <c r="N396" s="236"/>
      <c r="O396" s="236"/>
      <c r="P396" s="236"/>
      <c r="Q396" s="236"/>
      <c r="R396" s="236"/>
      <c r="S396" s="236"/>
      <c r="T396" s="237"/>
      <c r="AT396" s="231" t="s">
        <v>162</v>
      </c>
      <c r="AU396" s="231" t="s">
        <v>81</v>
      </c>
      <c r="AV396" s="13" t="s">
        <v>160</v>
      </c>
      <c r="AW396" s="13" t="s">
        <v>35</v>
      </c>
      <c r="AX396" s="13" t="s">
        <v>79</v>
      </c>
      <c r="AY396" s="231" t="s">
        <v>152</v>
      </c>
    </row>
    <row r="397" spans="2:65" s="1" customFormat="1" ht="25.5" customHeight="1">
      <c r="B397" s="201"/>
      <c r="C397" s="202" t="s">
        <v>533</v>
      </c>
      <c r="D397" s="202" t="s">
        <v>155</v>
      </c>
      <c r="E397" s="203" t="s">
        <v>534</v>
      </c>
      <c r="F397" s="204" t="s">
        <v>535</v>
      </c>
      <c r="G397" s="205" t="s">
        <v>174</v>
      </c>
      <c r="H397" s="206">
        <v>1327.89</v>
      </c>
      <c r="I397" s="207"/>
      <c r="J397" s="208">
        <f>ROUND(I397*H397,2)</f>
        <v>0</v>
      </c>
      <c r="K397" s="204" t="s">
        <v>159</v>
      </c>
      <c r="L397" s="47"/>
      <c r="M397" s="209" t="s">
        <v>5</v>
      </c>
      <c r="N397" s="210" t="s">
        <v>42</v>
      </c>
      <c r="O397" s="48"/>
      <c r="P397" s="211">
        <f>O397*H397</f>
        <v>0</v>
      </c>
      <c r="Q397" s="211">
        <v>0.00139</v>
      </c>
      <c r="R397" s="211">
        <f>Q397*H397</f>
        <v>1.8457671</v>
      </c>
      <c r="S397" s="211">
        <v>0</v>
      </c>
      <c r="T397" s="212">
        <f>S397*H397</f>
        <v>0</v>
      </c>
      <c r="AR397" s="25" t="s">
        <v>247</v>
      </c>
      <c r="AT397" s="25" t="s">
        <v>155</v>
      </c>
      <c r="AU397" s="25" t="s">
        <v>81</v>
      </c>
      <c r="AY397" s="25" t="s">
        <v>152</v>
      </c>
      <c r="BE397" s="213">
        <f>IF(N397="základní",J397,0)</f>
        <v>0</v>
      </c>
      <c r="BF397" s="213">
        <f>IF(N397="snížená",J397,0)</f>
        <v>0</v>
      </c>
      <c r="BG397" s="213">
        <f>IF(N397="zákl. přenesená",J397,0)</f>
        <v>0</v>
      </c>
      <c r="BH397" s="213">
        <f>IF(N397="sníž. přenesená",J397,0)</f>
        <v>0</v>
      </c>
      <c r="BI397" s="213">
        <f>IF(N397="nulová",J397,0)</f>
        <v>0</v>
      </c>
      <c r="BJ397" s="25" t="s">
        <v>79</v>
      </c>
      <c r="BK397" s="213">
        <f>ROUND(I397*H397,2)</f>
        <v>0</v>
      </c>
      <c r="BL397" s="25" t="s">
        <v>247</v>
      </c>
      <c r="BM397" s="25" t="s">
        <v>536</v>
      </c>
    </row>
    <row r="398" spans="2:51" s="11" customFormat="1" ht="13.5">
      <c r="B398" s="214"/>
      <c r="D398" s="215" t="s">
        <v>162</v>
      </c>
      <c r="E398" s="216" t="s">
        <v>5</v>
      </c>
      <c r="F398" s="217" t="s">
        <v>537</v>
      </c>
      <c r="H398" s="216" t="s">
        <v>5</v>
      </c>
      <c r="I398" s="218"/>
      <c r="L398" s="214"/>
      <c r="M398" s="219"/>
      <c r="N398" s="220"/>
      <c r="O398" s="220"/>
      <c r="P398" s="220"/>
      <c r="Q398" s="220"/>
      <c r="R398" s="220"/>
      <c r="S398" s="220"/>
      <c r="T398" s="221"/>
      <c r="AT398" s="216" t="s">
        <v>162</v>
      </c>
      <c r="AU398" s="216" t="s">
        <v>81</v>
      </c>
      <c r="AV398" s="11" t="s">
        <v>79</v>
      </c>
      <c r="AW398" s="11" t="s">
        <v>35</v>
      </c>
      <c r="AX398" s="11" t="s">
        <v>71</v>
      </c>
      <c r="AY398" s="216" t="s">
        <v>152</v>
      </c>
    </row>
    <row r="399" spans="2:51" s="12" customFormat="1" ht="13.5">
      <c r="B399" s="222"/>
      <c r="D399" s="215" t="s">
        <v>162</v>
      </c>
      <c r="E399" s="223" t="s">
        <v>5</v>
      </c>
      <c r="F399" s="224" t="s">
        <v>538</v>
      </c>
      <c r="H399" s="225">
        <v>344.12</v>
      </c>
      <c r="I399" s="226"/>
      <c r="L399" s="222"/>
      <c r="M399" s="227"/>
      <c r="N399" s="228"/>
      <c r="O399" s="228"/>
      <c r="P399" s="228"/>
      <c r="Q399" s="228"/>
      <c r="R399" s="228"/>
      <c r="S399" s="228"/>
      <c r="T399" s="229"/>
      <c r="AT399" s="223" t="s">
        <v>162</v>
      </c>
      <c r="AU399" s="223" t="s">
        <v>81</v>
      </c>
      <c r="AV399" s="12" t="s">
        <v>81</v>
      </c>
      <c r="AW399" s="12" t="s">
        <v>35</v>
      </c>
      <c r="AX399" s="12" t="s">
        <v>71</v>
      </c>
      <c r="AY399" s="223" t="s">
        <v>152</v>
      </c>
    </row>
    <row r="400" spans="2:51" s="12" customFormat="1" ht="13.5">
      <c r="B400" s="222"/>
      <c r="D400" s="215" t="s">
        <v>162</v>
      </c>
      <c r="E400" s="223" t="s">
        <v>5</v>
      </c>
      <c r="F400" s="224" t="s">
        <v>539</v>
      </c>
      <c r="H400" s="225">
        <v>212.95</v>
      </c>
      <c r="I400" s="226"/>
      <c r="L400" s="222"/>
      <c r="M400" s="227"/>
      <c r="N400" s="228"/>
      <c r="O400" s="228"/>
      <c r="P400" s="228"/>
      <c r="Q400" s="228"/>
      <c r="R400" s="228"/>
      <c r="S400" s="228"/>
      <c r="T400" s="229"/>
      <c r="AT400" s="223" t="s">
        <v>162</v>
      </c>
      <c r="AU400" s="223" t="s">
        <v>81</v>
      </c>
      <c r="AV400" s="12" t="s">
        <v>81</v>
      </c>
      <c r="AW400" s="12" t="s">
        <v>35</v>
      </c>
      <c r="AX400" s="12" t="s">
        <v>71</v>
      </c>
      <c r="AY400" s="223" t="s">
        <v>152</v>
      </c>
    </row>
    <row r="401" spans="2:51" s="12" customFormat="1" ht="13.5">
      <c r="B401" s="222"/>
      <c r="D401" s="215" t="s">
        <v>162</v>
      </c>
      <c r="E401" s="223" t="s">
        <v>5</v>
      </c>
      <c r="F401" s="224" t="s">
        <v>540</v>
      </c>
      <c r="H401" s="225">
        <v>651.82</v>
      </c>
      <c r="I401" s="226"/>
      <c r="L401" s="222"/>
      <c r="M401" s="227"/>
      <c r="N401" s="228"/>
      <c r="O401" s="228"/>
      <c r="P401" s="228"/>
      <c r="Q401" s="228"/>
      <c r="R401" s="228"/>
      <c r="S401" s="228"/>
      <c r="T401" s="229"/>
      <c r="AT401" s="223" t="s">
        <v>162</v>
      </c>
      <c r="AU401" s="223" t="s">
        <v>81</v>
      </c>
      <c r="AV401" s="12" t="s">
        <v>81</v>
      </c>
      <c r="AW401" s="12" t="s">
        <v>35</v>
      </c>
      <c r="AX401" s="12" t="s">
        <v>71</v>
      </c>
      <c r="AY401" s="223" t="s">
        <v>152</v>
      </c>
    </row>
    <row r="402" spans="2:51" s="12" customFormat="1" ht="13.5">
      <c r="B402" s="222"/>
      <c r="D402" s="215" t="s">
        <v>162</v>
      </c>
      <c r="E402" s="223" t="s">
        <v>5</v>
      </c>
      <c r="F402" s="224" t="s">
        <v>541</v>
      </c>
      <c r="H402" s="225">
        <v>119</v>
      </c>
      <c r="I402" s="226"/>
      <c r="L402" s="222"/>
      <c r="M402" s="227"/>
      <c r="N402" s="228"/>
      <c r="O402" s="228"/>
      <c r="P402" s="228"/>
      <c r="Q402" s="228"/>
      <c r="R402" s="228"/>
      <c r="S402" s="228"/>
      <c r="T402" s="229"/>
      <c r="AT402" s="223" t="s">
        <v>162</v>
      </c>
      <c r="AU402" s="223" t="s">
        <v>81</v>
      </c>
      <c r="AV402" s="12" t="s">
        <v>81</v>
      </c>
      <c r="AW402" s="12" t="s">
        <v>35</v>
      </c>
      <c r="AX402" s="12" t="s">
        <v>71</v>
      </c>
      <c r="AY402" s="223" t="s">
        <v>152</v>
      </c>
    </row>
    <row r="403" spans="2:51" s="13" customFormat="1" ht="13.5">
      <c r="B403" s="230"/>
      <c r="D403" s="215" t="s">
        <v>162</v>
      </c>
      <c r="E403" s="231" t="s">
        <v>5</v>
      </c>
      <c r="F403" s="232" t="s">
        <v>165</v>
      </c>
      <c r="H403" s="233">
        <v>1327.89</v>
      </c>
      <c r="I403" s="234"/>
      <c r="L403" s="230"/>
      <c r="M403" s="235"/>
      <c r="N403" s="236"/>
      <c r="O403" s="236"/>
      <c r="P403" s="236"/>
      <c r="Q403" s="236"/>
      <c r="R403" s="236"/>
      <c r="S403" s="236"/>
      <c r="T403" s="237"/>
      <c r="AT403" s="231" t="s">
        <v>162</v>
      </c>
      <c r="AU403" s="231" t="s">
        <v>81</v>
      </c>
      <c r="AV403" s="13" t="s">
        <v>160</v>
      </c>
      <c r="AW403" s="13" t="s">
        <v>35</v>
      </c>
      <c r="AX403" s="13" t="s">
        <v>79</v>
      </c>
      <c r="AY403" s="231" t="s">
        <v>152</v>
      </c>
    </row>
    <row r="404" spans="2:65" s="1" customFormat="1" ht="25.5" customHeight="1">
      <c r="B404" s="201"/>
      <c r="C404" s="238" t="s">
        <v>542</v>
      </c>
      <c r="D404" s="238" t="s">
        <v>166</v>
      </c>
      <c r="E404" s="239" t="s">
        <v>543</v>
      </c>
      <c r="F404" s="240" t="s">
        <v>544</v>
      </c>
      <c r="G404" s="241" t="s">
        <v>174</v>
      </c>
      <c r="H404" s="242">
        <v>1394.285</v>
      </c>
      <c r="I404" s="243"/>
      <c r="J404" s="244">
        <f>ROUND(I404*H404,2)</f>
        <v>0</v>
      </c>
      <c r="K404" s="240" t="s">
        <v>5</v>
      </c>
      <c r="L404" s="245"/>
      <c r="M404" s="246" t="s">
        <v>5</v>
      </c>
      <c r="N404" s="247" t="s">
        <v>42</v>
      </c>
      <c r="O404" s="48"/>
      <c r="P404" s="211">
        <f>O404*H404</f>
        <v>0</v>
      </c>
      <c r="Q404" s="211">
        <v>0.007</v>
      </c>
      <c r="R404" s="211">
        <f>Q404*H404</f>
        <v>9.759995</v>
      </c>
      <c r="S404" s="211">
        <v>0</v>
      </c>
      <c r="T404" s="212">
        <f>S404*H404</f>
        <v>0</v>
      </c>
      <c r="AR404" s="25" t="s">
        <v>400</v>
      </c>
      <c r="AT404" s="25" t="s">
        <v>166</v>
      </c>
      <c r="AU404" s="25" t="s">
        <v>81</v>
      </c>
      <c r="AY404" s="25" t="s">
        <v>152</v>
      </c>
      <c r="BE404" s="213">
        <f>IF(N404="základní",J404,0)</f>
        <v>0</v>
      </c>
      <c r="BF404" s="213">
        <f>IF(N404="snížená",J404,0)</f>
        <v>0</v>
      </c>
      <c r="BG404" s="213">
        <f>IF(N404="zákl. přenesená",J404,0)</f>
        <v>0</v>
      </c>
      <c r="BH404" s="213">
        <f>IF(N404="sníž. přenesená",J404,0)</f>
        <v>0</v>
      </c>
      <c r="BI404" s="213">
        <f>IF(N404="nulová",J404,0)</f>
        <v>0</v>
      </c>
      <c r="BJ404" s="25" t="s">
        <v>79</v>
      </c>
      <c r="BK404" s="213">
        <f>ROUND(I404*H404,2)</f>
        <v>0</v>
      </c>
      <c r="BL404" s="25" t="s">
        <v>247</v>
      </c>
      <c r="BM404" s="25" t="s">
        <v>545</v>
      </c>
    </row>
    <row r="405" spans="2:51" s="12" customFormat="1" ht="13.5">
      <c r="B405" s="222"/>
      <c r="D405" s="215" t="s">
        <v>162</v>
      </c>
      <c r="F405" s="224" t="s">
        <v>546</v>
      </c>
      <c r="H405" s="225">
        <v>1394.285</v>
      </c>
      <c r="I405" s="226"/>
      <c r="L405" s="222"/>
      <c r="M405" s="227"/>
      <c r="N405" s="228"/>
      <c r="O405" s="228"/>
      <c r="P405" s="228"/>
      <c r="Q405" s="228"/>
      <c r="R405" s="228"/>
      <c r="S405" s="228"/>
      <c r="T405" s="229"/>
      <c r="AT405" s="223" t="s">
        <v>162</v>
      </c>
      <c r="AU405" s="223" t="s">
        <v>81</v>
      </c>
      <c r="AV405" s="12" t="s">
        <v>81</v>
      </c>
      <c r="AW405" s="12" t="s">
        <v>6</v>
      </c>
      <c r="AX405" s="12" t="s">
        <v>79</v>
      </c>
      <c r="AY405" s="223" t="s">
        <v>152</v>
      </c>
    </row>
    <row r="406" spans="2:65" s="1" customFormat="1" ht="38.25" customHeight="1">
      <c r="B406" s="201"/>
      <c r="C406" s="202" t="s">
        <v>547</v>
      </c>
      <c r="D406" s="202" t="s">
        <v>155</v>
      </c>
      <c r="E406" s="203" t="s">
        <v>548</v>
      </c>
      <c r="F406" s="204" t="s">
        <v>549</v>
      </c>
      <c r="G406" s="205" t="s">
        <v>174</v>
      </c>
      <c r="H406" s="206">
        <v>46.752</v>
      </c>
      <c r="I406" s="207"/>
      <c r="J406" s="208">
        <f>ROUND(I406*H406,2)</f>
        <v>0</v>
      </c>
      <c r="K406" s="204" t="s">
        <v>159</v>
      </c>
      <c r="L406" s="47"/>
      <c r="M406" s="209" t="s">
        <v>5</v>
      </c>
      <c r="N406" s="210" t="s">
        <v>42</v>
      </c>
      <c r="O406" s="48"/>
      <c r="P406" s="211">
        <f>O406*H406</f>
        <v>0</v>
      </c>
      <c r="Q406" s="211">
        <v>0.06823</v>
      </c>
      <c r="R406" s="211">
        <f>Q406*H406</f>
        <v>3.18988896</v>
      </c>
      <c r="S406" s="211">
        <v>0</v>
      </c>
      <c r="T406" s="212">
        <f>S406*H406</f>
        <v>0</v>
      </c>
      <c r="AR406" s="25" t="s">
        <v>247</v>
      </c>
      <c r="AT406" s="25" t="s">
        <v>155</v>
      </c>
      <c r="AU406" s="25" t="s">
        <v>81</v>
      </c>
      <c r="AY406" s="25" t="s">
        <v>152</v>
      </c>
      <c r="BE406" s="213">
        <f>IF(N406="základní",J406,0)</f>
        <v>0</v>
      </c>
      <c r="BF406" s="213">
        <f>IF(N406="snížená",J406,0)</f>
        <v>0</v>
      </c>
      <c r="BG406" s="213">
        <f>IF(N406="zákl. přenesená",J406,0)</f>
        <v>0</v>
      </c>
      <c r="BH406" s="213">
        <f>IF(N406="sníž. přenesená",J406,0)</f>
        <v>0</v>
      </c>
      <c r="BI406" s="213">
        <f>IF(N406="nulová",J406,0)</f>
        <v>0</v>
      </c>
      <c r="BJ406" s="25" t="s">
        <v>79</v>
      </c>
      <c r="BK406" s="213">
        <f>ROUND(I406*H406,2)</f>
        <v>0</v>
      </c>
      <c r="BL406" s="25" t="s">
        <v>247</v>
      </c>
      <c r="BM406" s="25" t="s">
        <v>550</v>
      </c>
    </row>
    <row r="407" spans="2:51" s="11" customFormat="1" ht="13.5">
      <c r="B407" s="214"/>
      <c r="D407" s="215" t="s">
        <v>162</v>
      </c>
      <c r="E407" s="216" t="s">
        <v>5</v>
      </c>
      <c r="F407" s="217" t="s">
        <v>551</v>
      </c>
      <c r="H407" s="216" t="s">
        <v>5</v>
      </c>
      <c r="I407" s="218"/>
      <c r="L407" s="214"/>
      <c r="M407" s="219"/>
      <c r="N407" s="220"/>
      <c r="O407" s="220"/>
      <c r="P407" s="220"/>
      <c r="Q407" s="220"/>
      <c r="R407" s="220"/>
      <c r="S407" s="220"/>
      <c r="T407" s="221"/>
      <c r="AT407" s="216" t="s">
        <v>162</v>
      </c>
      <c r="AU407" s="216" t="s">
        <v>81</v>
      </c>
      <c r="AV407" s="11" t="s">
        <v>79</v>
      </c>
      <c r="AW407" s="11" t="s">
        <v>35</v>
      </c>
      <c r="AX407" s="11" t="s">
        <v>71</v>
      </c>
      <c r="AY407" s="216" t="s">
        <v>152</v>
      </c>
    </row>
    <row r="408" spans="2:51" s="11" customFormat="1" ht="13.5">
      <c r="B408" s="214"/>
      <c r="D408" s="215" t="s">
        <v>162</v>
      </c>
      <c r="E408" s="216" t="s">
        <v>5</v>
      </c>
      <c r="F408" s="217" t="s">
        <v>177</v>
      </c>
      <c r="H408" s="216" t="s">
        <v>5</v>
      </c>
      <c r="I408" s="218"/>
      <c r="L408" s="214"/>
      <c r="M408" s="219"/>
      <c r="N408" s="220"/>
      <c r="O408" s="220"/>
      <c r="P408" s="220"/>
      <c r="Q408" s="220"/>
      <c r="R408" s="220"/>
      <c r="S408" s="220"/>
      <c r="T408" s="221"/>
      <c r="AT408" s="216" t="s">
        <v>162</v>
      </c>
      <c r="AU408" s="216" t="s">
        <v>81</v>
      </c>
      <c r="AV408" s="11" t="s">
        <v>79</v>
      </c>
      <c r="AW408" s="11" t="s">
        <v>35</v>
      </c>
      <c r="AX408" s="11" t="s">
        <v>71</v>
      </c>
      <c r="AY408" s="216" t="s">
        <v>152</v>
      </c>
    </row>
    <row r="409" spans="2:51" s="12" customFormat="1" ht="13.5">
      <c r="B409" s="222"/>
      <c r="D409" s="215" t="s">
        <v>162</v>
      </c>
      <c r="E409" s="223" t="s">
        <v>5</v>
      </c>
      <c r="F409" s="224" t="s">
        <v>552</v>
      </c>
      <c r="H409" s="225">
        <v>2.655</v>
      </c>
      <c r="I409" s="226"/>
      <c r="L409" s="222"/>
      <c r="M409" s="227"/>
      <c r="N409" s="228"/>
      <c r="O409" s="228"/>
      <c r="P409" s="228"/>
      <c r="Q409" s="228"/>
      <c r="R409" s="228"/>
      <c r="S409" s="228"/>
      <c r="T409" s="229"/>
      <c r="AT409" s="223" t="s">
        <v>162</v>
      </c>
      <c r="AU409" s="223" t="s">
        <v>81</v>
      </c>
      <c r="AV409" s="12" t="s">
        <v>81</v>
      </c>
      <c r="AW409" s="12" t="s">
        <v>35</v>
      </c>
      <c r="AX409" s="12" t="s">
        <v>71</v>
      </c>
      <c r="AY409" s="223" t="s">
        <v>152</v>
      </c>
    </row>
    <row r="410" spans="2:51" s="12" customFormat="1" ht="13.5">
      <c r="B410" s="222"/>
      <c r="D410" s="215" t="s">
        <v>162</v>
      </c>
      <c r="E410" s="223" t="s">
        <v>5</v>
      </c>
      <c r="F410" s="224" t="s">
        <v>553</v>
      </c>
      <c r="H410" s="225">
        <v>2.803</v>
      </c>
      <c r="I410" s="226"/>
      <c r="L410" s="222"/>
      <c r="M410" s="227"/>
      <c r="N410" s="228"/>
      <c r="O410" s="228"/>
      <c r="P410" s="228"/>
      <c r="Q410" s="228"/>
      <c r="R410" s="228"/>
      <c r="S410" s="228"/>
      <c r="T410" s="229"/>
      <c r="AT410" s="223" t="s">
        <v>162</v>
      </c>
      <c r="AU410" s="223" t="s">
        <v>81</v>
      </c>
      <c r="AV410" s="12" t="s">
        <v>81</v>
      </c>
      <c r="AW410" s="12" t="s">
        <v>35</v>
      </c>
      <c r="AX410" s="12" t="s">
        <v>71</v>
      </c>
      <c r="AY410" s="223" t="s">
        <v>152</v>
      </c>
    </row>
    <row r="411" spans="2:51" s="12" customFormat="1" ht="13.5">
      <c r="B411" s="222"/>
      <c r="D411" s="215" t="s">
        <v>162</v>
      </c>
      <c r="E411" s="223" t="s">
        <v>5</v>
      </c>
      <c r="F411" s="224" t="s">
        <v>554</v>
      </c>
      <c r="H411" s="225">
        <v>1.18</v>
      </c>
      <c r="I411" s="226"/>
      <c r="L411" s="222"/>
      <c r="M411" s="227"/>
      <c r="N411" s="228"/>
      <c r="O411" s="228"/>
      <c r="P411" s="228"/>
      <c r="Q411" s="228"/>
      <c r="R411" s="228"/>
      <c r="S411" s="228"/>
      <c r="T411" s="229"/>
      <c r="AT411" s="223" t="s">
        <v>162</v>
      </c>
      <c r="AU411" s="223" t="s">
        <v>81</v>
      </c>
      <c r="AV411" s="12" t="s">
        <v>81</v>
      </c>
      <c r="AW411" s="12" t="s">
        <v>35</v>
      </c>
      <c r="AX411" s="12" t="s">
        <v>71</v>
      </c>
      <c r="AY411" s="223" t="s">
        <v>152</v>
      </c>
    </row>
    <row r="412" spans="2:51" s="12" customFormat="1" ht="13.5">
      <c r="B412" s="222"/>
      <c r="D412" s="215" t="s">
        <v>162</v>
      </c>
      <c r="E412" s="223" t="s">
        <v>5</v>
      </c>
      <c r="F412" s="224" t="s">
        <v>555</v>
      </c>
      <c r="H412" s="225">
        <v>3.54</v>
      </c>
      <c r="I412" s="226"/>
      <c r="L412" s="222"/>
      <c r="M412" s="227"/>
      <c r="N412" s="228"/>
      <c r="O412" s="228"/>
      <c r="P412" s="228"/>
      <c r="Q412" s="228"/>
      <c r="R412" s="228"/>
      <c r="S412" s="228"/>
      <c r="T412" s="229"/>
      <c r="AT412" s="223" t="s">
        <v>162</v>
      </c>
      <c r="AU412" s="223" t="s">
        <v>81</v>
      </c>
      <c r="AV412" s="12" t="s">
        <v>81</v>
      </c>
      <c r="AW412" s="12" t="s">
        <v>35</v>
      </c>
      <c r="AX412" s="12" t="s">
        <v>71</v>
      </c>
      <c r="AY412" s="223" t="s">
        <v>152</v>
      </c>
    </row>
    <row r="413" spans="2:51" s="11" customFormat="1" ht="13.5">
      <c r="B413" s="214"/>
      <c r="D413" s="215" t="s">
        <v>162</v>
      </c>
      <c r="E413" s="216" t="s">
        <v>5</v>
      </c>
      <c r="F413" s="217" t="s">
        <v>308</v>
      </c>
      <c r="H413" s="216" t="s">
        <v>5</v>
      </c>
      <c r="I413" s="218"/>
      <c r="L413" s="214"/>
      <c r="M413" s="219"/>
      <c r="N413" s="220"/>
      <c r="O413" s="220"/>
      <c r="P413" s="220"/>
      <c r="Q413" s="220"/>
      <c r="R413" s="220"/>
      <c r="S413" s="220"/>
      <c r="T413" s="221"/>
      <c r="AT413" s="216" t="s">
        <v>162</v>
      </c>
      <c r="AU413" s="216" t="s">
        <v>81</v>
      </c>
      <c r="AV413" s="11" t="s">
        <v>79</v>
      </c>
      <c r="AW413" s="11" t="s">
        <v>35</v>
      </c>
      <c r="AX413" s="11" t="s">
        <v>71</v>
      </c>
      <c r="AY413" s="216" t="s">
        <v>152</v>
      </c>
    </row>
    <row r="414" spans="2:51" s="12" customFormat="1" ht="13.5">
      <c r="B414" s="222"/>
      <c r="D414" s="215" t="s">
        <v>162</v>
      </c>
      <c r="E414" s="223" t="s">
        <v>5</v>
      </c>
      <c r="F414" s="224" t="s">
        <v>556</v>
      </c>
      <c r="H414" s="225">
        <v>-1.379</v>
      </c>
      <c r="I414" s="226"/>
      <c r="L414" s="222"/>
      <c r="M414" s="227"/>
      <c r="N414" s="228"/>
      <c r="O414" s="228"/>
      <c r="P414" s="228"/>
      <c r="Q414" s="228"/>
      <c r="R414" s="228"/>
      <c r="S414" s="228"/>
      <c r="T414" s="229"/>
      <c r="AT414" s="223" t="s">
        <v>162</v>
      </c>
      <c r="AU414" s="223" t="s">
        <v>81</v>
      </c>
      <c r="AV414" s="12" t="s">
        <v>81</v>
      </c>
      <c r="AW414" s="12" t="s">
        <v>35</v>
      </c>
      <c r="AX414" s="12" t="s">
        <v>71</v>
      </c>
      <c r="AY414" s="223" t="s">
        <v>152</v>
      </c>
    </row>
    <row r="415" spans="2:51" s="14" customFormat="1" ht="13.5">
      <c r="B415" s="248"/>
      <c r="D415" s="215" t="s">
        <v>162</v>
      </c>
      <c r="E415" s="249" t="s">
        <v>5</v>
      </c>
      <c r="F415" s="250" t="s">
        <v>281</v>
      </c>
      <c r="H415" s="251">
        <v>8.799</v>
      </c>
      <c r="I415" s="252"/>
      <c r="L415" s="248"/>
      <c r="M415" s="253"/>
      <c r="N415" s="254"/>
      <c r="O415" s="254"/>
      <c r="P415" s="254"/>
      <c r="Q415" s="254"/>
      <c r="R415" s="254"/>
      <c r="S415" s="254"/>
      <c r="T415" s="255"/>
      <c r="AT415" s="249" t="s">
        <v>162</v>
      </c>
      <c r="AU415" s="249" t="s">
        <v>81</v>
      </c>
      <c r="AV415" s="14" t="s">
        <v>153</v>
      </c>
      <c r="AW415" s="14" t="s">
        <v>35</v>
      </c>
      <c r="AX415" s="14" t="s">
        <v>71</v>
      </c>
      <c r="AY415" s="249" t="s">
        <v>152</v>
      </c>
    </row>
    <row r="416" spans="2:51" s="11" customFormat="1" ht="13.5">
      <c r="B416" s="214"/>
      <c r="D416" s="215" t="s">
        <v>162</v>
      </c>
      <c r="E416" s="216" t="s">
        <v>5</v>
      </c>
      <c r="F416" s="217" t="s">
        <v>180</v>
      </c>
      <c r="H416" s="216" t="s">
        <v>5</v>
      </c>
      <c r="I416" s="218"/>
      <c r="L416" s="214"/>
      <c r="M416" s="219"/>
      <c r="N416" s="220"/>
      <c r="O416" s="220"/>
      <c r="P416" s="220"/>
      <c r="Q416" s="220"/>
      <c r="R416" s="220"/>
      <c r="S416" s="220"/>
      <c r="T416" s="221"/>
      <c r="AT416" s="216" t="s">
        <v>162</v>
      </c>
      <c r="AU416" s="216" t="s">
        <v>81</v>
      </c>
      <c r="AV416" s="11" t="s">
        <v>79</v>
      </c>
      <c r="AW416" s="11" t="s">
        <v>35</v>
      </c>
      <c r="AX416" s="11" t="s">
        <v>71</v>
      </c>
      <c r="AY416" s="216" t="s">
        <v>152</v>
      </c>
    </row>
    <row r="417" spans="2:51" s="12" customFormat="1" ht="13.5">
      <c r="B417" s="222"/>
      <c r="D417" s="215" t="s">
        <v>162</v>
      </c>
      <c r="E417" s="223" t="s">
        <v>5</v>
      </c>
      <c r="F417" s="224" t="s">
        <v>557</v>
      </c>
      <c r="H417" s="225">
        <v>2.9</v>
      </c>
      <c r="I417" s="226"/>
      <c r="L417" s="222"/>
      <c r="M417" s="227"/>
      <c r="N417" s="228"/>
      <c r="O417" s="228"/>
      <c r="P417" s="228"/>
      <c r="Q417" s="228"/>
      <c r="R417" s="228"/>
      <c r="S417" s="228"/>
      <c r="T417" s="229"/>
      <c r="AT417" s="223" t="s">
        <v>162</v>
      </c>
      <c r="AU417" s="223" t="s">
        <v>81</v>
      </c>
      <c r="AV417" s="12" t="s">
        <v>81</v>
      </c>
      <c r="AW417" s="12" t="s">
        <v>35</v>
      </c>
      <c r="AX417" s="12" t="s">
        <v>71</v>
      </c>
      <c r="AY417" s="223" t="s">
        <v>152</v>
      </c>
    </row>
    <row r="418" spans="2:51" s="14" customFormat="1" ht="13.5">
      <c r="B418" s="248"/>
      <c r="D418" s="215" t="s">
        <v>162</v>
      </c>
      <c r="E418" s="249" t="s">
        <v>5</v>
      </c>
      <c r="F418" s="250" t="s">
        <v>281</v>
      </c>
      <c r="H418" s="251">
        <v>2.9</v>
      </c>
      <c r="I418" s="252"/>
      <c r="L418" s="248"/>
      <c r="M418" s="253"/>
      <c r="N418" s="254"/>
      <c r="O418" s="254"/>
      <c r="P418" s="254"/>
      <c r="Q418" s="254"/>
      <c r="R418" s="254"/>
      <c r="S418" s="254"/>
      <c r="T418" s="255"/>
      <c r="AT418" s="249" t="s">
        <v>162</v>
      </c>
      <c r="AU418" s="249" t="s">
        <v>81</v>
      </c>
      <c r="AV418" s="14" t="s">
        <v>153</v>
      </c>
      <c r="AW418" s="14" t="s">
        <v>35</v>
      </c>
      <c r="AX418" s="14" t="s">
        <v>71</v>
      </c>
      <c r="AY418" s="249" t="s">
        <v>152</v>
      </c>
    </row>
    <row r="419" spans="2:51" s="11" customFormat="1" ht="13.5">
      <c r="B419" s="214"/>
      <c r="D419" s="215" t="s">
        <v>162</v>
      </c>
      <c r="E419" s="216" t="s">
        <v>5</v>
      </c>
      <c r="F419" s="217" t="s">
        <v>182</v>
      </c>
      <c r="H419" s="216" t="s">
        <v>5</v>
      </c>
      <c r="I419" s="218"/>
      <c r="L419" s="214"/>
      <c r="M419" s="219"/>
      <c r="N419" s="220"/>
      <c r="O419" s="220"/>
      <c r="P419" s="220"/>
      <c r="Q419" s="220"/>
      <c r="R419" s="220"/>
      <c r="S419" s="220"/>
      <c r="T419" s="221"/>
      <c r="AT419" s="216" t="s">
        <v>162</v>
      </c>
      <c r="AU419" s="216" t="s">
        <v>81</v>
      </c>
      <c r="AV419" s="11" t="s">
        <v>79</v>
      </c>
      <c r="AW419" s="11" t="s">
        <v>35</v>
      </c>
      <c r="AX419" s="11" t="s">
        <v>71</v>
      </c>
      <c r="AY419" s="216" t="s">
        <v>152</v>
      </c>
    </row>
    <row r="420" spans="2:51" s="12" customFormat="1" ht="13.5">
      <c r="B420" s="222"/>
      <c r="D420" s="215" t="s">
        <v>162</v>
      </c>
      <c r="E420" s="223" t="s">
        <v>5</v>
      </c>
      <c r="F420" s="224" t="s">
        <v>558</v>
      </c>
      <c r="H420" s="225">
        <v>4.573</v>
      </c>
      <c r="I420" s="226"/>
      <c r="L420" s="222"/>
      <c r="M420" s="227"/>
      <c r="N420" s="228"/>
      <c r="O420" s="228"/>
      <c r="P420" s="228"/>
      <c r="Q420" s="228"/>
      <c r="R420" s="228"/>
      <c r="S420" s="228"/>
      <c r="T420" s="229"/>
      <c r="AT420" s="223" t="s">
        <v>162</v>
      </c>
      <c r="AU420" s="223" t="s">
        <v>81</v>
      </c>
      <c r="AV420" s="12" t="s">
        <v>81</v>
      </c>
      <c r="AW420" s="12" t="s">
        <v>35</v>
      </c>
      <c r="AX420" s="12" t="s">
        <v>71</v>
      </c>
      <c r="AY420" s="223" t="s">
        <v>152</v>
      </c>
    </row>
    <row r="421" spans="2:51" s="12" customFormat="1" ht="13.5">
      <c r="B421" s="222"/>
      <c r="D421" s="215" t="s">
        <v>162</v>
      </c>
      <c r="E421" s="223" t="s">
        <v>5</v>
      </c>
      <c r="F421" s="224" t="s">
        <v>559</v>
      </c>
      <c r="H421" s="225">
        <v>6.121</v>
      </c>
      <c r="I421" s="226"/>
      <c r="L421" s="222"/>
      <c r="M421" s="227"/>
      <c r="N421" s="228"/>
      <c r="O421" s="228"/>
      <c r="P421" s="228"/>
      <c r="Q421" s="228"/>
      <c r="R421" s="228"/>
      <c r="S421" s="228"/>
      <c r="T421" s="229"/>
      <c r="AT421" s="223" t="s">
        <v>162</v>
      </c>
      <c r="AU421" s="223" t="s">
        <v>81</v>
      </c>
      <c r="AV421" s="12" t="s">
        <v>81</v>
      </c>
      <c r="AW421" s="12" t="s">
        <v>35</v>
      </c>
      <c r="AX421" s="12" t="s">
        <v>71</v>
      </c>
      <c r="AY421" s="223" t="s">
        <v>152</v>
      </c>
    </row>
    <row r="422" spans="2:51" s="12" customFormat="1" ht="13.5">
      <c r="B422" s="222"/>
      <c r="D422" s="215" t="s">
        <v>162</v>
      </c>
      <c r="E422" s="223" t="s">
        <v>5</v>
      </c>
      <c r="F422" s="224" t="s">
        <v>560</v>
      </c>
      <c r="H422" s="225">
        <v>4.794</v>
      </c>
      <c r="I422" s="226"/>
      <c r="L422" s="222"/>
      <c r="M422" s="227"/>
      <c r="N422" s="228"/>
      <c r="O422" s="228"/>
      <c r="P422" s="228"/>
      <c r="Q422" s="228"/>
      <c r="R422" s="228"/>
      <c r="S422" s="228"/>
      <c r="T422" s="229"/>
      <c r="AT422" s="223" t="s">
        <v>162</v>
      </c>
      <c r="AU422" s="223" t="s">
        <v>81</v>
      </c>
      <c r="AV422" s="12" t="s">
        <v>81</v>
      </c>
      <c r="AW422" s="12" t="s">
        <v>35</v>
      </c>
      <c r="AX422" s="12" t="s">
        <v>71</v>
      </c>
      <c r="AY422" s="223" t="s">
        <v>152</v>
      </c>
    </row>
    <row r="423" spans="2:51" s="12" customFormat="1" ht="13.5">
      <c r="B423" s="222"/>
      <c r="D423" s="215" t="s">
        <v>162</v>
      </c>
      <c r="E423" s="223" t="s">
        <v>5</v>
      </c>
      <c r="F423" s="224" t="s">
        <v>561</v>
      </c>
      <c r="H423" s="225">
        <v>7.08</v>
      </c>
      <c r="I423" s="226"/>
      <c r="L423" s="222"/>
      <c r="M423" s="227"/>
      <c r="N423" s="228"/>
      <c r="O423" s="228"/>
      <c r="P423" s="228"/>
      <c r="Q423" s="228"/>
      <c r="R423" s="228"/>
      <c r="S423" s="228"/>
      <c r="T423" s="229"/>
      <c r="AT423" s="223" t="s">
        <v>162</v>
      </c>
      <c r="AU423" s="223" t="s">
        <v>81</v>
      </c>
      <c r="AV423" s="12" t="s">
        <v>81</v>
      </c>
      <c r="AW423" s="12" t="s">
        <v>35</v>
      </c>
      <c r="AX423" s="12" t="s">
        <v>71</v>
      </c>
      <c r="AY423" s="223" t="s">
        <v>152</v>
      </c>
    </row>
    <row r="424" spans="2:51" s="12" customFormat="1" ht="13.5">
      <c r="B424" s="222"/>
      <c r="D424" s="215" t="s">
        <v>162</v>
      </c>
      <c r="E424" s="223" t="s">
        <v>5</v>
      </c>
      <c r="F424" s="224" t="s">
        <v>562</v>
      </c>
      <c r="H424" s="225">
        <v>3.835</v>
      </c>
      <c r="I424" s="226"/>
      <c r="L424" s="222"/>
      <c r="M424" s="227"/>
      <c r="N424" s="228"/>
      <c r="O424" s="228"/>
      <c r="P424" s="228"/>
      <c r="Q424" s="228"/>
      <c r="R424" s="228"/>
      <c r="S424" s="228"/>
      <c r="T424" s="229"/>
      <c r="AT424" s="223" t="s">
        <v>162</v>
      </c>
      <c r="AU424" s="223" t="s">
        <v>81</v>
      </c>
      <c r="AV424" s="12" t="s">
        <v>81</v>
      </c>
      <c r="AW424" s="12" t="s">
        <v>35</v>
      </c>
      <c r="AX424" s="12" t="s">
        <v>71</v>
      </c>
      <c r="AY424" s="223" t="s">
        <v>152</v>
      </c>
    </row>
    <row r="425" spans="2:51" s="12" customFormat="1" ht="13.5">
      <c r="B425" s="222"/>
      <c r="D425" s="215" t="s">
        <v>162</v>
      </c>
      <c r="E425" s="223" t="s">
        <v>5</v>
      </c>
      <c r="F425" s="224" t="s">
        <v>563</v>
      </c>
      <c r="H425" s="225">
        <v>7.744</v>
      </c>
      <c r="I425" s="226"/>
      <c r="L425" s="222"/>
      <c r="M425" s="227"/>
      <c r="N425" s="228"/>
      <c r="O425" s="228"/>
      <c r="P425" s="228"/>
      <c r="Q425" s="228"/>
      <c r="R425" s="228"/>
      <c r="S425" s="228"/>
      <c r="T425" s="229"/>
      <c r="AT425" s="223" t="s">
        <v>162</v>
      </c>
      <c r="AU425" s="223" t="s">
        <v>81</v>
      </c>
      <c r="AV425" s="12" t="s">
        <v>81</v>
      </c>
      <c r="AW425" s="12" t="s">
        <v>35</v>
      </c>
      <c r="AX425" s="12" t="s">
        <v>71</v>
      </c>
      <c r="AY425" s="223" t="s">
        <v>152</v>
      </c>
    </row>
    <row r="426" spans="2:51" s="12" customFormat="1" ht="13.5">
      <c r="B426" s="222"/>
      <c r="D426" s="215" t="s">
        <v>162</v>
      </c>
      <c r="E426" s="223" t="s">
        <v>5</v>
      </c>
      <c r="F426" s="224" t="s">
        <v>564</v>
      </c>
      <c r="H426" s="225">
        <v>7.375</v>
      </c>
      <c r="I426" s="226"/>
      <c r="L426" s="222"/>
      <c r="M426" s="227"/>
      <c r="N426" s="228"/>
      <c r="O426" s="228"/>
      <c r="P426" s="228"/>
      <c r="Q426" s="228"/>
      <c r="R426" s="228"/>
      <c r="S426" s="228"/>
      <c r="T426" s="229"/>
      <c r="AT426" s="223" t="s">
        <v>162</v>
      </c>
      <c r="AU426" s="223" t="s">
        <v>81</v>
      </c>
      <c r="AV426" s="12" t="s">
        <v>81</v>
      </c>
      <c r="AW426" s="12" t="s">
        <v>35</v>
      </c>
      <c r="AX426" s="12" t="s">
        <v>71</v>
      </c>
      <c r="AY426" s="223" t="s">
        <v>152</v>
      </c>
    </row>
    <row r="427" spans="2:51" s="11" customFormat="1" ht="13.5">
      <c r="B427" s="214"/>
      <c r="D427" s="215" t="s">
        <v>162</v>
      </c>
      <c r="E427" s="216" t="s">
        <v>5</v>
      </c>
      <c r="F427" s="217" t="s">
        <v>308</v>
      </c>
      <c r="H427" s="216" t="s">
        <v>5</v>
      </c>
      <c r="I427" s="218"/>
      <c r="L427" s="214"/>
      <c r="M427" s="219"/>
      <c r="N427" s="220"/>
      <c r="O427" s="220"/>
      <c r="P427" s="220"/>
      <c r="Q427" s="220"/>
      <c r="R427" s="220"/>
      <c r="S427" s="220"/>
      <c r="T427" s="221"/>
      <c r="AT427" s="216" t="s">
        <v>162</v>
      </c>
      <c r="AU427" s="216" t="s">
        <v>81</v>
      </c>
      <c r="AV427" s="11" t="s">
        <v>79</v>
      </c>
      <c r="AW427" s="11" t="s">
        <v>35</v>
      </c>
      <c r="AX427" s="11" t="s">
        <v>71</v>
      </c>
      <c r="AY427" s="216" t="s">
        <v>152</v>
      </c>
    </row>
    <row r="428" spans="2:51" s="12" customFormat="1" ht="13.5">
      <c r="B428" s="222"/>
      <c r="D428" s="215" t="s">
        <v>162</v>
      </c>
      <c r="E428" s="223" t="s">
        <v>5</v>
      </c>
      <c r="F428" s="224" t="s">
        <v>556</v>
      </c>
      <c r="H428" s="225">
        <v>-1.379</v>
      </c>
      <c r="I428" s="226"/>
      <c r="L428" s="222"/>
      <c r="M428" s="227"/>
      <c r="N428" s="228"/>
      <c r="O428" s="228"/>
      <c r="P428" s="228"/>
      <c r="Q428" s="228"/>
      <c r="R428" s="228"/>
      <c r="S428" s="228"/>
      <c r="T428" s="229"/>
      <c r="AT428" s="223" t="s">
        <v>162</v>
      </c>
      <c r="AU428" s="223" t="s">
        <v>81</v>
      </c>
      <c r="AV428" s="12" t="s">
        <v>81</v>
      </c>
      <c r="AW428" s="12" t="s">
        <v>35</v>
      </c>
      <c r="AX428" s="12" t="s">
        <v>71</v>
      </c>
      <c r="AY428" s="223" t="s">
        <v>152</v>
      </c>
    </row>
    <row r="429" spans="2:51" s="12" customFormat="1" ht="13.5">
      <c r="B429" s="222"/>
      <c r="D429" s="215" t="s">
        <v>162</v>
      </c>
      <c r="E429" s="223" t="s">
        <v>5</v>
      </c>
      <c r="F429" s="224" t="s">
        <v>565</v>
      </c>
      <c r="H429" s="225">
        <v>-1.624</v>
      </c>
      <c r="I429" s="226"/>
      <c r="L429" s="222"/>
      <c r="M429" s="227"/>
      <c r="N429" s="228"/>
      <c r="O429" s="228"/>
      <c r="P429" s="228"/>
      <c r="Q429" s="228"/>
      <c r="R429" s="228"/>
      <c r="S429" s="228"/>
      <c r="T429" s="229"/>
      <c r="AT429" s="223" t="s">
        <v>162</v>
      </c>
      <c r="AU429" s="223" t="s">
        <v>81</v>
      </c>
      <c r="AV429" s="12" t="s">
        <v>81</v>
      </c>
      <c r="AW429" s="12" t="s">
        <v>35</v>
      </c>
      <c r="AX429" s="12" t="s">
        <v>71</v>
      </c>
      <c r="AY429" s="223" t="s">
        <v>152</v>
      </c>
    </row>
    <row r="430" spans="2:51" s="12" customFormat="1" ht="13.5">
      <c r="B430" s="222"/>
      <c r="D430" s="215" t="s">
        <v>162</v>
      </c>
      <c r="E430" s="223" t="s">
        <v>5</v>
      </c>
      <c r="F430" s="224" t="s">
        <v>566</v>
      </c>
      <c r="H430" s="225">
        <v>-1.576</v>
      </c>
      <c r="I430" s="226"/>
      <c r="L430" s="222"/>
      <c r="M430" s="227"/>
      <c r="N430" s="228"/>
      <c r="O430" s="228"/>
      <c r="P430" s="228"/>
      <c r="Q430" s="228"/>
      <c r="R430" s="228"/>
      <c r="S430" s="228"/>
      <c r="T430" s="229"/>
      <c r="AT430" s="223" t="s">
        <v>162</v>
      </c>
      <c r="AU430" s="223" t="s">
        <v>81</v>
      </c>
      <c r="AV430" s="12" t="s">
        <v>81</v>
      </c>
      <c r="AW430" s="12" t="s">
        <v>35</v>
      </c>
      <c r="AX430" s="12" t="s">
        <v>71</v>
      </c>
      <c r="AY430" s="223" t="s">
        <v>152</v>
      </c>
    </row>
    <row r="431" spans="2:51" s="12" customFormat="1" ht="13.5">
      <c r="B431" s="222"/>
      <c r="D431" s="215" t="s">
        <v>162</v>
      </c>
      <c r="E431" s="223" t="s">
        <v>5</v>
      </c>
      <c r="F431" s="224" t="s">
        <v>567</v>
      </c>
      <c r="H431" s="225">
        <v>-1.89</v>
      </c>
      <c r="I431" s="226"/>
      <c r="L431" s="222"/>
      <c r="M431" s="227"/>
      <c r="N431" s="228"/>
      <c r="O431" s="228"/>
      <c r="P431" s="228"/>
      <c r="Q431" s="228"/>
      <c r="R431" s="228"/>
      <c r="S431" s="228"/>
      <c r="T431" s="229"/>
      <c r="AT431" s="223" t="s">
        <v>162</v>
      </c>
      <c r="AU431" s="223" t="s">
        <v>81</v>
      </c>
      <c r="AV431" s="12" t="s">
        <v>81</v>
      </c>
      <c r="AW431" s="12" t="s">
        <v>35</v>
      </c>
      <c r="AX431" s="12" t="s">
        <v>71</v>
      </c>
      <c r="AY431" s="223" t="s">
        <v>152</v>
      </c>
    </row>
    <row r="432" spans="2:51" s="14" customFormat="1" ht="13.5">
      <c r="B432" s="248"/>
      <c r="D432" s="215" t="s">
        <v>162</v>
      </c>
      <c r="E432" s="249" t="s">
        <v>5</v>
      </c>
      <c r="F432" s="250" t="s">
        <v>281</v>
      </c>
      <c r="H432" s="251">
        <v>35.053</v>
      </c>
      <c r="I432" s="252"/>
      <c r="L432" s="248"/>
      <c r="M432" s="253"/>
      <c r="N432" s="254"/>
      <c r="O432" s="254"/>
      <c r="P432" s="254"/>
      <c r="Q432" s="254"/>
      <c r="R432" s="254"/>
      <c r="S432" s="254"/>
      <c r="T432" s="255"/>
      <c r="AT432" s="249" t="s">
        <v>162</v>
      </c>
      <c r="AU432" s="249" t="s">
        <v>81</v>
      </c>
      <c r="AV432" s="14" t="s">
        <v>153</v>
      </c>
      <c r="AW432" s="14" t="s">
        <v>35</v>
      </c>
      <c r="AX432" s="14" t="s">
        <v>71</v>
      </c>
      <c r="AY432" s="249" t="s">
        <v>152</v>
      </c>
    </row>
    <row r="433" spans="2:51" s="13" customFormat="1" ht="13.5">
      <c r="B433" s="230"/>
      <c r="D433" s="215" t="s">
        <v>162</v>
      </c>
      <c r="E433" s="231" t="s">
        <v>5</v>
      </c>
      <c r="F433" s="232" t="s">
        <v>165</v>
      </c>
      <c r="H433" s="233">
        <v>46.752</v>
      </c>
      <c r="I433" s="234"/>
      <c r="L433" s="230"/>
      <c r="M433" s="235"/>
      <c r="N433" s="236"/>
      <c r="O433" s="236"/>
      <c r="P433" s="236"/>
      <c r="Q433" s="236"/>
      <c r="R433" s="236"/>
      <c r="S433" s="236"/>
      <c r="T433" s="237"/>
      <c r="AT433" s="231" t="s">
        <v>162</v>
      </c>
      <c r="AU433" s="231" t="s">
        <v>81</v>
      </c>
      <c r="AV433" s="13" t="s">
        <v>160</v>
      </c>
      <c r="AW433" s="13" t="s">
        <v>35</v>
      </c>
      <c r="AX433" s="13" t="s">
        <v>79</v>
      </c>
      <c r="AY433" s="231" t="s">
        <v>152</v>
      </c>
    </row>
    <row r="434" spans="2:65" s="1" customFormat="1" ht="25.5" customHeight="1">
      <c r="B434" s="201"/>
      <c r="C434" s="202" t="s">
        <v>568</v>
      </c>
      <c r="D434" s="202" t="s">
        <v>155</v>
      </c>
      <c r="E434" s="203" t="s">
        <v>569</v>
      </c>
      <c r="F434" s="204" t="s">
        <v>570</v>
      </c>
      <c r="G434" s="205" t="s">
        <v>174</v>
      </c>
      <c r="H434" s="206">
        <v>246.336</v>
      </c>
      <c r="I434" s="207"/>
      <c r="J434" s="208">
        <f>ROUND(I434*H434,2)</f>
        <v>0</v>
      </c>
      <c r="K434" s="204" t="s">
        <v>159</v>
      </c>
      <c r="L434" s="47"/>
      <c r="M434" s="209" t="s">
        <v>5</v>
      </c>
      <c r="N434" s="210" t="s">
        <v>42</v>
      </c>
      <c r="O434" s="48"/>
      <c r="P434" s="211">
        <f>O434*H434</f>
        <v>0</v>
      </c>
      <c r="Q434" s="211">
        <v>0.06824</v>
      </c>
      <c r="R434" s="211">
        <f>Q434*H434</f>
        <v>16.80996864</v>
      </c>
      <c r="S434" s="211">
        <v>0</v>
      </c>
      <c r="T434" s="212">
        <f>S434*H434</f>
        <v>0</v>
      </c>
      <c r="AR434" s="25" t="s">
        <v>247</v>
      </c>
      <c r="AT434" s="25" t="s">
        <v>155</v>
      </c>
      <c r="AU434" s="25" t="s">
        <v>81</v>
      </c>
      <c r="AY434" s="25" t="s">
        <v>152</v>
      </c>
      <c r="BE434" s="213">
        <f>IF(N434="základní",J434,0)</f>
        <v>0</v>
      </c>
      <c r="BF434" s="213">
        <f>IF(N434="snížená",J434,0)</f>
        <v>0</v>
      </c>
      <c r="BG434" s="213">
        <f>IF(N434="zákl. přenesená",J434,0)</f>
        <v>0</v>
      </c>
      <c r="BH434" s="213">
        <f>IF(N434="sníž. přenesená",J434,0)</f>
        <v>0</v>
      </c>
      <c r="BI434" s="213">
        <f>IF(N434="nulová",J434,0)</f>
        <v>0</v>
      </c>
      <c r="BJ434" s="25" t="s">
        <v>79</v>
      </c>
      <c r="BK434" s="213">
        <f>ROUND(I434*H434,2)</f>
        <v>0</v>
      </c>
      <c r="BL434" s="25" t="s">
        <v>247</v>
      </c>
      <c r="BM434" s="25" t="s">
        <v>571</v>
      </c>
    </row>
    <row r="435" spans="2:51" s="11" customFormat="1" ht="13.5">
      <c r="B435" s="214"/>
      <c r="D435" s="215" t="s">
        <v>162</v>
      </c>
      <c r="E435" s="216" t="s">
        <v>5</v>
      </c>
      <c r="F435" s="217" t="s">
        <v>572</v>
      </c>
      <c r="H435" s="216" t="s">
        <v>5</v>
      </c>
      <c r="I435" s="218"/>
      <c r="L435" s="214"/>
      <c r="M435" s="219"/>
      <c r="N435" s="220"/>
      <c r="O435" s="220"/>
      <c r="P435" s="220"/>
      <c r="Q435" s="220"/>
      <c r="R435" s="220"/>
      <c r="S435" s="220"/>
      <c r="T435" s="221"/>
      <c r="AT435" s="216" t="s">
        <v>162</v>
      </c>
      <c r="AU435" s="216" t="s">
        <v>81</v>
      </c>
      <c r="AV435" s="11" t="s">
        <v>79</v>
      </c>
      <c r="AW435" s="11" t="s">
        <v>35</v>
      </c>
      <c r="AX435" s="11" t="s">
        <v>71</v>
      </c>
      <c r="AY435" s="216" t="s">
        <v>152</v>
      </c>
    </row>
    <row r="436" spans="2:51" s="11" customFormat="1" ht="13.5">
      <c r="B436" s="214"/>
      <c r="D436" s="215" t="s">
        <v>162</v>
      </c>
      <c r="E436" s="216" t="s">
        <v>5</v>
      </c>
      <c r="F436" s="217" t="s">
        <v>177</v>
      </c>
      <c r="H436" s="216" t="s">
        <v>5</v>
      </c>
      <c r="I436" s="218"/>
      <c r="L436" s="214"/>
      <c r="M436" s="219"/>
      <c r="N436" s="220"/>
      <c r="O436" s="220"/>
      <c r="P436" s="220"/>
      <c r="Q436" s="220"/>
      <c r="R436" s="220"/>
      <c r="S436" s="220"/>
      <c r="T436" s="221"/>
      <c r="AT436" s="216" t="s">
        <v>162</v>
      </c>
      <c r="AU436" s="216" t="s">
        <v>81</v>
      </c>
      <c r="AV436" s="11" t="s">
        <v>79</v>
      </c>
      <c r="AW436" s="11" t="s">
        <v>35</v>
      </c>
      <c r="AX436" s="11" t="s">
        <v>71</v>
      </c>
      <c r="AY436" s="216" t="s">
        <v>152</v>
      </c>
    </row>
    <row r="437" spans="2:51" s="12" customFormat="1" ht="13.5">
      <c r="B437" s="222"/>
      <c r="D437" s="215" t="s">
        <v>162</v>
      </c>
      <c r="E437" s="223" t="s">
        <v>5</v>
      </c>
      <c r="F437" s="224" t="s">
        <v>573</v>
      </c>
      <c r="H437" s="225">
        <v>8.26</v>
      </c>
      <c r="I437" s="226"/>
      <c r="L437" s="222"/>
      <c r="M437" s="227"/>
      <c r="N437" s="228"/>
      <c r="O437" s="228"/>
      <c r="P437" s="228"/>
      <c r="Q437" s="228"/>
      <c r="R437" s="228"/>
      <c r="S437" s="228"/>
      <c r="T437" s="229"/>
      <c r="AT437" s="223" t="s">
        <v>162</v>
      </c>
      <c r="AU437" s="223" t="s">
        <v>81</v>
      </c>
      <c r="AV437" s="12" t="s">
        <v>81</v>
      </c>
      <c r="AW437" s="12" t="s">
        <v>35</v>
      </c>
      <c r="AX437" s="12" t="s">
        <v>71</v>
      </c>
      <c r="AY437" s="223" t="s">
        <v>152</v>
      </c>
    </row>
    <row r="438" spans="2:51" s="12" customFormat="1" ht="13.5">
      <c r="B438" s="222"/>
      <c r="D438" s="215" t="s">
        <v>162</v>
      </c>
      <c r="E438" s="223" t="s">
        <v>5</v>
      </c>
      <c r="F438" s="224" t="s">
        <v>574</v>
      </c>
      <c r="H438" s="225">
        <v>15.88</v>
      </c>
      <c r="I438" s="226"/>
      <c r="L438" s="222"/>
      <c r="M438" s="227"/>
      <c r="N438" s="228"/>
      <c r="O438" s="228"/>
      <c r="P438" s="228"/>
      <c r="Q438" s="228"/>
      <c r="R438" s="228"/>
      <c r="S438" s="228"/>
      <c r="T438" s="229"/>
      <c r="AT438" s="223" t="s">
        <v>162</v>
      </c>
      <c r="AU438" s="223" t="s">
        <v>81</v>
      </c>
      <c r="AV438" s="12" t="s">
        <v>81</v>
      </c>
      <c r="AW438" s="12" t="s">
        <v>35</v>
      </c>
      <c r="AX438" s="12" t="s">
        <v>71</v>
      </c>
      <c r="AY438" s="223" t="s">
        <v>152</v>
      </c>
    </row>
    <row r="439" spans="2:51" s="12" customFormat="1" ht="13.5">
      <c r="B439" s="222"/>
      <c r="D439" s="215" t="s">
        <v>162</v>
      </c>
      <c r="E439" s="223" t="s">
        <v>5</v>
      </c>
      <c r="F439" s="224" t="s">
        <v>575</v>
      </c>
      <c r="H439" s="225">
        <v>8.998</v>
      </c>
      <c r="I439" s="226"/>
      <c r="L439" s="222"/>
      <c r="M439" s="227"/>
      <c r="N439" s="228"/>
      <c r="O439" s="228"/>
      <c r="P439" s="228"/>
      <c r="Q439" s="228"/>
      <c r="R439" s="228"/>
      <c r="S439" s="228"/>
      <c r="T439" s="229"/>
      <c r="AT439" s="223" t="s">
        <v>162</v>
      </c>
      <c r="AU439" s="223" t="s">
        <v>81</v>
      </c>
      <c r="AV439" s="12" t="s">
        <v>81</v>
      </c>
      <c r="AW439" s="12" t="s">
        <v>35</v>
      </c>
      <c r="AX439" s="12" t="s">
        <v>71</v>
      </c>
      <c r="AY439" s="223" t="s">
        <v>152</v>
      </c>
    </row>
    <row r="440" spans="2:51" s="12" customFormat="1" ht="13.5">
      <c r="B440" s="222"/>
      <c r="D440" s="215" t="s">
        <v>162</v>
      </c>
      <c r="E440" s="223" t="s">
        <v>5</v>
      </c>
      <c r="F440" s="224" t="s">
        <v>576</v>
      </c>
      <c r="H440" s="225">
        <v>8.113</v>
      </c>
      <c r="I440" s="226"/>
      <c r="L440" s="222"/>
      <c r="M440" s="227"/>
      <c r="N440" s="228"/>
      <c r="O440" s="228"/>
      <c r="P440" s="228"/>
      <c r="Q440" s="228"/>
      <c r="R440" s="228"/>
      <c r="S440" s="228"/>
      <c r="T440" s="229"/>
      <c r="AT440" s="223" t="s">
        <v>162</v>
      </c>
      <c r="AU440" s="223" t="s">
        <v>81</v>
      </c>
      <c r="AV440" s="12" t="s">
        <v>81</v>
      </c>
      <c r="AW440" s="12" t="s">
        <v>35</v>
      </c>
      <c r="AX440" s="12" t="s">
        <v>71</v>
      </c>
      <c r="AY440" s="223" t="s">
        <v>152</v>
      </c>
    </row>
    <row r="441" spans="2:51" s="12" customFormat="1" ht="13.5">
      <c r="B441" s="222"/>
      <c r="D441" s="215" t="s">
        <v>162</v>
      </c>
      <c r="E441" s="223" t="s">
        <v>5</v>
      </c>
      <c r="F441" s="224" t="s">
        <v>577</v>
      </c>
      <c r="H441" s="225">
        <v>17.921</v>
      </c>
      <c r="I441" s="226"/>
      <c r="L441" s="222"/>
      <c r="M441" s="227"/>
      <c r="N441" s="228"/>
      <c r="O441" s="228"/>
      <c r="P441" s="228"/>
      <c r="Q441" s="228"/>
      <c r="R441" s="228"/>
      <c r="S441" s="228"/>
      <c r="T441" s="229"/>
      <c r="AT441" s="223" t="s">
        <v>162</v>
      </c>
      <c r="AU441" s="223" t="s">
        <v>81</v>
      </c>
      <c r="AV441" s="12" t="s">
        <v>81</v>
      </c>
      <c r="AW441" s="12" t="s">
        <v>35</v>
      </c>
      <c r="AX441" s="12" t="s">
        <v>71</v>
      </c>
      <c r="AY441" s="223" t="s">
        <v>152</v>
      </c>
    </row>
    <row r="442" spans="2:51" s="12" customFormat="1" ht="13.5">
      <c r="B442" s="222"/>
      <c r="D442" s="215" t="s">
        <v>162</v>
      </c>
      <c r="E442" s="223" t="s">
        <v>5</v>
      </c>
      <c r="F442" s="224" t="s">
        <v>276</v>
      </c>
      <c r="H442" s="225">
        <v>9.735</v>
      </c>
      <c r="I442" s="226"/>
      <c r="L442" s="222"/>
      <c r="M442" s="227"/>
      <c r="N442" s="228"/>
      <c r="O442" s="228"/>
      <c r="P442" s="228"/>
      <c r="Q442" s="228"/>
      <c r="R442" s="228"/>
      <c r="S442" s="228"/>
      <c r="T442" s="229"/>
      <c r="AT442" s="223" t="s">
        <v>162</v>
      </c>
      <c r="AU442" s="223" t="s">
        <v>81</v>
      </c>
      <c r="AV442" s="12" t="s">
        <v>81</v>
      </c>
      <c r="AW442" s="12" t="s">
        <v>35</v>
      </c>
      <c r="AX442" s="12" t="s">
        <v>71</v>
      </c>
      <c r="AY442" s="223" t="s">
        <v>152</v>
      </c>
    </row>
    <row r="443" spans="2:51" s="12" customFormat="1" ht="13.5">
      <c r="B443" s="222"/>
      <c r="D443" s="215" t="s">
        <v>162</v>
      </c>
      <c r="E443" s="223" t="s">
        <v>5</v>
      </c>
      <c r="F443" s="224" t="s">
        <v>285</v>
      </c>
      <c r="H443" s="225">
        <v>5.605</v>
      </c>
      <c r="I443" s="226"/>
      <c r="L443" s="222"/>
      <c r="M443" s="227"/>
      <c r="N443" s="228"/>
      <c r="O443" s="228"/>
      <c r="P443" s="228"/>
      <c r="Q443" s="228"/>
      <c r="R443" s="228"/>
      <c r="S443" s="228"/>
      <c r="T443" s="229"/>
      <c r="AT443" s="223" t="s">
        <v>162</v>
      </c>
      <c r="AU443" s="223" t="s">
        <v>81</v>
      </c>
      <c r="AV443" s="12" t="s">
        <v>81</v>
      </c>
      <c r="AW443" s="12" t="s">
        <v>35</v>
      </c>
      <c r="AX443" s="12" t="s">
        <v>71</v>
      </c>
      <c r="AY443" s="223" t="s">
        <v>152</v>
      </c>
    </row>
    <row r="444" spans="2:51" s="12" customFormat="1" ht="13.5">
      <c r="B444" s="222"/>
      <c r="D444" s="215" t="s">
        <v>162</v>
      </c>
      <c r="E444" s="223" t="s">
        <v>5</v>
      </c>
      <c r="F444" s="224" t="s">
        <v>269</v>
      </c>
      <c r="H444" s="225">
        <v>10.325</v>
      </c>
      <c r="I444" s="226"/>
      <c r="L444" s="222"/>
      <c r="M444" s="227"/>
      <c r="N444" s="228"/>
      <c r="O444" s="228"/>
      <c r="P444" s="228"/>
      <c r="Q444" s="228"/>
      <c r="R444" s="228"/>
      <c r="S444" s="228"/>
      <c r="T444" s="229"/>
      <c r="AT444" s="223" t="s">
        <v>162</v>
      </c>
      <c r="AU444" s="223" t="s">
        <v>81</v>
      </c>
      <c r="AV444" s="12" t="s">
        <v>81</v>
      </c>
      <c r="AW444" s="12" t="s">
        <v>35</v>
      </c>
      <c r="AX444" s="12" t="s">
        <v>71</v>
      </c>
      <c r="AY444" s="223" t="s">
        <v>152</v>
      </c>
    </row>
    <row r="445" spans="2:51" s="11" customFormat="1" ht="13.5">
      <c r="B445" s="214"/>
      <c r="D445" s="215" t="s">
        <v>162</v>
      </c>
      <c r="E445" s="216" t="s">
        <v>5</v>
      </c>
      <c r="F445" s="217" t="s">
        <v>308</v>
      </c>
      <c r="H445" s="216" t="s">
        <v>5</v>
      </c>
      <c r="I445" s="218"/>
      <c r="L445" s="214"/>
      <c r="M445" s="219"/>
      <c r="N445" s="220"/>
      <c r="O445" s="220"/>
      <c r="P445" s="220"/>
      <c r="Q445" s="220"/>
      <c r="R445" s="220"/>
      <c r="S445" s="220"/>
      <c r="T445" s="221"/>
      <c r="AT445" s="216" t="s">
        <v>162</v>
      </c>
      <c r="AU445" s="216" t="s">
        <v>81</v>
      </c>
      <c r="AV445" s="11" t="s">
        <v>79</v>
      </c>
      <c r="AW445" s="11" t="s">
        <v>35</v>
      </c>
      <c r="AX445" s="11" t="s">
        <v>71</v>
      </c>
      <c r="AY445" s="216" t="s">
        <v>152</v>
      </c>
    </row>
    <row r="446" spans="2:51" s="12" customFormat="1" ht="13.5">
      <c r="B446" s="222"/>
      <c r="D446" s="215" t="s">
        <v>162</v>
      </c>
      <c r="E446" s="223" t="s">
        <v>5</v>
      </c>
      <c r="F446" s="224" t="s">
        <v>578</v>
      </c>
      <c r="H446" s="225">
        <v>-6.09</v>
      </c>
      <c r="I446" s="226"/>
      <c r="L446" s="222"/>
      <c r="M446" s="227"/>
      <c r="N446" s="228"/>
      <c r="O446" s="228"/>
      <c r="P446" s="228"/>
      <c r="Q446" s="228"/>
      <c r="R446" s="228"/>
      <c r="S446" s="228"/>
      <c r="T446" s="229"/>
      <c r="AT446" s="223" t="s">
        <v>162</v>
      </c>
      <c r="AU446" s="223" t="s">
        <v>81</v>
      </c>
      <c r="AV446" s="12" t="s">
        <v>81</v>
      </c>
      <c r="AW446" s="12" t="s">
        <v>35</v>
      </c>
      <c r="AX446" s="12" t="s">
        <v>71</v>
      </c>
      <c r="AY446" s="223" t="s">
        <v>152</v>
      </c>
    </row>
    <row r="447" spans="2:51" s="12" customFormat="1" ht="13.5">
      <c r="B447" s="222"/>
      <c r="D447" s="215" t="s">
        <v>162</v>
      </c>
      <c r="E447" s="223" t="s">
        <v>5</v>
      </c>
      <c r="F447" s="224" t="s">
        <v>579</v>
      </c>
      <c r="H447" s="225">
        <v>-3.654</v>
      </c>
      <c r="I447" s="226"/>
      <c r="L447" s="222"/>
      <c r="M447" s="227"/>
      <c r="N447" s="228"/>
      <c r="O447" s="228"/>
      <c r="P447" s="228"/>
      <c r="Q447" s="228"/>
      <c r="R447" s="228"/>
      <c r="S447" s="228"/>
      <c r="T447" s="229"/>
      <c r="AT447" s="223" t="s">
        <v>162</v>
      </c>
      <c r="AU447" s="223" t="s">
        <v>81</v>
      </c>
      <c r="AV447" s="12" t="s">
        <v>81</v>
      </c>
      <c r="AW447" s="12" t="s">
        <v>35</v>
      </c>
      <c r="AX447" s="12" t="s">
        <v>71</v>
      </c>
      <c r="AY447" s="223" t="s">
        <v>152</v>
      </c>
    </row>
    <row r="448" spans="2:51" s="12" customFormat="1" ht="13.5">
      <c r="B448" s="222"/>
      <c r="D448" s="215" t="s">
        <v>162</v>
      </c>
      <c r="E448" s="223" t="s">
        <v>5</v>
      </c>
      <c r="F448" s="224" t="s">
        <v>566</v>
      </c>
      <c r="H448" s="225">
        <v>-1.576</v>
      </c>
      <c r="I448" s="226"/>
      <c r="L448" s="222"/>
      <c r="M448" s="227"/>
      <c r="N448" s="228"/>
      <c r="O448" s="228"/>
      <c r="P448" s="228"/>
      <c r="Q448" s="228"/>
      <c r="R448" s="228"/>
      <c r="S448" s="228"/>
      <c r="T448" s="229"/>
      <c r="AT448" s="223" t="s">
        <v>162</v>
      </c>
      <c r="AU448" s="223" t="s">
        <v>81</v>
      </c>
      <c r="AV448" s="12" t="s">
        <v>81</v>
      </c>
      <c r="AW448" s="12" t="s">
        <v>35</v>
      </c>
      <c r="AX448" s="12" t="s">
        <v>71</v>
      </c>
      <c r="AY448" s="223" t="s">
        <v>152</v>
      </c>
    </row>
    <row r="449" spans="2:51" s="14" customFormat="1" ht="13.5">
      <c r="B449" s="248"/>
      <c r="D449" s="215" t="s">
        <v>162</v>
      </c>
      <c r="E449" s="249" t="s">
        <v>5</v>
      </c>
      <c r="F449" s="250" t="s">
        <v>281</v>
      </c>
      <c r="H449" s="251">
        <v>73.517</v>
      </c>
      <c r="I449" s="252"/>
      <c r="L449" s="248"/>
      <c r="M449" s="253"/>
      <c r="N449" s="254"/>
      <c r="O449" s="254"/>
      <c r="P449" s="254"/>
      <c r="Q449" s="254"/>
      <c r="R449" s="254"/>
      <c r="S449" s="254"/>
      <c r="T449" s="255"/>
      <c r="AT449" s="249" t="s">
        <v>162</v>
      </c>
      <c r="AU449" s="249" t="s">
        <v>81</v>
      </c>
      <c r="AV449" s="14" t="s">
        <v>153</v>
      </c>
      <c r="AW449" s="14" t="s">
        <v>35</v>
      </c>
      <c r="AX449" s="14" t="s">
        <v>71</v>
      </c>
      <c r="AY449" s="249" t="s">
        <v>152</v>
      </c>
    </row>
    <row r="450" spans="2:51" s="11" customFormat="1" ht="13.5">
      <c r="B450" s="214"/>
      <c r="D450" s="215" t="s">
        <v>162</v>
      </c>
      <c r="E450" s="216" t="s">
        <v>5</v>
      </c>
      <c r="F450" s="217" t="s">
        <v>182</v>
      </c>
      <c r="H450" s="216" t="s">
        <v>5</v>
      </c>
      <c r="I450" s="218"/>
      <c r="L450" s="214"/>
      <c r="M450" s="219"/>
      <c r="N450" s="220"/>
      <c r="O450" s="220"/>
      <c r="P450" s="220"/>
      <c r="Q450" s="220"/>
      <c r="R450" s="220"/>
      <c r="S450" s="220"/>
      <c r="T450" s="221"/>
      <c r="AT450" s="216" t="s">
        <v>162</v>
      </c>
      <c r="AU450" s="216" t="s">
        <v>81</v>
      </c>
      <c r="AV450" s="11" t="s">
        <v>79</v>
      </c>
      <c r="AW450" s="11" t="s">
        <v>35</v>
      </c>
      <c r="AX450" s="11" t="s">
        <v>71</v>
      </c>
      <c r="AY450" s="216" t="s">
        <v>152</v>
      </c>
    </row>
    <row r="451" spans="2:51" s="12" customFormat="1" ht="13.5">
      <c r="B451" s="222"/>
      <c r="D451" s="215" t="s">
        <v>162</v>
      </c>
      <c r="E451" s="223" t="s">
        <v>5</v>
      </c>
      <c r="F451" s="224" t="s">
        <v>580</v>
      </c>
      <c r="H451" s="225">
        <v>16.517</v>
      </c>
      <c r="I451" s="226"/>
      <c r="L451" s="222"/>
      <c r="M451" s="227"/>
      <c r="N451" s="228"/>
      <c r="O451" s="228"/>
      <c r="P451" s="228"/>
      <c r="Q451" s="228"/>
      <c r="R451" s="228"/>
      <c r="S451" s="228"/>
      <c r="T451" s="229"/>
      <c r="AT451" s="223" t="s">
        <v>162</v>
      </c>
      <c r="AU451" s="223" t="s">
        <v>81</v>
      </c>
      <c r="AV451" s="12" t="s">
        <v>81</v>
      </c>
      <c r="AW451" s="12" t="s">
        <v>35</v>
      </c>
      <c r="AX451" s="12" t="s">
        <v>71</v>
      </c>
      <c r="AY451" s="223" t="s">
        <v>152</v>
      </c>
    </row>
    <row r="452" spans="2:51" s="12" customFormat="1" ht="13.5">
      <c r="B452" s="222"/>
      <c r="D452" s="215" t="s">
        <v>162</v>
      </c>
      <c r="E452" s="223" t="s">
        <v>5</v>
      </c>
      <c r="F452" s="224" t="s">
        <v>285</v>
      </c>
      <c r="H452" s="225">
        <v>5.605</v>
      </c>
      <c r="I452" s="226"/>
      <c r="L452" s="222"/>
      <c r="M452" s="227"/>
      <c r="N452" s="228"/>
      <c r="O452" s="228"/>
      <c r="P452" s="228"/>
      <c r="Q452" s="228"/>
      <c r="R452" s="228"/>
      <c r="S452" s="228"/>
      <c r="T452" s="229"/>
      <c r="AT452" s="223" t="s">
        <v>162</v>
      </c>
      <c r="AU452" s="223" t="s">
        <v>81</v>
      </c>
      <c r="AV452" s="12" t="s">
        <v>81</v>
      </c>
      <c r="AW452" s="12" t="s">
        <v>35</v>
      </c>
      <c r="AX452" s="12" t="s">
        <v>71</v>
      </c>
      <c r="AY452" s="223" t="s">
        <v>152</v>
      </c>
    </row>
    <row r="453" spans="2:51" s="12" customFormat="1" ht="13.5">
      <c r="B453" s="222"/>
      <c r="D453" s="215" t="s">
        <v>162</v>
      </c>
      <c r="E453" s="223" t="s">
        <v>5</v>
      </c>
      <c r="F453" s="224" t="s">
        <v>581</v>
      </c>
      <c r="H453" s="225">
        <v>9.307</v>
      </c>
      <c r="I453" s="226"/>
      <c r="L453" s="222"/>
      <c r="M453" s="227"/>
      <c r="N453" s="228"/>
      <c r="O453" s="228"/>
      <c r="P453" s="228"/>
      <c r="Q453" s="228"/>
      <c r="R453" s="228"/>
      <c r="S453" s="228"/>
      <c r="T453" s="229"/>
      <c r="AT453" s="223" t="s">
        <v>162</v>
      </c>
      <c r="AU453" s="223" t="s">
        <v>81</v>
      </c>
      <c r="AV453" s="12" t="s">
        <v>81</v>
      </c>
      <c r="AW453" s="12" t="s">
        <v>35</v>
      </c>
      <c r="AX453" s="12" t="s">
        <v>71</v>
      </c>
      <c r="AY453" s="223" t="s">
        <v>152</v>
      </c>
    </row>
    <row r="454" spans="2:51" s="12" customFormat="1" ht="13.5">
      <c r="B454" s="222"/>
      <c r="D454" s="215" t="s">
        <v>162</v>
      </c>
      <c r="E454" s="223" t="s">
        <v>5</v>
      </c>
      <c r="F454" s="224" t="s">
        <v>582</v>
      </c>
      <c r="H454" s="225">
        <v>71.095</v>
      </c>
      <c r="I454" s="226"/>
      <c r="L454" s="222"/>
      <c r="M454" s="227"/>
      <c r="N454" s="228"/>
      <c r="O454" s="228"/>
      <c r="P454" s="228"/>
      <c r="Q454" s="228"/>
      <c r="R454" s="228"/>
      <c r="S454" s="228"/>
      <c r="T454" s="229"/>
      <c r="AT454" s="223" t="s">
        <v>162</v>
      </c>
      <c r="AU454" s="223" t="s">
        <v>81</v>
      </c>
      <c r="AV454" s="12" t="s">
        <v>81</v>
      </c>
      <c r="AW454" s="12" t="s">
        <v>35</v>
      </c>
      <c r="AX454" s="12" t="s">
        <v>71</v>
      </c>
      <c r="AY454" s="223" t="s">
        <v>152</v>
      </c>
    </row>
    <row r="455" spans="2:51" s="12" customFormat="1" ht="13.5">
      <c r="B455" s="222"/>
      <c r="D455" s="215" t="s">
        <v>162</v>
      </c>
      <c r="E455" s="223" t="s">
        <v>5</v>
      </c>
      <c r="F455" s="224" t="s">
        <v>583</v>
      </c>
      <c r="H455" s="225">
        <v>15.34</v>
      </c>
      <c r="I455" s="226"/>
      <c r="L455" s="222"/>
      <c r="M455" s="227"/>
      <c r="N455" s="228"/>
      <c r="O455" s="228"/>
      <c r="P455" s="228"/>
      <c r="Q455" s="228"/>
      <c r="R455" s="228"/>
      <c r="S455" s="228"/>
      <c r="T455" s="229"/>
      <c r="AT455" s="223" t="s">
        <v>162</v>
      </c>
      <c r="AU455" s="223" t="s">
        <v>81</v>
      </c>
      <c r="AV455" s="12" t="s">
        <v>81</v>
      </c>
      <c r="AW455" s="12" t="s">
        <v>35</v>
      </c>
      <c r="AX455" s="12" t="s">
        <v>71</v>
      </c>
      <c r="AY455" s="223" t="s">
        <v>152</v>
      </c>
    </row>
    <row r="456" spans="2:51" s="12" customFormat="1" ht="13.5">
      <c r="B456" s="222"/>
      <c r="D456" s="215" t="s">
        <v>162</v>
      </c>
      <c r="E456" s="223" t="s">
        <v>5</v>
      </c>
      <c r="F456" s="224" t="s">
        <v>584</v>
      </c>
      <c r="H456" s="225">
        <v>11.284</v>
      </c>
      <c r="I456" s="226"/>
      <c r="L456" s="222"/>
      <c r="M456" s="227"/>
      <c r="N456" s="228"/>
      <c r="O456" s="228"/>
      <c r="P456" s="228"/>
      <c r="Q456" s="228"/>
      <c r="R456" s="228"/>
      <c r="S456" s="228"/>
      <c r="T456" s="229"/>
      <c r="AT456" s="223" t="s">
        <v>162</v>
      </c>
      <c r="AU456" s="223" t="s">
        <v>81</v>
      </c>
      <c r="AV456" s="12" t="s">
        <v>81</v>
      </c>
      <c r="AW456" s="12" t="s">
        <v>35</v>
      </c>
      <c r="AX456" s="12" t="s">
        <v>71</v>
      </c>
      <c r="AY456" s="223" t="s">
        <v>152</v>
      </c>
    </row>
    <row r="457" spans="2:51" s="12" customFormat="1" ht="13.5">
      <c r="B457" s="222"/>
      <c r="D457" s="215" t="s">
        <v>162</v>
      </c>
      <c r="E457" s="223" t="s">
        <v>5</v>
      </c>
      <c r="F457" s="224" t="s">
        <v>585</v>
      </c>
      <c r="H457" s="225">
        <v>4.13</v>
      </c>
      <c r="I457" s="226"/>
      <c r="L457" s="222"/>
      <c r="M457" s="227"/>
      <c r="N457" s="228"/>
      <c r="O457" s="228"/>
      <c r="P457" s="228"/>
      <c r="Q457" s="228"/>
      <c r="R457" s="228"/>
      <c r="S457" s="228"/>
      <c r="T457" s="229"/>
      <c r="AT457" s="223" t="s">
        <v>162</v>
      </c>
      <c r="AU457" s="223" t="s">
        <v>81</v>
      </c>
      <c r="AV457" s="12" t="s">
        <v>81</v>
      </c>
      <c r="AW457" s="12" t="s">
        <v>35</v>
      </c>
      <c r="AX457" s="12" t="s">
        <v>71</v>
      </c>
      <c r="AY457" s="223" t="s">
        <v>152</v>
      </c>
    </row>
    <row r="458" spans="2:51" s="12" customFormat="1" ht="13.5">
      <c r="B458" s="222"/>
      <c r="D458" s="215" t="s">
        <v>162</v>
      </c>
      <c r="E458" s="223" t="s">
        <v>5</v>
      </c>
      <c r="F458" s="224" t="s">
        <v>586</v>
      </c>
      <c r="H458" s="225">
        <v>3.245</v>
      </c>
      <c r="I458" s="226"/>
      <c r="L458" s="222"/>
      <c r="M458" s="227"/>
      <c r="N458" s="228"/>
      <c r="O458" s="228"/>
      <c r="P458" s="228"/>
      <c r="Q458" s="228"/>
      <c r="R458" s="228"/>
      <c r="S458" s="228"/>
      <c r="T458" s="229"/>
      <c r="AT458" s="223" t="s">
        <v>162</v>
      </c>
      <c r="AU458" s="223" t="s">
        <v>81</v>
      </c>
      <c r="AV458" s="12" t="s">
        <v>81</v>
      </c>
      <c r="AW458" s="12" t="s">
        <v>35</v>
      </c>
      <c r="AX458" s="12" t="s">
        <v>71</v>
      </c>
      <c r="AY458" s="223" t="s">
        <v>152</v>
      </c>
    </row>
    <row r="459" spans="2:51" s="12" customFormat="1" ht="13.5">
      <c r="B459" s="222"/>
      <c r="D459" s="215" t="s">
        <v>162</v>
      </c>
      <c r="E459" s="223" t="s">
        <v>5</v>
      </c>
      <c r="F459" s="224" t="s">
        <v>587</v>
      </c>
      <c r="H459" s="225">
        <v>9.293</v>
      </c>
      <c r="I459" s="226"/>
      <c r="L459" s="222"/>
      <c r="M459" s="227"/>
      <c r="N459" s="228"/>
      <c r="O459" s="228"/>
      <c r="P459" s="228"/>
      <c r="Q459" s="228"/>
      <c r="R459" s="228"/>
      <c r="S459" s="228"/>
      <c r="T459" s="229"/>
      <c r="AT459" s="223" t="s">
        <v>162</v>
      </c>
      <c r="AU459" s="223" t="s">
        <v>81</v>
      </c>
      <c r="AV459" s="12" t="s">
        <v>81</v>
      </c>
      <c r="AW459" s="12" t="s">
        <v>35</v>
      </c>
      <c r="AX459" s="12" t="s">
        <v>71</v>
      </c>
      <c r="AY459" s="223" t="s">
        <v>152</v>
      </c>
    </row>
    <row r="460" spans="2:51" s="12" customFormat="1" ht="13.5">
      <c r="B460" s="222"/>
      <c r="D460" s="215" t="s">
        <v>162</v>
      </c>
      <c r="E460" s="223" t="s">
        <v>5</v>
      </c>
      <c r="F460" s="224" t="s">
        <v>262</v>
      </c>
      <c r="H460" s="225">
        <v>35.548</v>
      </c>
      <c r="I460" s="226"/>
      <c r="L460" s="222"/>
      <c r="M460" s="227"/>
      <c r="N460" s="228"/>
      <c r="O460" s="228"/>
      <c r="P460" s="228"/>
      <c r="Q460" s="228"/>
      <c r="R460" s="228"/>
      <c r="S460" s="228"/>
      <c r="T460" s="229"/>
      <c r="AT460" s="223" t="s">
        <v>162</v>
      </c>
      <c r="AU460" s="223" t="s">
        <v>81</v>
      </c>
      <c r="AV460" s="12" t="s">
        <v>81</v>
      </c>
      <c r="AW460" s="12" t="s">
        <v>35</v>
      </c>
      <c r="AX460" s="12" t="s">
        <v>71</v>
      </c>
      <c r="AY460" s="223" t="s">
        <v>152</v>
      </c>
    </row>
    <row r="461" spans="2:51" s="12" customFormat="1" ht="13.5">
      <c r="B461" s="222"/>
      <c r="D461" s="215" t="s">
        <v>162</v>
      </c>
      <c r="E461" s="223" t="s">
        <v>5</v>
      </c>
      <c r="F461" s="224" t="s">
        <v>588</v>
      </c>
      <c r="H461" s="225">
        <v>9.425</v>
      </c>
      <c r="I461" s="226"/>
      <c r="L461" s="222"/>
      <c r="M461" s="227"/>
      <c r="N461" s="228"/>
      <c r="O461" s="228"/>
      <c r="P461" s="228"/>
      <c r="Q461" s="228"/>
      <c r="R461" s="228"/>
      <c r="S461" s="228"/>
      <c r="T461" s="229"/>
      <c r="AT461" s="223" t="s">
        <v>162</v>
      </c>
      <c r="AU461" s="223" t="s">
        <v>81</v>
      </c>
      <c r="AV461" s="12" t="s">
        <v>81</v>
      </c>
      <c r="AW461" s="12" t="s">
        <v>35</v>
      </c>
      <c r="AX461" s="12" t="s">
        <v>71</v>
      </c>
      <c r="AY461" s="223" t="s">
        <v>152</v>
      </c>
    </row>
    <row r="462" spans="2:51" s="12" customFormat="1" ht="13.5">
      <c r="B462" s="222"/>
      <c r="D462" s="215" t="s">
        <v>162</v>
      </c>
      <c r="E462" s="223" t="s">
        <v>5</v>
      </c>
      <c r="F462" s="224" t="s">
        <v>589</v>
      </c>
      <c r="H462" s="225">
        <v>4.897</v>
      </c>
      <c r="I462" s="226"/>
      <c r="L462" s="222"/>
      <c r="M462" s="227"/>
      <c r="N462" s="228"/>
      <c r="O462" s="228"/>
      <c r="P462" s="228"/>
      <c r="Q462" s="228"/>
      <c r="R462" s="228"/>
      <c r="S462" s="228"/>
      <c r="T462" s="229"/>
      <c r="AT462" s="223" t="s">
        <v>162</v>
      </c>
      <c r="AU462" s="223" t="s">
        <v>81</v>
      </c>
      <c r="AV462" s="12" t="s">
        <v>81</v>
      </c>
      <c r="AW462" s="12" t="s">
        <v>35</v>
      </c>
      <c r="AX462" s="12" t="s">
        <v>71</v>
      </c>
      <c r="AY462" s="223" t="s">
        <v>152</v>
      </c>
    </row>
    <row r="463" spans="2:51" s="11" customFormat="1" ht="13.5">
      <c r="B463" s="214"/>
      <c r="D463" s="215" t="s">
        <v>162</v>
      </c>
      <c r="E463" s="216" t="s">
        <v>5</v>
      </c>
      <c r="F463" s="217" t="s">
        <v>308</v>
      </c>
      <c r="H463" s="216" t="s">
        <v>5</v>
      </c>
      <c r="I463" s="218"/>
      <c r="L463" s="214"/>
      <c r="M463" s="219"/>
      <c r="N463" s="220"/>
      <c r="O463" s="220"/>
      <c r="P463" s="220"/>
      <c r="Q463" s="220"/>
      <c r="R463" s="220"/>
      <c r="S463" s="220"/>
      <c r="T463" s="221"/>
      <c r="AT463" s="216" t="s">
        <v>162</v>
      </c>
      <c r="AU463" s="216" t="s">
        <v>81</v>
      </c>
      <c r="AV463" s="11" t="s">
        <v>79</v>
      </c>
      <c r="AW463" s="11" t="s">
        <v>35</v>
      </c>
      <c r="AX463" s="11" t="s">
        <v>71</v>
      </c>
      <c r="AY463" s="216" t="s">
        <v>152</v>
      </c>
    </row>
    <row r="464" spans="2:51" s="12" customFormat="1" ht="13.5">
      <c r="B464" s="222"/>
      <c r="D464" s="215" t="s">
        <v>162</v>
      </c>
      <c r="E464" s="223" t="s">
        <v>5</v>
      </c>
      <c r="F464" s="224" t="s">
        <v>590</v>
      </c>
      <c r="H464" s="225">
        <v>-3.546</v>
      </c>
      <c r="I464" s="226"/>
      <c r="L464" s="222"/>
      <c r="M464" s="227"/>
      <c r="N464" s="228"/>
      <c r="O464" s="228"/>
      <c r="P464" s="228"/>
      <c r="Q464" s="228"/>
      <c r="R464" s="228"/>
      <c r="S464" s="228"/>
      <c r="T464" s="229"/>
      <c r="AT464" s="223" t="s">
        <v>162</v>
      </c>
      <c r="AU464" s="223" t="s">
        <v>81</v>
      </c>
      <c r="AV464" s="12" t="s">
        <v>81</v>
      </c>
      <c r="AW464" s="12" t="s">
        <v>35</v>
      </c>
      <c r="AX464" s="12" t="s">
        <v>71</v>
      </c>
      <c r="AY464" s="223" t="s">
        <v>152</v>
      </c>
    </row>
    <row r="465" spans="2:51" s="12" customFormat="1" ht="13.5">
      <c r="B465" s="222"/>
      <c r="D465" s="215" t="s">
        <v>162</v>
      </c>
      <c r="E465" s="223" t="s">
        <v>5</v>
      </c>
      <c r="F465" s="224" t="s">
        <v>591</v>
      </c>
      <c r="H465" s="225">
        <v>-1.827</v>
      </c>
      <c r="I465" s="226"/>
      <c r="L465" s="222"/>
      <c r="M465" s="227"/>
      <c r="N465" s="228"/>
      <c r="O465" s="228"/>
      <c r="P465" s="228"/>
      <c r="Q465" s="228"/>
      <c r="R465" s="228"/>
      <c r="S465" s="228"/>
      <c r="T465" s="229"/>
      <c r="AT465" s="223" t="s">
        <v>162</v>
      </c>
      <c r="AU465" s="223" t="s">
        <v>81</v>
      </c>
      <c r="AV465" s="12" t="s">
        <v>81</v>
      </c>
      <c r="AW465" s="12" t="s">
        <v>35</v>
      </c>
      <c r="AX465" s="12" t="s">
        <v>71</v>
      </c>
      <c r="AY465" s="223" t="s">
        <v>152</v>
      </c>
    </row>
    <row r="466" spans="2:51" s="12" customFormat="1" ht="13.5">
      <c r="B466" s="222"/>
      <c r="D466" s="215" t="s">
        <v>162</v>
      </c>
      <c r="E466" s="223" t="s">
        <v>5</v>
      </c>
      <c r="F466" s="224" t="s">
        <v>592</v>
      </c>
      <c r="H466" s="225">
        <v>-8.12</v>
      </c>
      <c r="I466" s="226"/>
      <c r="L466" s="222"/>
      <c r="M466" s="227"/>
      <c r="N466" s="228"/>
      <c r="O466" s="228"/>
      <c r="P466" s="228"/>
      <c r="Q466" s="228"/>
      <c r="R466" s="228"/>
      <c r="S466" s="228"/>
      <c r="T466" s="229"/>
      <c r="AT466" s="223" t="s">
        <v>162</v>
      </c>
      <c r="AU466" s="223" t="s">
        <v>81</v>
      </c>
      <c r="AV466" s="12" t="s">
        <v>81</v>
      </c>
      <c r="AW466" s="12" t="s">
        <v>35</v>
      </c>
      <c r="AX466" s="12" t="s">
        <v>71</v>
      </c>
      <c r="AY466" s="223" t="s">
        <v>152</v>
      </c>
    </row>
    <row r="467" spans="2:51" s="12" customFormat="1" ht="13.5">
      <c r="B467" s="222"/>
      <c r="D467" s="215" t="s">
        <v>162</v>
      </c>
      <c r="E467" s="223" t="s">
        <v>5</v>
      </c>
      <c r="F467" s="224" t="s">
        <v>593</v>
      </c>
      <c r="H467" s="225">
        <v>-4.334</v>
      </c>
      <c r="I467" s="226"/>
      <c r="L467" s="222"/>
      <c r="M467" s="227"/>
      <c r="N467" s="228"/>
      <c r="O467" s="228"/>
      <c r="P467" s="228"/>
      <c r="Q467" s="228"/>
      <c r="R467" s="228"/>
      <c r="S467" s="228"/>
      <c r="T467" s="229"/>
      <c r="AT467" s="223" t="s">
        <v>162</v>
      </c>
      <c r="AU467" s="223" t="s">
        <v>81</v>
      </c>
      <c r="AV467" s="12" t="s">
        <v>81</v>
      </c>
      <c r="AW467" s="12" t="s">
        <v>35</v>
      </c>
      <c r="AX467" s="12" t="s">
        <v>71</v>
      </c>
      <c r="AY467" s="223" t="s">
        <v>152</v>
      </c>
    </row>
    <row r="468" spans="2:51" s="12" customFormat="1" ht="13.5">
      <c r="B468" s="222"/>
      <c r="D468" s="215" t="s">
        <v>162</v>
      </c>
      <c r="E468" s="223" t="s">
        <v>5</v>
      </c>
      <c r="F468" s="224" t="s">
        <v>594</v>
      </c>
      <c r="H468" s="225">
        <v>-5.04</v>
      </c>
      <c r="I468" s="226"/>
      <c r="L468" s="222"/>
      <c r="M468" s="227"/>
      <c r="N468" s="228"/>
      <c r="O468" s="228"/>
      <c r="P468" s="228"/>
      <c r="Q468" s="228"/>
      <c r="R468" s="228"/>
      <c r="S468" s="228"/>
      <c r="T468" s="229"/>
      <c r="AT468" s="223" t="s">
        <v>162</v>
      </c>
      <c r="AU468" s="223" t="s">
        <v>81</v>
      </c>
      <c r="AV468" s="12" t="s">
        <v>81</v>
      </c>
      <c r="AW468" s="12" t="s">
        <v>35</v>
      </c>
      <c r="AX468" s="12" t="s">
        <v>71</v>
      </c>
      <c r="AY468" s="223" t="s">
        <v>152</v>
      </c>
    </row>
    <row r="469" spans="2:51" s="14" customFormat="1" ht="13.5">
      <c r="B469" s="248"/>
      <c r="D469" s="215" t="s">
        <v>162</v>
      </c>
      <c r="E469" s="249" t="s">
        <v>5</v>
      </c>
      <c r="F469" s="250" t="s">
        <v>281</v>
      </c>
      <c r="H469" s="251">
        <v>172.819</v>
      </c>
      <c r="I469" s="252"/>
      <c r="L469" s="248"/>
      <c r="M469" s="253"/>
      <c r="N469" s="254"/>
      <c r="O469" s="254"/>
      <c r="P469" s="254"/>
      <c r="Q469" s="254"/>
      <c r="R469" s="254"/>
      <c r="S469" s="254"/>
      <c r="T469" s="255"/>
      <c r="AT469" s="249" t="s">
        <v>162</v>
      </c>
      <c r="AU469" s="249" t="s">
        <v>81</v>
      </c>
      <c r="AV469" s="14" t="s">
        <v>153</v>
      </c>
      <c r="AW469" s="14" t="s">
        <v>35</v>
      </c>
      <c r="AX469" s="14" t="s">
        <v>71</v>
      </c>
      <c r="AY469" s="249" t="s">
        <v>152</v>
      </c>
    </row>
    <row r="470" spans="2:51" s="13" customFormat="1" ht="13.5">
      <c r="B470" s="230"/>
      <c r="D470" s="215" t="s">
        <v>162</v>
      </c>
      <c r="E470" s="231" t="s">
        <v>5</v>
      </c>
      <c r="F470" s="232" t="s">
        <v>165</v>
      </c>
      <c r="H470" s="233">
        <v>246.336</v>
      </c>
      <c r="I470" s="234"/>
      <c r="L470" s="230"/>
      <c r="M470" s="235"/>
      <c r="N470" s="236"/>
      <c r="O470" s="236"/>
      <c r="P470" s="236"/>
      <c r="Q470" s="236"/>
      <c r="R470" s="236"/>
      <c r="S470" s="236"/>
      <c r="T470" s="237"/>
      <c r="AT470" s="231" t="s">
        <v>162</v>
      </c>
      <c r="AU470" s="231" t="s">
        <v>81</v>
      </c>
      <c r="AV470" s="13" t="s">
        <v>160</v>
      </c>
      <c r="AW470" s="13" t="s">
        <v>35</v>
      </c>
      <c r="AX470" s="13" t="s">
        <v>79</v>
      </c>
      <c r="AY470" s="231" t="s">
        <v>152</v>
      </c>
    </row>
    <row r="471" spans="2:65" s="1" customFormat="1" ht="38.25" customHeight="1">
      <c r="B471" s="201"/>
      <c r="C471" s="202" t="s">
        <v>595</v>
      </c>
      <c r="D471" s="202" t="s">
        <v>155</v>
      </c>
      <c r="E471" s="203" t="s">
        <v>596</v>
      </c>
      <c r="F471" s="204" t="s">
        <v>597</v>
      </c>
      <c r="G471" s="205" t="s">
        <v>174</v>
      </c>
      <c r="H471" s="206">
        <v>7.641</v>
      </c>
      <c r="I471" s="207"/>
      <c r="J471" s="208">
        <f>ROUND(I471*H471,2)</f>
        <v>0</v>
      </c>
      <c r="K471" s="204" t="s">
        <v>159</v>
      </c>
      <c r="L471" s="47"/>
      <c r="M471" s="209" t="s">
        <v>5</v>
      </c>
      <c r="N471" s="210" t="s">
        <v>42</v>
      </c>
      <c r="O471" s="48"/>
      <c r="P471" s="211">
        <f>O471*H471</f>
        <v>0</v>
      </c>
      <c r="Q471" s="211">
        <v>0.03673</v>
      </c>
      <c r="R471" s="211">
        <f>Q471*H471</f>
        <v>0.28065393</v>
      </c>
      <c r="S471" s="211">
        <v>0</v>
      </c>
      <c r="T471" s="212">
        <f>S471*H471</f>
        <v>0</v>
      </c>
      <c r="AR471" s="25" t="s">
        <v>247</v>
      </c>
      <c r="AT471" s="25" t="s">
        <v>155</v>
      </c>
      <c r="AU471" s="25" t="s">
        <v>81</v>
      </c>
      <c r="AY471" s="25" t="s">
        <v>152</v>
      </c>
      <c r="BE471" s="213">
        <f>IF(N471="základní",J471,0)</f>
        <v>0</v>
      </c>
      <c r="BF471" s="213">
        <f>IF(N471="snížená",J471,0)</f>
        <v>0</v>
      </c>
      <c r="BG471" s="213">
        <f>IF(N471="zákl. přenesená",J471,0)</f>
        <v>0</v>
      </c>
      <c r="BH471" s="213">
        <f>IF(N471="sníž. přenesená",J471,0)</f>
        <v>0</v>
      </c>
      <c r="BI471" s="213">
        <f>IF(N471="nulová",J471,0)</f>
        <v>0</v>
      </c>
      <c r="BJ471" s="25" t="s">
        <v>79</v>
      </c>
      <c r="BK471" s="213">
        <f>ROUND(I471*H471,2)</f>
        <v>0</v>
      </c>
      <c r="BL471" s="25" t="s">
        <v>247</v>
      </c>
      <c r="BM471" s="25" t="s">
        <v>598</v>
      </c>
    </row>
    <row r="472" spans="2:51" s="11" customFormat="1" ht="13.5">
      <c r="B472" s="214"/>
      <c r="D472" s="215" t="s">
        <v>162</v>
      </c>
      <c r="E472" s="216" t="s">
        <v>5</v>
      </c>
      <c r="F472" s="217" t="s">
        <v>599</v>
      </c>
      <c r="H472" s="216" t="s">
        <v>5</v>
      </c>
      <c r="I472" s="218"/>
      <c r="L472" s="214"/>
      <c r="M472" s="219"/>
      <c r="N472" s="220"/>
      <c r="O472" s="220"/>
      <c r="P472" s="220"/>
      <c r="Q472" s="220"/>
      <c r="R472" s="220"/>
      <c r="S472" s="220"/>
      <c r="T472" s="221"/>
      <c r="AT472" s="216" t="s">
        <v>162</v>
      </c>
      <c r="AU472" s="216" t="s">
        <v>81</v>
      </c>
      <c r="AV472" s="11" t="s">
        <v>79</v>
      </c>
      <c r="AW472" s="11" t="s">
        <v>35</v>
      </c>
      <c r="AX472" s="11" t="s">
        <v>71</v>
      </c>
      <c r="AY472" s="216" t="s">
        <v>152</v>
      </c>
    </row>
    <row r="473" spans="2:51" s="11" customFormat="1" ht="13.5">
      <c r="B473" s="214"/>
      <c r="D473" s="215" t="s">
        <v>162</v>
      </c>
      <c r="E473" s="216" t="s">
        <v>5</v>
      </c>
      <c r="F473" s="217" t="s">
        <v>182</v>
      </c>
      <c r="H473" s="216" t="s">
        <v>5</v>
      </c>
      <c r="I473" s="218"/>
      <c r="L473" s="214"/>
      <c r="M473" s="219"/>
      <c r="N473" s="220"/>
      <c r="O473" s="220"/>
      <c r="P473" s="220"/>
      <c r="Q473" s="220"/>
      <c r="R473" s="220"/>
      <c r="S473" s="220"/>
      <c r="T473" s="221"/>
      <c r="AT473" s="216" t="s">
        <v>162</v>
      </c>
      <c r="AU473" s="216" t="s">
        <v>81</v>
      </c>
      <c r="AV473" s="11" t="s">
        <v>79</v>
      </c>
      <c r="AW473" s="11" t="s">
        <v>35</v>
      </c>
      <c r="AX473" s="11" t="s">
        <v>71</v>
      </c>
      <c r="AY473" s="216" t="s">
        <v>152</v>
      </c>
    </row>
    <row r="474" spans="2:51" s="12" customFormat="1" ht="13.5">
      <c r="B474" s="222"/>
      <c r="D474" s="215" t="s">
        <v>162</v>
      </c>
      <c r="E474" s="223" t="s">
        <v>5</v>
      </c>
      <c r="F474" s="224" t="s">
        <v>520</v>
      </c>
      <c r="H474" s="225">
        <v>2.36</v>
      </c>
      <c r="I474" s="226"/>
      <c r="L474" s="222"/>
      <c r="M474" s="227"/>
      <c r="N474" s="228"/>
      <c r="O474" s="228"/>
      <c r="P474" s="228"/>
      <c r="Q474" s="228"/>
      <c r="R474" s="228"/>
      <c r="S474" s="228"/>
      <c r="T474" s="229"/>
      <c r="AT474" s="223" t="s">
        <v>162</v>
      </c>
      <c r="AU474" s="223" t="s">
        <v>81</v>
      </c>
      <c r="AV474" s="12" t="s">
        <v>81</v>
      </c>
      <c r="AW474" s="12" t="s">
        <v>35</v>
      </c>
      <c r="AX474" s="12" t="s">
        <v>71</v>
      </c>
      <c r="AY474" s="223" t="s">
        <v>152</v>
      </c>
    </row>
    <row r="475" spans="2:51" s="12" customFormat="1" ht="13.5">
      <c r="B475" s="222"/>
      <c r="D475" s="215" t="s">
        <v>162</v>
      </c>
      <c r="E475" s="223" t="s">
        <v>5</v>
      </c>
      <c r="F475" s="224" t="s">
        <v>292</v>
      </c>
      <c r="H475" s="225">
        <v>3.245</v>
      </c>
      <c r="I475" s="226"/>
      <c r="L475" s="222"/>
      <c r="M475" s="227"/>
      <c r="N475" s="228"/>
      <c r="O475" s="228"/>
      <c r="P475" s="228"/>
      <c r="Q475" s="228"/>
      <c r="R475" s="228"/>
      <c r="S475" s="228"/>
      <c r="T475" s="229"/>
      <c r="AT475" s="223" t="s">
        <v>162</v>
      </c>
      <c r="AU475" s="223" t="s">
        <v>81</v>
      </c>
      <c r="AV475" s="12" t="s">
        <v>81</v>
      </c>
      <c r="AW475" s="12" t="s">
        <v>35</v>
      </c>
      <c r="AX475" s="12" t="s">
        <v>71</v>
      </c>
      <c r="AY475" s="223" t="s">
        <v>152</v>
      </c>
    </row>
    <row r="476" spans="2:51" s="12" customFormat="1" ht="13.5">
      <c r="B476" s="222"/>
      <c r="D476" s="215" t="s">
        <v>162</v>
      </c>
      <c r="E476" s="223" t="s">
        <v>5</v>
      </c>
      <c r="F476" s="224" t="s">
        <v>600</v>
      </c>
      <c r="H476" s="225">
        <v>2.036</v>
      </c>
      <c r="I476" s="226"/>
      <c r="L476" s="222"/>
      <c r="M476" s="227"/>
      <c r="N476" s="228"/>
      <c r="O476" s="228"/>
      <c r="P476" s="228"/>
      <c r="Q476" s="228"/>
      <c r="R476" s="228"/>
      <c r="S476" s="228"/>
      <c r="T476" s="229"/>
      <c r="AT476" s="223" t="s">
        <v>162</v>
      </c>
      <c r="AU476" s="223" t="s">
        <v>81</v>
      </c>
      <c r="AV476" s="12" t="s">
        <v>81</v>
      </c>
      <c r="AW476" s="12" t="s">
        <v>35</v>
      </c>
      <c r="AX476" s="12" t="s">
        <v>71</v>
      </c>
      <c r="AY476" s="223" t="s">
        <v>152</v>
      </c>
    </row>
    <row r="477" spans="2:51" s="13" customFormat="1" ht="13.5">
      <c r="B477" s="230"/>
      <c r="D477" s="215" t="s">
        <v>162</v>
      </c>
      <c r="E477" s="231" t="s">
        <v>5</v>
      </c>
      <c r="F477" s="232" t="s">
        <v>165</v>
      </c>
      <c r="H477" s="233">
        <v>7.641</v>
      </c>
      <c r="I477" s="234"/>
      <c r="L477" s="230"/>
      <c r="M477" s="235"/>
      <c r="N477" s="236"/>
      <c r="O477" s="236"/>
      <c r="P477" s="236"/>
      <c r="Q477" s="236"/>
      <c r="R477" s="236"/>
      <c r="S477" s="236"/>
      <c r="T477" s="237"/>
      <c r="AT477" s="231" t="s">
        <v>162</v>
      </c>
      <c r="AU477" s="231" t="s">
        <v>81</v>
      </c>
      <c r="AV477" s="13" t="s">
        <v>160</v>
      </c>
      <c r="AW477" s="13" t="s">
        <v>35</v>
      </c>
      <c r="AX477" s="13" t="s">
        <v>79</v>
      </c>
      <c r="AY477" s="231" t="s">
        <v>152</v>
      </c>
    </row>
    <row r="478" spans="2:65" s="1" customFormat="1" ht="25.5" customHeight="1">
      <c r="B478" s="201"/>
      <c r="C478" s="202" t="s">
        <v>601</v>
      </c>
      <c r="D478" s="202" t="s">
        <v>155</v>
      </c>
      <c r="E478" s="203" t="s">
        <v>602</v>
      </c>
      <c r="F478" s="204" t="s">
        <v>603</v>
      </c>
      <c r="G478" s="205" t="s">
        <v>174</v>
      </c>
      <c r="H478" s="206">
        <v>26.292</v>
      </c>
      <c r="I478" s="207"/>
      <c r="J478" s="208">
        <f>ROUND(I478*H478,2)</f>
        <v>0</v>
      </c>
      <c r="K478" s="204" t="s">
        <v>159</v>
      </c>
      <c r="L478" s="47"/>
      <c r="M478" s="209" t="s">
        <v>5</v>
      </c>
      <c r="N478" s="210" t="s">
        <v>42</v>
      </c>
      <c r="O478" s="48"/>
      <c r="P478" s="211">
        <f>O478*H478</f>
        <v>0</v>
      </c>
      <c r="Q478" s="211">
        <v>0.04725</v>
      </c>
      <c r="R478" s="211">
        <f>Q478*H478</f>
        <v>1.242297</v>
      </c>
      <c r="S478" s="211">
        <v>0</v>
      </c>
      <c r="T478" s="212">
        <f>S478*H478</f>
        <v>0</v>
      </c>
      <c r="AR478" s="25" t="s">
        <v>247</v>
      </c>
      <c r="AT478" s="25" t="s">
        <v>155</v>
      </c>
      <c r="AU478" s="25" t="s">
        <v>81</v>
      </c>
      <c r="AY478" s="25" t="s">
        <v>152</v>
      </c>
      <c r="BE478" s="213">
        <f>IF(N478="základní",J478,0)</f>
        <v>0</v>
      </c>
      <c r="BF478" s="213">
        <f>IF(N478="snížená",J478,0)</f>
        <v>0</v>
      </c>
      <c r="BG478" s="213">
        <f>IF(N478="zákl. přenesená",J478,0)</f>
        <v>0</v>
      </c>
      <c r="BH478" s="213">
        <f>IF(N478="sníž. přenesená",J478,0)</f>
        <v>0</v>
      </c>
      <c r="BI478" s="213">
        <f>IF(N478="nulová",J478,0)</f>
        <v>0</v>
      </c>
      <c r="BJ478" s="25" t="s">
        <v>79</v>
      </c>
      <c r="BK478" s="213">
        <f>ROUND(I478*H478,2)</f>
        <v>0</v>
      </c>
      <c r="BL478" s="25" t="s">
        <v>247</v>
      </c>
      <c r="BM478" s="25" t="s">
        <v>604</v>
      </c>
    </row>
    <row r="479" spans="2:51" s="12" customFormat="1" ht="13.5">
      <c r="B479" s="222"/>
      <c r="D479" s="215" t="s">
        <v>162</v>
      </c>
      <c r="E479" s="223" t="s">
        <v>5</v>
      </c>
      <c r="F479" s="224" t="s">
        <v>605</v>
      </c>
      <c r="H479" s="225">
        <v>4.746</v>
      </c>
      <c r="I479" s="226"/>
      <c r="L479" s="222"/>
      <c r="M479" s="227"/>
      <c r="N479" s="228"/>
      <c r="O479" s="228"/>
      <c r="P479" s="228"/>
      <c r="Q479" s="228"/>
      <c r="R479" s="228"/>
      <c r="S479" s="228"/>
      <c r="T479" s="229"/>
      <c r="AT479" s="223" t="s">
        <v>162</v>
      </c>
      <c r="AU479" s="223" t="s">
        <v>81</v>
      </c>
      <c r="AV479" s="12" t="s">
        <v>81</v>
      </c>
      <c r="AW479" s="12" t="s">
        <v>35</v>
      </c>
      <c r="AX479" s="12" t="s">
        <v>71</v>
      </c>
      <c r="AY479" s="223" t="s">
        <v>152</v>
      </c>
    </row>
    <row r="480" spans="2:51" s="12" customFormat="1" ht="13.5">
      <c r="B480" s="222"/>
      <c r="D480" s="215" t="s">
        <v>162</v>
      </c>
      <c r="E480" s="223" t="s">
        <v>5</v>
      </c>
      <c r="F480" s="224" t="s">
        <v>606</v>
      </c>
      <c r="H480" s="225">
        <v>6.846</v>
      </c>
      <c r="I480" s="226"/>
      <c r="L480" s="222"/>
      <c r="M480" s="227"/>
      <c r="N480" s="228"/>
      <c r="O480" s="228"/>
      <c r="P480" s="228"/>
      <c r="Q480" s="228"/>
      <c r="R480" s="228"/>
      <c r="S480" s="228"/>
      <c r="T480" s="229"/>
      <c r="AT480" s="223" t="s">
        <v>162</v>
      </c>
      <c r="AU480" s="223" t="s">
        <v>81</v>
      </c>
      <c r="AV480" s="12" t="s">
        <v>81</v>
      </c>
      <c r="AW480" s="12" t="s">
        <v>35</v>
      </c>
      <c r="AX480" s="12" t="s">
        <v>71</v>
      </c>
      <c r="AY480" s="223" t="s">
        <v>152</v>
      </c>
    </row>
    <row r="481" spans="2:51" s="12" customFormat="1" ht="13.5">
      <c r="B481" s="222"/>
      <c r="D481" s="215" t="s">
        <v>162</v>
      </c>
      <c r="E481" s="223" t="s">
        <v>5</v>
      </c>
      <c r="F481" s="224" t="s">
        <v>607</v>
      </c>
      <c r="H481" s="225">
        <v>9.45</v>
      </c>
      <c r="I481" s="226"/>
      <c r="L481" s="222"/>
      <c r="M481" s="227"/>
      <c r="N481" s="228"/>
      <c r="O481" s="228"/>
      <c r="P481" s="228"/>
      <c r="Q481" s="228"/>
      <c r="R481" s="228"/>
      <c r="S481" s="228"/>
      <c r="T481" s="229"/>
      <c r="AT481" s="223" t="s">
        <v>162</v>
      </c>
      <c r="AU481" s="223" t="s">
        <v>81</v>
      </c>
      <c r="AV481" s="12" t="s">
        <v>81</v>
      </c>
      <c r="AW481" s="12" t="s">
        <v>35</v>
      </c>
      <c r="AX481" s="12" t="s">
        <v>71</v>
      </c>
      <c r="AY481" s="223" t="s">
        <v>152</v>
      </c>
    </row>
    <row r="482" spans="2:51" s="12" customFormat="1" ht="13.5">
      <c r="B482" s="222"/>
      <c r="D482" s="215" t="s">
        <v>162</v>
      </c>
      <c r="E482" s="223" t="s">
        <v>5</v>
      </c>
      <c r="F482" s="224" t="s">
        <v>608</v>
      </c>
      <c r="H482" s="225">
        <v>5.25</v>
      </c>
      <c r="I482" s="226"/>
      <c r="L482" s="222"/>
      <c r="M482" s="227"/>
      <c r="N482" s="228"/>
      <c r="O482" s="228"/>
      <c r="P482" s="228"/>
      <c r="Q482" s="228"/>
      <c r="R482" s="228"/>
      <c r="S482" s="228"/>
      <c r="T482" s="229"/>
      <c r="AT482" s="223" t="s">
        <v>162</v>
      </c>
      <c r="AU482" s="223" t="s">
        <v>81</v>
      </c>
      <c r="AV482" s="12" t="s">
        <v>81</v>
      </c>
      <c r="AW482" s="12" t="s">
        <v>35</v>
      </c>
      <c r="AX482" s="12" t="s">
        <v>71</v>
      </c>
      <c r="AY482" s="223" t="s">
        <v>152</v>
      </c>
    </row>
    <row r="483" spans="2:51" s="13" customFormat="1" ht="13.5">
      <c r="B483" s="230"/>
      <c r="D483" s="215" t="s">
        <v>162</v>
      </c>
      <c r="E483" s="231" t="s">
        <v>5</v>
      </c>
      <c r="F483" s="232" t="s">
        <v>165</v>
      </c>
      <c r="H483" s="233">
        <v>26.292</v>
      </c>
      <c r="I483" s="234"/>
      <c r="L483" s="230"/>
      <c r="M483" s="235"/>
      <c r="N483" s="236"/>
      <c r="O483" s="236"/>
      <c r="P483" s="236"/>
      <c r="Q483" s="236"/>
      <c r="R483" s="236"/>
      <c r="S483" s="236"/>
      <c r="T483" s="237"/>
      <c r="AT483" s="231" t="s">
        <v>162</v>
      </c>
      <c r="AU483" s="231" t="s">
        <v>81</v>
      </c>
      <c r="AV483" s="13" t="s">
        <v>160</v>
      </c>
      <c r="AW483" s="13" t="s">
        <v>35</v>
      </c>
      <c r="AX483" s="13" t="s">
        <v>79</v>
      </c>
      <c r="AY483" s="231" t="s">
        <v>152</v>
      </c>
    </row>
    <row r="484" spans="2:65" s="1" customFormat="1" ht="38.25" customHeight="1">
      <c r="B484" s="201"/>
      <c r="C484" s="202" t="s">
        <v>609</v>
      </c>
      <c r="D484" s="202" t="s">
        <v>155</v>
      </c>
      <c r="E484" s="203" t="s">
        <v>610</v>
      </c>
      <c r="F484" s="204" t="s">
        <v>611</v>
      </c>
      <c r="G484" s="205" t="s">
        <v>196</v>
      </c>
      <c r="H484" s="206">
        <v>5</v>
      </c>
      <c r="I484" s="207"/>
      <c r="J484" s="208">
        <f>ROUND(I484*H484,2)</f>
        <v>0</v>
      </c>
      <c r="K484" s="204" t="s">
        <v>159</v>
      </c>
      <c r="L484" s="47"/>
      <c r="M484" s="209" t="s">
        <v>5</v>
      </c>
      <c r="N484" s="210" t="s">
        <v>42</v>
      </c>
      <c r="O484" s="48"/>
      <c r="P484" s="211">
        <f>O484*H484</f>
        <v>0</v>
      </c>
      <c r="Q484" s="211">
        <v>0.04396</v>
      </c>
      <c r="R484" s="211">
        <f>Q484*H484</f>
        <v>0.2198</v>
      </c>
      <c r="S484" s="211">
        <v>0</v>
      </c>
      <c r="T484" s="212">
        <f>S484*H484</f>
        <v>0</v>
      </c>
      <c r="AR484" s="25" t="s">
        <v>247</v>
      </c>
      <c r="AT484" s="25" t="s">
        <v>155</v>
      </c>
      <c r="AU484" s="25" t="s">
        <v>81</v>
      </c>
      <c r="AY484" s="25" t="s">
        <v>152</v>
      </c>
      <c r="BE484" s="213">
        <f>IF(N484="základní",J484,0)</f>
        <v>0</v>
      </c>
      <c r="BF484" s="213">
        <f>IF(N484="snížená",J484,0)</f>
        <v>0</v>
      </c>
      <c r="BG484" s="213">
        <f>IF(N484="zákl. přenesená",J484,0)</f>
        <v>0</v>
      </c>
      <c r="BH484" s="213">
        <f>IF(N484="sníž. přenesená",J484,0)</f>
        <v>0</v>
      </c>
      <c r="BI484" s="213">
        <f>IF(N484="nulová",J484,0)</f>
        <v>0</v>
      </c>
      <c r="BJ484" s="25" t="s">
        <v>79</v>
      </c>
      <c r="BK484" s="213">
        <f>ROUND(I484*H484,2)</f>
        <v>0</v>
      </c>
      <c r="BL484" s="25" t="s">
        <v>247</v>
      </c>
      <c r="BM484" s="25" t="s">
        <v>612</v>
      </c>
    </row>
    <row r="485" spans="2:51" s="12" customFormat="1" ht="13.5">
      <c r="B485" s="222"/>
      <c r="D485" s="215" t="s">
        <v>162</v>
      </c>
      <c r="E485" s="223" t="s">
        <v>5</v>
      </c>
      <c r="F485" s="224" t="s">
        <v>613</v>
      </c>
      <c r="H485" s="225">
        <v>1</v>
      </c>
      <c r="I485" s="226"/>
      <c r="L485" s="222"/>
      <c r="M485" s="227"/>
      <c r="N485" s="228"/>
      <c r="O485" s="228"/>
      <c r="P485" s="228"/>
      <c r="Q485" s="228"/>
      <c r="R485" s="228"/>
      <c r="S485" s="228"/>
      <c r="T485" s="229"/>
      <c r="AT485" s="223" t="s">
        <v>162</v>
      </c>
      <c r="AU485" s="223" t="s">
        <v>81</v>
      </c>
      <c r="AV485" s="12" t="s">
        <v>81</v>
      </c>
      <c r="AW485" s="12" t="s">
        <v>35</v>
      </c>
      <c r="AX485" s="12" t="s">
        <v>71</v>
      </c>
      <c r="AY485" s="223" t="s">
        <v>152</v>
      </c>
    </row>
    <row r="486" spans="2:51" s="12" customFormat="1" ht="13.5">
      <c r="B486" s="222"/>
      <c r="D486" s="215" t="s">
        <v>162</v>
      </c>
      <c r="E486" s="223" t="s">
        <v>5</v>
      </c>
      <c r="F486" s="224" t="s">
        <v>614</v>
      </c>
      <c r="H486" s="225">
        <v>1</v>
      </c>
      <c r="I486" s="226"/>
      <c r="L486" s="222"/>
      <c r="M486" s="227"/>
      <c r="N486" s="228"/>
      <c r="O486" s="228"/>
      <c r="P486" s="228"/>
      <c r="Q486" s="228"/>
      <c r="R486" s="228"/>
      <c r="S486" s="228"/>
      <c r="T486" s="229"/>
      <c r="AT486" s="223" t="s">
        <v>162</v>
      </c>
      <c r="AU486" s="223" t="s">
        <v>81</v>
      </c>
      <c r="AV486" s="12" t="s">
        <v>81</v>
      </c>
      <c r="AW486" s="12" t="s">
        <v>35</v>
      </c>
      <c r="AX486" s="12" t="s">
        <v>71</v>
      </c>
      <c r="AY486" s="223" t="s">
        <v>152</v>
      </c>
    </row>
    <row r="487" spans="2:51" s="12" customFormat="1" ht="13.5">
      <c r="B487" s="222"/>
      <c r="D487" s="215" t="s">
        <v>162</v>
      </c>
      <c r="E487" s="223" t="s">
        <v>5</v>
      </c>
      <c r="F487" s="224" t="s">
        <v>615</v>
      </c>
      <c r="H487" s="225">
        <v>2</v>
      </c>
      <c r="I487" s="226"/>
      <c r="L487" s="222"/>
      <c r="M487" s="227"/>
      <c r="N487" s="228"/>
      <c r="O487" s="228"/>
      <c r="P487" s="228"/>
      <c r="Q487" s="228"/>
      <c r="R487" s="228"/>
      <c r="S487" s="228"/>
      <c r="T487" s="229"/>
      <c r="AT487" s="223" t="s">
        <v>162</v>
      </c>
      <c r="AU487" s="223" t="s">
        <v>81</v>
      </c>
      <c r="AV487" s="12" t="s">
        <v>81</v>
      </c>
      <c r="AW487" s="12" t="s">
        <v>35</v>
      </c>
      <c r="AX487" s="12" t="s">
        <v>71</v>
      </c>
      <c r="AY487" s="223" t="s">
        <v>152</v>
      </c>
    </row>
    <row r="488" spans="2:51" s="12" customFormat="1" ht="13.5">
      <c r="B488" s="222"/>
      <c r="D488" s="215" t="s">
        <v>162</v>
      </c>
      <c r="E488" s="223" t="s">
        <v>5</v>
      </c>
      <c r="F488" s="224" t="s">
        <v>616</v>
      </c>
      <c r="H488" s="225">
        <v>1</v>
      </c>
      <c r="I488" s="226"/>
      <c r="L488" s="222"/>
      <c r="M488" s="227"/>
      <c r="N488" s="228"/>
      <c r="O488" s="228"/>
      <c r="P488" s="228"/>
      <c r="Q488" s="228"/>
      <c r="R488" s="228"/>
      <c r="S488" s="228"/>
      <c r="T488" s="229"/>
      <c r="AT488" s="223" t="s">
        <v>162</v>
      </c>
      <c r="AU488" s="223" t="s">
        <v>81</v>
      </c>
      <c r="AV488" s="12" t="s">
        <v>81</v>
      </c>
      <c r="AW488" s="12" t="s">
        <v>35</v>
      </c>
      <c r="AX488" s="12" t="s">
        <v>71</v>
      </c>
      <c r="AY488" s="223" t="s">
        <v>152</v>
      </c>
    </row>
    <row r="489" spans="2:51" s="13" customFormat="1" ht="13.5">
      <c r="B489" s="230"/>
      <c r="D489" s="215" t="s">
        <v>162</v>
      </c>
      <c r="E489" s="231" t="s">
        <v>5</v>
      </c>
      <c r="F489" s="232" t="s">
        <v>165</v>
      </c>
      <c r="H489" s="233">
        <v>5</v>
      </c>
      <c r="I489" s="234"/>
      <c r="L489" s="230"/>
      <c r="M489" s="235"/>
      <c r="N489" s="236"/>
      <c r="O489" s="236"/>
      <c r="P489" s="236"/>
      <c r="Q489" s="236"/>
      <c r="R489" s="236"/>
      <c r="S489" s="236"/>
      <c r="T489" s="237"/>
      <c r="AT489" s="231" t="s">
        <v>162</v>
      </c>
      <c r="AU489" s="231" t="s">
        <v>81</v>
      </c>
      <c r="AV489" s="13" t="s">
        <v>160</v>
      </c>
      <c r="AW489" s="13" t="s">
        <v>35</v>
      </c>
      <c r="AX489" s="13" t="s">
        <v>79</v>
      </c>
      <c r="AY489" s="231" t="s">
        <v>152</v>
      </c>
    </row>
    <row r="490" spans="2:65" s="1" customFormat="1" ht="51" customHeight="1">
      <c r="B490" s="201"/>
      <c r="C490" s="202" t="s">
        <v>617</v>
      </c>
      <c r="D490" s="202" t="s">
        <v>155</v>
      </c>
      <c r="E490" s="203" t="s">
        <v>618</v>
      </c>
      <c r="F490" s="204" t="s">
        <v>619</v>
      </c>
      <c r="G490" s="205" t="s">
        <v>158</v>
      </c>
      <c r="H490" s="206">
        <v>33.7</v>
      </c>
      <c r="I490" s="207"/>
      <c r="J490" s="208">
        <f>ROUND(I490*H490,2)</f>
        <v>0</v>
      </c>
      <c r="K490" s="204" t="s">
        <v>159</v>
      </c>
      <c r="L490" s="47"/>
      <c r="M490" s="209" t="s">
        <v>5</v>
      </c>
      <c r="N490" s="210" t="s">
        <v>42</v>
      </c>
      <c r="O490" s="48"/>
      <c r="P490" s="211">
        <f>O490*H490</f>
        <v>0</v>
      </c>
      <c r="Q490" s="211">
        <v>0</v>
      </c>
      <c r="R490" s="211">
        <f>Q490*H490</f>
        <v>0</v>
      </c>
      <c r="S490" s="211">
        <v>0</v>
      </c>
      <c r="T490" s="212">
        <f>S490*H490</f>
        <v>0</v>
      </c>
      <c r="AR490" s="25" t="s">
        <v>247</v>
      </c>
      <c r="AT490" s="25" t="s">
        <v>155</v>
      </c>
      <c r="AU490" s="25" t="s">
        <v>81</v>
      </c>
      <c r="AY490" s="25" t="s">
        <v>152</v>
      </c>
      <c r="BE490" s="213">
        <f>IF(N490="základní",J490,0)</f>
        <v>0</v>
      </c>
      <c r="BF490" s="213">
        <f>IF(N490="snížená",J490,0)</f>
        <v>0</v>
      </c>
      <c r="BG490" s="213">
        <f>IF(N490="zákl. přenesená",J490,0)</f>
        <v>0</v>
      </c>
      <c r="BH490" s="213">
        <f>IF(N490="sníž. přenesená",J490,0)</f>
        <v>0</v>
      </c>
      <c r="BI490" s="213">
        <f>IF(N490="nulová",J490,0)</f>
        <v>0</v>
      </c>
      <c r="BJ490" s="25" t="s">
        <v>79</v>
      </c>
      <c r="BK490" s="213">
        <f>ROUND(I490*H490,2)</f>
        <v>0</v>
      </c>
      <c r="BL490" s="25" t="s">
        <v>247</v>
      </c>
      <c r="BM490" s="25" t="s">
        <v>620</v>
      </c>
    </row>
    <row r="491" spans="2:63" s="10" customFormat="1" ht="29.85" customHeight="1">
      <c r="B491" s="188"/>
      <c r="D491" s="189" t="s">
        <v>70</v>
      </c>
      <c r="E491" s="199" t="s">
        <v>621</v>
      </c>
      <c r="F491" s="199" t="s">
        <v>622</v>
      </c>
      <c r="I491" s="191"/>
      <c r="J491" s="200">
        <f>BK491</f>
        <v>0</v>
      </c>
      <c r="L491" s="188"/>
      <c r="M491" s="193"/>
      <c r="N491" s="194"/>
      <c r="O491" s="194"/>
      <c r="P491" s="195">
        <f>SUM(P492:P535)</f>
        <v>0</v>
      </c>
      <c r="Q491" s="194"/>
      <c r="R491" s="195">
        <f>SUM(R492:R535)</f>
        <v>0</v>
      </c>
      <c r="S491" s="194"/>
      <c r="T491" s="196">
        <f>SUM(T492:T535)</f>
        <v>1.512</v>
      </c>
      <c r="AR491" s="189" t="s">
        <v>81</v>
      </c>
      <c r="AT491" s="197" t="s">
        <v>70</v>
      </c>
      <c r="AU491" s="197" t="s">
        <v>79</v>
      </c>
      <c r="AY491" s="189" t="s">
        <v>152</v>
      </c>
      <c r="BK491" s="198">
        <f>SUM(BK492:BK535)</f>
        <v>0</v>
      </c>
    </row>
    <row r="492" spans="2:65" s="1" customFormat="1" ht="38.25" customHeight="1">
      <c r="B492" s="201"/>
      <c r="C492" s="202" t="s">
        <v>623</v>
      </c>
      <c r="D492" s="202" t="s">
        <v>155</v>
      </c>
      <c r="E492" s="203" t="s">
        <v>624</v>
      </c>
      <c r="F492" s="204" t="s">
        <v>625</v>
      </c>
      <c r="G492" s="205" t="s">
        <v>196</v>
      </c>
      <c r="H492" s="206">
        <v>63</v>
      </c>
      <c r="I492" s="207"/>
      <c r="J492" s="208">
        <f>ROUND(I492*H492,2)</f>
        <v>0</v>
      </c>
      <c r="K492" s="204" t="s">
        <v>159</v>
      </c>
      <c r="L492" s="47"/>
      <c r="M492" s="209" t="s">
        <v>5</v>
      </c>
      <c r="N492" s="210" t="s">
        <v>42</v>
      </c>
      <c r="O492" s="48"/>
      <c r="P492" s="211">
        <f>O492*H492</f>
        <v>0</v>
      </c>
      <c r="Q492" s="211">
        <v>0</v>
      </c>
      <c r="R492" s="211">
        <f>Q492*H492</f>
        <v>0</v>
      </c>
      <c r="S492" s="211">
        <v>0.024</v>
      </c>
      <c r="T492" s="212">
        <f>S492*H492</f>
        <v>1.512</v>
      </c>
      <c r="AR492" s="25" t="s">
        <v>247</v>
      </c>
      <c r="AT492" s="25" t="s">
        <v>155</v>
      </c>
      <c r="AU492" s="25" t="s">
        <v>81</v>
      </c>
      <c r="AY492" s="25" t="s">
        <v>152</v>
      </c>
      <c r="BE492" s="213">
        <f>IF(N492="základní",J492,0)</f>
        <v>0</v>
      </c>
      <c r="BF492" s="213">
        <f>IF(N492="snížená",J492,0)</f>
        <v>0</v>
      </c>
      <c r="BG492" s="213">
        <f>IF(N492="zákl. přenesená",J492,0)</f>
        <v>0</v>
      </c>
      <c r="BH492" s="213">
        <f>IF(N492="sníž. přenesená",J492,0)</f>
        <v>0</v>
      </c>
      <c r="BI492" s="213">
        <f>IF(N492="nulová",J492,0)</f>
        <v>0</v>
      </c>
      <c r="BJ492" s="25" t="s">
        <v>79</v>
      </c>
      <c r="BK492" s="213">
        <f>ROUND(I492*H492,2)</f>
        <v>0</v>
      </c>
      <c r="BL492" s="25" t="s">
        <v>247</v>
      </c>
      <c r="BM492" s="25" t="s">
        <v>626</v>
      </c>
    </row>
    <row r="493" spans="2:51" s="11" customFormat="1" ht="13.5">
      <c r="B493" s="214"/>
      <c r="D493" s="215" t="s">
        <v>162</v>
      </c>
      <c r="E493" s="216" t="s">
        <v>5</v>
      </c>
      <c r="F493" s="217" t="s">
        <v>627</v>
      </c>
      <c r="H493" s="216" t="s">
        <v>5</v>
      </c>
      <c r="I493" s="218"/>
      <c r="L493" s="214"/>
      <c r="M493" s="219"/>
      <c r="N493" s="220"/>
      <c r="O493" s="220"/>
      <c r="P493" s="220"/>
      <c r="Q493" s="220"/>
      <c r="R493" s="220"/>
      <c r="S493" s="220"/>
      <c r="T493" s="221"/>
      <c r="AT493" s="216" t="s">
        <v>162</v>
      </c>
      <c r="AU493" s="216" t="s">
        <v>81</v>
      </c>
      <c r="AV493" s="11" t="s">
        <v>79</v>
      </c>
      <c r="AW493" s="11" t="s">
        <v>35</v>
      </c>
      <c r="AX493" s="11" t="s">
        <v>71</v>
      </c>
      <c r="AY493" s="216" t="s">
        <v>152</v>
      </c>
    </row>
    <row r="494" spans="2:51" s="12" customFormat="1" ht="13.5">
      <c r="B494" s="222"/>
      <c r="D494" s="215" t="s">
        <v>162</v>
      </c>
      <c r="E494" s="223" t="s">
        <v>5</v>
      </c>
      <c r="F494" s="224" t="s">
        <v>628</v>
      </c>
      <c r="H494" s="225">
        <v>19</v>
      </c>
      <c r="I494" s="226"/>
      <c r="L494" s="222"/>
      <c r="M494" s="227"/>
      <c r="N494" s="228"/>
      <c r="O494" s="228"/>
      <c r="P494" s="228"/>
      <c r="Q494" s="228"/>
      <c r="R494" s="228"/>
      <c r="S494" s="228"/>
      <c r="T494" s="229"/>
      <c r="AT494" s="223" t="s">
        <v>162</v>
      </c>
      <c r="AU494" s="223" t="s">
        <v>81</v>
      </c>
      <c r="AV494" s="12" t="s">
        <v>81</v>
      </c>
      <c r="AW494" s="12" t="s">
        <v>35</v>
      </c>
      <c r="AX494" s="12" t="s">
        <v>71</v>
      </c>
      <c r="AY494" s="223" t="s">
        <v>152</v>
      </c>
    </row>
    <row r="495" spans="2:51" s="12" customFormat="1" ht="13.5">
      <c r="B495" s="222"/>
      <c r="D495" s="215" t="s">
        <v>162</v>
      </c>
      <c r="E495" s="223" t="s">
        <v>5</v>
      </c>
      <c r="F495" s="224" t="s">
        <v>629</v>
      </c>
      <c r="H495" s="225">
        <v>13</v>
      </c>
      <c r="I495" s="226"/>
      <c r="L495" s="222"/>
      <c r="M495" s="227"/>
      <c r="N495" s="228"/>
      <c r="O495" s="228"/>
      <c r="P495" s="228"/>
      <c r="Q495" s="228"/>
      <c r="R495" s="228"/>
      <c r="S495" s="228"/>
      <c r="T495" s="229"/>
      <c r="AT495" s="223" t="s">
        <v>162</v>
      </c>
      <c r="AU495" s="223" t="s">
        <v>81</v>
      </c>
      <c r="AV495" s="12" t="s">
        <v>81</v>
      </c>
      <c r="AW495" s="12" t="s">
        <v>35</v>
      </c>
      <c r="AX495" s="12" t="s">
        <v>71</v>
      </c>
      <c r="AY495" s="223" t="s">
        <v>152</v>
      </c>
    </row>
    <row r="496" spans="2:51" s="12" customFormat="1" ht="13.5">
      <c r="B496" s="222"/>
      <c r="D496" s="215" t="s">
        <v>162</v>
      </c>
      <c r="E496" s="223" t="s">
        <v>5</v>
      </c>
      <c r="F496" s="224" t="s">
        <v>630</v>
      </c>
      <c r="H496" s="225">
        <v>31</v>
      </c>
      <c r="I496" s="226"/>
      <c r="L496" s="222"/>
      <c r="M496" s="227"/>
      <c r="N496" s="228"/>
      <c r="O496" s="228"/>
      <c r="P496" s="228"/>
      <c r="Q496" s="228"/>
      <c r="R496" s="228"/>
      <c r="S496" s="228"/>
      <c r="T496" s="229"/>
      <c r="AT496" s="223" t="s">
        <v>162</v>
      </c>
      <c r="AU496" s="223" t="s">
        <v>81</v>
      </c>
      <c r="AV496" s="12" t="s">
        <v>81</v>
      </c>
      <c r="AW496" s="12" t="s">
        <v>35</v>
      </c>
      <c r="AX496" s="12" t="s">
        <v>71</v>
      </c>
      <c r="AY496" s="223" t="s">
        <v>152</v>
      </c>
    </row>
    <row r="497" spans="2:51" s="13" customFormat="1" ht="13.5">
      <c r="B497" s="230"/>
      <c r="D497" s="215" t="s">
        <v>162</v>
      </c>
      <c r="E497" s="231" t="s">
        <v>5</v>
      </c>
      <c r="F497" s="232" t="s">
        <v>165</v>
      </c>
      <c r="H497" s="233">
        <v>63</v>
      </c>
      <c r="I497" s="234"/>
      <c r="L497" s="230"/>
      <c r="M497" s="235"/>
      <c r="N497" s="236"/>
      <c r="O497" s="236"/>
      <c r="P497" s="236"/>
      <c r="Q497" s="236"/>
      <c r="R497" s="236"/>
      <c r="S497" s="236"/>
      <c r="T497" s="237"/>
      <c r="AT497" s="231" t="s">
        <v>162</v>
      </c>
      <c r="AU497" s="231" t="s">
        <v>81</v>
      </c>
      <c r="AV497" s="13" t="s">
        <v>160</v>
      </c>
      <c r="AW497" s="13" t="s">
        <v>35</v>
      </c>
      <c r="AX497" s="13" t="s">
        <v>79</v>
      </c>
      <c r="AY497" s="231" t="s">
        <v>152</v>
      </c>
    </row>
    <row r="498" spans="2:65" s="1" customFormat="1" ht="25.5" customHeight="1">
      <c r="B498" s="201"/>
      <c r="C498" s="202" t="s">
        <v>631</v>
      </c>
      <c r="D498" s="202" t="s">
        <v>155</v>
      </c>
      <c r="E498" s="203" t="s">
        <v>632</v>
      </c>
      <c r="F498" s="204" t="s">
        <v>633</v>
      </c>
      <c r="G498" s="205" t="s">
        <v>196</v>
      </c>
      <c r="H498" s="206">
        <v>1</v>
      </c>
      <c r="I498" s="207"/>
      <c r="J498" s="208">
        <f>ROUND(I498*H498,2)</f>
        <v>0</v>
      </c>
      <c r="K498" s="204" t="s">
        <v>5</v>
      </c>
      <c r="L498" s="47"/>
      <c r="M498" s="209" t="s">
        <v>5</v>
      </c>
      <c r="N498" s="210" t="s">
        <v>42</v>
      </c>
      <c r="O498" s="48"/>
      <c r="P498" s="211">
        <f>O498*H498</f>
        <v>0</v>
      </c>
      <c r="Q498" s="211">
        <v>0</v>
      </c>
      <c r="R498" s="211">
        <f>Q498*H498</f>
        <v>0</v>
      </c>
      <c r="S498" s="211">
        <v>0</v>
      </c>
      <c r="T498" s="212">
        <f>S498*H498</f>
        <v>0</v>
      </c>
      <c r="AR498" s="25" t="s">
        <v>247</v>
      </c>
      <c r="AT498" s="25" t="s">
        <v>155</v>
      </c>
      <c r="AU498" s="25" t="s">
        <v>81</v>
      </c>
      <c r="AY498" s="25" t="s">
        <v>152</v>
      </c>
      <c r="BE498" s="213">
        <f>IF(N498="základní",J498,0)</f>
        <v>0</v>
      </c>
      <c r="BF498" s="213">
        <f>IF(N498="snížená",J498,0)</f>
        <v>0</v>
      </c>
      <c r="BG498" s="213">
        <f>IF(N498="zákl. přenesená",J498,0)</f>
        <v>0</v>
      </c>
      <c r="BH498" s="213">
        <f>IF(N498="sníž. přenesená",J498,0)</f>
        <v>0</v>
      </c>
      <c r="BI498" s="213">
        <f>IF(N498="nulová",J498,0)</f>
        <v>0</v>
      </c>
      <c r="BJ498" s="25" t="s">
        <v>79</v>
      </c>
      <c r="BK498" s="213">
        <f>ROUND(I498*H498,2)</f>
        <v>0</v>
      </c>
      <c r="BL498" s="25" t="s">
        <v>247</v>
      </c>
      <c r="BM498" s="25" t="s">
        <v>634</v>
      </c>
    </row>
    <row r="499" spans="2:65" s="1" customFormat="1" ht="25.5" customHeight="1">
      <c r="B499" s="201"/>
      <c r="C499" s="202" t="s">
        <v>635</v>
      </c>
      <c r="D499" s="202" t="s">
        <v>155</v>
      </c>
      <c r="E499" s="203" t="s">
        <v>636</v>
      </c>
      <c r="F499" s="204" t="s">
        <v>637</v>
      </c>
      <c r="G499" s="205" t="s">
        <v>196</v>
      </c>
      <c r="H499" s="206">
        <v>1</v>
      </c>
      <c r="I499" s="207"/>
      <c r="J499" s="208">
        <f>ROUND(I499*H499,2)</f>
        <v>0</v>
      </c>
      <c r="K499" s="204" t="s">
        <v>5</v>
      </c>
      <c r="L499" s="47"/>
      <c r="M499" s="209" t="s">
        <v>5</v>
      </c>
      <c r="N499" s="210" t="s">
        <v>42</v>
      </c>
      <c r="O499" s="48"/>
      <c r="P499" s="211">
        <f>O499*H499</f>
        <v>0</v>
      </c>
      <c r="Q499" s="211">
        <v>0</v>
      </c>
      <c r="R499" s="211">
        <f>Q499*H499</f>
        <v>0</v>
      </c>
      <c r="S499" s="211">
        <v>0</v>
      </c>
      <c r="T499" s="212">
        <f>S499*H499</f>
        <v>0</v>
      </c>
      <c r="AR499" s="25" t="s">
        <v>247</v>
      </c>
      <c r="AT499" s="25" t="s">
        <v>155</v>
      </c>
      <c r="AU499" s="25" t="s">
        <v>81</v>
      </c>
      <c r="AY499" s="25" t="s">
        <v>152</v>
      </c>
      <c r="BE499" s="213">
        <f>IF(N499="základní",J499,0)</f>
        <v>0</v>
      </c>
      <c r="BF499" s="213">
        <f>IF(N499="snížená",J499,0)</f>
        <v>0</v>
      </c>
      <c r="BG499" s="213">
        <f>IF(N499="zákl. přenesená",J499,0)</f>
        <v>0</v>
      </c>
      <c r="BH499" s="213">
        <f>IF(N499="sníž. přenesená",J499,0)</f>
        <v>0</v>
      </c>
      <c r="BI499" s="213">
        <f>IF(N499="nulová",J499,0)</f>
        <v>0</v>
      </c>
      <c r="BJ499" s="25" t="s">
        <v>79</v>
      </c>
      <c r="BK499" s="213">
        <f>ROUND(I499*H499,2)</f>
        <v>0</v>
      </c>
      <c r="BL499" s="25" t="s">
        <v>247</v>
      </c>
      <c r="BM499" s="25" t="s">
        <v>638</v>
      </c>
    </row>
    <row r="500" spans="2:65" s="1" customFormat="1" ht="25.5" customHeight="1">
      <c r="B500" s="201"/>
      <c r="C500" s="202" t="s">
        <v>639</v>
      </c>
      <c r="D500" s="202" t="s">
        <v>155</v>
      </c>
      <c r="E500" s="203" t="s">
        <v>640</v>
      </c>
      <c r="F500" s="204" t="s">
        <v>641</v>
      </c>
      <c r="G500" s="205" t="s">
        <v>196</v>
      </c>
      <c r="H500" s="206">
        <v>1</v>
      </c>
      <c r="I500" s="207"/>
      <c r="J500" s="208">
        <f>ROUND(I500*H500,2)</f>
        <v>0</v>
      </c>
      <c r="K500" s="204" t="s">
        <v>5</v>
      </c>
      <c r="L500" s="47"/>
      <c r="M500" s="209" t="s">
        <v>5</v>
      </c>
      <c r="N500" s="210" t="s">
        <v>42</v>
      </c>
      <c r="O500" s="48"/>
      <c r="P500" s="211">
        <f>O500*H500</f>
        <v>0</v>
      </c>
      <c r="Q500" s="211">
        <v>0</v>
      </c>
      <c r="R500" s="211">
        <f>Q500*H500</f>
        <v>0</v>
      </c>
      <c r="S500" s="211">
        <v>0</v>
      </c>
      <c r="T500" s="212">
        <f>S500*H500</f>
        <v>0</v>
      </c>
      <c r="AR500" s="25" t="s">
        <v>247</v>
      </c>
      <c r="AT500" s="25" t="s">
        <v>155</v>
      </c>
      <c r="AU500" s="25" t="s">
        <v>81</v>
      </c>
      <c r="AY500" s="25" t="s">
        <v>152</v>
      </c>
      <c r="BE500" s="213">
        <f>IF(N500="základní",J500,0)</f>
        <v>0</v>
      </c>
      <c r="BF500" s="213">
        <f>IF(N500="snížená",J500,0)</f>
        <v>0</v>
      </c>
      <c r="BG500" s="213">
        <f>IF(N500="zákl. přenesená",J500,0)</f>
        <v>0</v>
      </c>
      <c r="BH500" s="213">
        <f>IF(N500="sníž. přenesená",J500,0)</f>
        <v>0</v>
      </c>
      <c r="BI500" s="213">
        <f>IF(N500="nulová",J500,0)</f>
        <v>0</v>
      </c>
      <c r="BJ500" s="25" t="s">
        <v>79</v>
      </c>
      <c r="BK500" s="213">
        <f>ROUND(I500*H500,2)</f>
        <v>0</v>
      </c>
      <c r="BL500" s="25" t="s">
        <v>247</v>
      </c>
      <c r="BM500" s="25" t="s">
        <v>642</v>
      </c>
    </row>
    <row r="501" spans="2:65" s="1" customFormat="1" ht="25.5" customHeight="1">
      <c r="B501" s="201"/>
      <c r="C501" s="202" t="s">
        <v>643</v>
      </c>
      <c r="D501" s="202" t="s">
        <v>155</v>
      </c>
      <c r="E501" s="203" t="s">
        <v>644</v>
      </c>
      <c r="F501" s="204" t="s">
        <v>645</v>
      </c>
      <c r="G501" s="205" t="s">
        <v>196</v>
      </c>
      <c r="H501" s="206">
        <v>1</v>
      </c>
      <c r="I501" s="207"/>
      <c r="J501" s="208">
        <f>ROUND(I501*H501,2)</f>
        <v>0</v>
      </c>
      <c r="K501" s="204" t="s">
        <v>5</v>
      </c>
      <c r="L501" s="47"/>
      <c r="M501" s="209" t="s">
        <v>5</v>
      </c>
      <c r="N501" s="210" t="s">
        <v>42</v>
      </c>
      <c r="O501" s="48"/>
      <c r="P501" s="211">
        <f>O501*H501</f>
        <v>0</v>
      </c>
      <c r="Q501" s="211">
        <v>0</v>
      </c>
      <c r="R501" s="211">
        <f>Q501*H501</f>
        <v>0</v>
      </c>
      <c r="S501" s="211">
        <v>0</v>
      </c>
      <c r="T501" s="212">
        <f>S501*H501</f>
        <v>0</v>
      </c>
      <c r="AR501" s="25" t="s">
        <v>247</v>
      </c>
      <c r="AT501" s="25" t="s">
        <v>155</v>
      </c>
      <c r="AU501" s="25" t="s">
        <v>81</v>
      </c>
      <c r="AY501" s="25" t="s">
        <v>152</v>
      </c>
      <c r="BE501" s="213">
        <f>IF(N501="základní",J501,0)</f>
        <v>0</v>
      </c>
      <c r="BF501" s="213">
        <f>IF(N501="snížená",J501,0)</f>
        <v>0</v>
      </c>
      <c r="BG501" s="213">
        <f>IF(N501="zákl. přenesená",J501,0)</f>
        <v>0</v>
      </c>
      <c r="BH501" s="213">
        <f>IF(N501="sníž. přenesená",J501,0)</f>
        <v>0</v>
      </c>
      <c r="BI501" s="213">
        <f>IF(N501="nulová",J501,0)</f>
        <v>0</v>
      </c>
      <c r="BJ501" s="25" t="s">
        <v>79</v>
      </c>
      <c r="BK501" s="213">
        <f>ROUND(I501*H501,2)</f>
        <v>0</v>
      </c>
      <c r="BL501" s="25" t="s">
        <v>247</v>
      </c>
      <c r="BM501" s="25" t="s">
        <v>646</v>
      </c>
    </row>
    <row r="502" spans="2:65" s="1" customFormat="1" ht="25.5" customHeight="1">
      <c r="B502" s="201"/>
      <c r="C502" s="202" t="s">
        <v>647</v>
      </c>
      <c r="D502" s="202" t="s">
        <v>155</v>
      </c>
      <c r="E502" s="203" t="s">
        <v>648</v>
      </c>
      <c r="F502" s="204" t="s">
        <v>649</v>
      </c>
      <c r="G502" s="205" t="s">
        <v>196</v>
      </c>
      <c r="H502" s="206">
        <v>2</v>
      </c>
      <c r="I502" s="207"/>
      <c r="J502" s="208">
        <f>ROUND(I502*H502,2)</f>
        <v>0</v>
      </c>
      <c r="K502" s="204" t="s">
        <v>5</v>
      </c>
      <c r="L502" s="47"/>
      <c r="M502" s="209" t="s">
        <v>5</v>
      </c>
      <c r="N502" s="210" t="s">
        <v>42</v>
      </c>
      <c r="O502" s="48"/>
      <c r="P502" s="211">
        <f>O502*H502</f>
        <v>0</v>
      </c>
      <c r="Q502" s="211">
        <v>0</v>
      </c>
      <c r="R502" s="211">
        <f>Q502*H502</f>
        <v>0</v>
      </c>
      <c r="S502" s="211">
        <v>0</v>
      </c>
      <c r="T502" s="212">
        <f>S502*H502</f>
        <v>0</v>
      </c>
      <c r="AR502" s="25" t="s">
        <v>247</v>
      </c>
      <c r="AT502" s="25" t="s">
        <v>155</v>
      </c>
      <c r="AU502" s="25" t="s">
        <v>81</v>
      </c>
      <c r="AY502" s="25" t="s">
        <v>152</v>
      </c>
      <c r="BE502" s="213">
        <f>IF(N502="základní",J502,0)</f>
        <v>0</v>
      </c>
      <c r="BF502" s="213">
        <f>IF(N502="snížená",J502,0)</f>
        <v>0</v>
      </c>
      <c r="BG502" s="213">
        <f>IF(N502="zákl. přenesená",J502,0)</f>
        <v>0</v>
      </c>
      <c r="BH502" s="213">
        <f>IF(N502="sníž. přenesená",J502,0)</f>
        <v>0</v>
      </c>
      <c r="BI502" s="213">
        <f>IF(N502="nulová",J502,0)</f>
        <v>0</v>
      </c>
      <c r="BJ502" s="25" t="s">
        <v>79</v>
      </c>
      <c r="BK502" s="213">
        <f>ROUND(I502*H502,2)</f>
        <v>0</v>
      </c>
      <c r="BL502" s="25" t="s">
        <v>247</v>
      </c>
      <c r="BM502" s="25" t="s">
        <v>650</v>
      </c>
    </row>
    <row r="503" spans="2:65" s="1" customFormat="1" ht="25.5" customHeight="1">
      <c r="B503" s="201"/>
      <c r="C503" s="202" t="s">
        <v>651</v>
      </c>
      <c r="D503" s="202" t="s">
        <v>155</v>
      </c>
      <c r="E503" s="203" t="s">
        <v>652</v>
      </c>
      <c r="F503" s="204" t="s">
        <v>653</v>
      </c>
      <c r="G503" s="205" t="s">
        <v>196</v>
      </c>
      <c r="H503" s="206">
        <v>1</v>
      </c>
      <c r="I503" s="207"/>
      <c r="J503" s="208">
        <f>ROUND(I503*H503,2)</f>
        <v>0</v>
      </c>
      <c r="K503" s="204" t="s">
        <v>5</v>
      </c>
      <c r="L503" s="47"/>
      <c r="M503" s="209" t="s">
        <v>5</v>
      </c>
      <c r="N503" s="210" t="s">
        <v>42</v>
      </c>
      <c r="O503" s="48"/>
      <c r="P503" s="211">
        <f>O503*H503</f>
        <v>0</v>
      </c>
      <c r="Q503" s="211">
        <v>0</v>
      </c>
      <c r="R503" s="211">
        <f>Q503*H503</f>
        <v>0</v>
      </c>
      <c r="S503" s="211">
        <v>0</v>
      </c>
      <c r="T503" s="212">
        <f>S503*H503</f>
        <v>0</v>
      </c>
      <c r="AR503" s="25" t="s">
        <v>247</v>
      </c>
      <c r="AT503" s="25" t="s">
        <v>155</v>
      </c>
      <c r="AU503" s="25" t="s">
        <v>81</v>
      </c>
      <c r="AY503" s="25" t="s">
        <v>152</v>
      </c>
      <c r="BE503" s="213">
        <f>IF(N503="základní",J503,0)</f>
        <v>0</v>
      </c>
      <c r="BF503" s="213">
        <f>IF(N503="snížená",J503,0)</f>
        <v>0</v>
      </c>
      <c r="BG503" s="213">
        <f>IF(N503="zákl. přenesená",J503,0)</f>
        <v>0</v>
      </c>
      <c r="BH503" s="213">
        <f>IF(N503="sníž. přenesená",J503,0)</f>
        <v>0</v>
      </c>
      <c r="BI503" s="213">
        <f>IF(N503="nulová",J503,0)</f>
        <v>0</v>
      </c>
      <c r="BJ503" s="25" t="s">
        <v>79</v>
      </c>
      <c r="BK503" s="213">
        <f>ROUND(I503*H503,2)</f>
        <v>0</v>
      </c>
      <c r="BL503" s="25" t="s">
        <v>247</v>
      </c>
      <c r="BM503" s="25" t="s">
        <v>654</v>
      </c>
    </row>
    <row r="504" spans="2:65" s="1" customFormat="1" ht="25.5" customHeight="1">
      <c r="B504" s="201"/>
      <c r="C504" s="202" t="s">
        <v>655</v>
      </c>
      <c r="D504" s="202" t="s">
        <v>155</v>
      </c>
      <c r="E504" s="203" t="s">
        <v>656</v>
      </c>
      <c r="F504" s="204" t="s">
        <v>657</v>
      </c>
      <c r="G504" s="205" t="s">
        <v>196</v>
      </c>
      <c r="H504" s="206">
        <v>1</v>
      </c>
      <c r="I504" s="207"/>
      <c r="J504" s="208">
        <f>ROUND(I504*H504,2)</f>
        <v>0</v>
      </c>
      <c r="K504" s="204" t="s">
        <v>5</v>
      </c>
      <c r="L504" s="47"/>
      <c r="M504" s="209" t="s">
        <v>5</v>
      </c>
      <c r="N504" s="210" t="s">
        <v>42</v>
      </c>
      <c r="O504" s="48"/>
      <c r="P504" s="211">
        <f>O504*H504</f>
        <v>0</v>
      </c>
      <c r="Q504" s="211">
        <v>0</v>
      </c>
      <c r="R504" s="211">
        <f>Q504*H504</f>
        <v>0</v>
      </c>
      <c r="S504" s="211">
        <v>0</v>
      </c>
      <c r="T504" s="212">
        <f>S504*H504</f>
        <v>0</v>
      </c>
      <c r="AR504" s="25" t="s">
        <v>247</v>
      </c>
      <c r="AT504" s="25" t="s">
        <v>155</v>
      </c>
      <c r="AU504" s="25" t="s">
        <v>81</v>
      </c>
      <c r="AY504" s="25" t="s">
        <v>152</v>
      </c>
      <c r="BE504" s="213">
        <f>IF(N504="základní",J504,0)</f>
        <v>0</v>
      </c>
      <c r="BF504" s="213">
        <f>IF(N504="snížená",J504,0)</f>
        <v>0</v>
      </c>
      <c r="BG504" s="213">
        <f>IF(N504="zákl. přenesená",J504,0)</f>
        <v>0</v>
      </c>
      <c r="BH504" s="213">
        <f>IF(N504="sníž. přenesená",J504,0)</f>
        <v>0</v>
      </c>
      <c r="BI504" s="213">
        <f>IF(N504="nulová",J504,0)</f>
        <v>0</v>
      </c>
      <c r="BJ504" s="25" t="s">
        <v>79</v>
      </c>
      <c r="BK504" s="213">
        <f>ROUND(I504*H504,2)</f>
        <v>0</v>
      </c>
      <c r="BL504" s="25" t="s">
        <v>247</v>
      </c>
      <c r="BM504" s="25" t="s">
        <v>658</v>
      </c>
    </row>
    <row r="505" spans="2:65" s="1" customFormat="1" ht="25.5" customHeight="1">
      <c r="B505" s="201"/>
      <c r="C505" s="202" t="s">
        <v>659</v>
      </c>
      <c r="D505" s="202" t="s">
        <v>155</v>
      </c>
      <c r="E505" s="203" t="s">
        <v>660</v>
      </c>
      <c r="F505" s="204" t="s">
        <v>661</v>
      </c>
      <c r="G505" s="205" t="s">
        <v>196</v>
      </c>
      <c r="H505" s="206">
        <v>1</v>
      </c>
      <c r="I505" s="207"/>
      <c r="J505" s="208">
        <f>ROUND(I505*H505,2)</f>
        <v>0</v>
      </c>
      <c r="K505" s="204" t="s">
        <v>5</v>
      </c>
      <c r="L505" s="47"/>
      <c r="M505" s="209" t="s">
        <v>5</v>
      </c>
      <c r="N505" s="210" t="s">
        <v>42</v>
      </c>
      <c r="O505" s="48"/>
      <c r="P505" s="211">
        <f>O505*H505</f>
        <v>0</v>
      </c>
      <c r="Q505" s="211">
        <v>0</v>
      </c>
      <c r="R505" s="211">
        <f>Q505*H505</f>
        <v>0</v>
      </c>
      <c r="S505" s="211">
        <v>0</v>
      </c>
      <c r="T505" s="212">
        <f>S505*H505</f>
        <v>0</v>
      </c>
      <c r="AR505" s="25" t="s">
        <v>247</v>
      </c>
      <c r="AT505" s="25" t="s">
        <v>155</v>
      </c>
      <c r="AU505" s="25" t="s">
        <v>81</v>
      </c>
      <c r="AY505" s="25" t="s">
        <v>152</v>
      </c>
      <c r="BE505" s="213">
        <f>IF(N505="základní",J505,0)</f>
        <v>0</v>
      </c>
      <c r="BF505" s="213">
        <f>IF(N505="snížená",J505,0)</f>
        <v>0</v>
      </c>
      <c r="BG505" s="213">
        <f>IF(N505="zákl. přenesená",J505,0)</f>
        <v>0</v>
      </c>
      <c r="BH505" s="213">
        <f>IF(N505="sníž. přenesená",J505,0)</f>
        <v>0</v>
      </c>
      <c r="BI505" s="213">
        <f>IF(N505="nulová",J505,0)</f>
        <v>0</v>
      </c>
      <c r="BJ505" s="25" t="s">
        <v>79</v>
      </c>
      <c r="BK505" s="213">
        <f>ROUND(I505*H505,2)</f>
        <v>0</v>
      </c>
      <c r="BL505" s="25" t="s">
        <v>247</v>
      </c>
      <c r="BM505" s="25" t="s">
        <v>662</v>
      </c>
    </row>
    <row r="506" spans="2:65" s="1" customFormat="1" ht="25.5" customHeight="1">
      <c r="B506" s="201"/>
      <c r="C506" s="202" t="s">
        <v>663</v>
      </c>
      <c r="D506" s="202" t="s">
        <v>155</v>
      </c>
      <c r="E506" s="203" t="s">
        <v>664</v>
      </c>
      <c r="F506" s="204" t="s">
        <v>665</v>
      </c>
      <c r="G506" s="205" t="s">
        <v>196</v>
      </c>
      <c r="H506" s="206">
        <v>1</v>
      </c>
      <c r="I506" s="207"/>
      <c r="J506" s="208">
        <f>ROUND(I506*H506,2)</f>
        <v>0</v>
      </c>
      <c r="K506" s="204" t="s">
        <v>5</v>
      </c>
      <c r="L506" s="47"/>
      <c r="M506" s="209" t="s">
        <v>5</v>
      </c>
      <c r="N506" s="210" t="s">
        <v>42</v>
      </c>
      <c r="O506" s="48"/>
      <c r="P506" s="211">
        <f>O506*H506</f>
        <v>0</v>
      </c>
      <c r="Q506" s="211">
        <v>0</v>
      </c>
      <c r="R506" s="211">
        <f>Q506*H506</f>
        <v>0</v>
      </c>
      <c r="S506" s="211">
        <v>0</v>
      </c>
      <c r="T506" s="212">
        <f>S506*H506</f>
        <v>0</v>
      </c>
      <c r="AR506" s="25" t="s">
        <v>247</v>
      </c>
      <c r="AT506" s="25" t="s">
        <v>155</v>
      </c>
      <c r="AU506" s="25" t="s">
        <v>81</v>
      </c>
      <c r="AY506" s="25" t="s">
        <v>152</v>
      </c>
      <c r="BE506" s="213">
        <f>IF(N506="základní",J506,0)</f>
        <v>0</v>
      </c>
      <c r="BF506" s="213">
        <f>IF(N506="snížená",J506,0)</f>
        <v>0</v>
      </c>
      <c r="BG506" s="213">
        <f>IF(N506="zákl. přenesená",J506,0)</f>
        <v>0</v>
      </c>
      <c r="BH506" s="213">
        <f>IF(N506="sníž. přenesená",J506,0)</f>
        <v>0</v>
      </c>
      <c r="BI506" s="213">
        <f>IF(N506="nulová",J506,0)</f>
        <v>0</v>
      </c>
      <c r="BJ506" s="25" t="s">
        <v>79</v>
      </c>
      <c r="BK506" s="213">
        <f>ROUND(I506*H506,2)</f>
        <v>0</v>
      </c>
      <c r="BL506" s="25" t="s">
        <v>247</v>
      </c>
      <c r="BM506" s="25" t="s">
        <v>666</v>
      </c>
    </row>
    <row r="507" spans="2:65" s="1" customFormat="1" ht="25.5" customHeight="1">
      <c r="B507" s="201"/>
      <c r="C507" s="202" t="s">
        <v>667</v>
      </c>
      <c r="D507" s="202" t="s">
        <v>155</v>
      </c>
      <c r="E507" s="203" t="s">
        <v>668</v>
      </c>
      <c r="F507" s="204" t="s">
        <v>669</v>
      </c>
      <c r="G507" s="205" t="s">
        <v>196</v>
      </c>
      <c r="H507" s="206">
        <v>1</v>
      </c>
      <c r="I507" s="207"/>
      <c r="J507" s="208">
        <f>ROUND(I507*H507,2)</f>
        <v>0</v>
      </c>
      <c r="K507" s="204" t="s">
        <v>5</v>
      </c>
      <c r="L507" s="47"/>
      <c r="M507" s="209" t="s">
        <v>5</v>
      </c>
      <c r="N507" s="210" t="s">
        <v>42</v>
      </c>
      <c r="O507" s="48"/>
      <c r="P507" s="211">
        <f>O507*H507</f>
        <v>0</v>
      </c>
      <c r="Q507" s="211">
        <v>0</v>
      </c>
      <c r="R507" s="211">
        <f>Q507*H507</f>
        <v>0</v>
      </c>
      <c r="S507" s="211">
        <v>0</v>
      </c>
      <c r="T507" s="212">
        <f>S507*H507</f>
        <v>0</v>
      </c>
      <c r="AR507" s="25" t="s">
        <v>247</v>
      </c>
      <c r="AT507" s="25" t="s">
        <v>155</v>
      </c>
      <c r="AU507" s="25" t="s">
        <v>81</v>
      </c>
      <c r="AY507" s="25" t="s">
        <v>152</v>
      </c>
      <c r="BE507" s="213">
        <f>IF(N507="základní",J507,0)</f>
        <v>0</v>
      </c>
      <c r="BF507" s="213">
        <f>IF(N507="snížená",J507,0)</f>
        <v>0</v>
      </c>
      <c r="BG507" s="213">
        <f>IF(N507="zákl. přenesená",J507,0)</f>
        <v>0</v>
      </c>
      <c r="BH507" s="213">
        <f>IF(N507="sníž. přenesená",J507,0)</f>
        <v>0</v>
      </c>
      <c r="BI507" s="213">
        <f>IF(N507="nulová",J507,0)</f>
        <v>0</v>
      </c>
      <c r="BJ507" s="25" t="s">
        <v>79</v>
      </c>
      <c r="BK507" s="213">
        <f>ROUND(I507*H507,2)</f>
        <v>0</v>
      </c>
      <c r="BL507" s="25" t="s">
        <v>247</v>
      </c>
      <c r="BM507" s="25" t="s">
        <v>670</v>
      </c>
    </row>
    <row r="508" spans="2:65" s="1" customFormat="1" ht="25.5" customHeight="1">
      <c r="B508" s="201"/>
      <c r="C508" s="202" t="s">
        <v>671</v>
      </c>
      <c r="D508" s="202" t="s">
        <v>155</v>
      </c>
      <c r="E508" s="203" t="s">
        <v>672</v>
      </c>
      <c r="F508" s="204" t="s">
        <v>673</v>
      </c>
      <c r="G508" s="205" t="s">
        <v>196</v>
      </c>
      <c r="H508" s="206">
        <v>13</v>
      </c>
      <c r="I508" s="207"/>
      <c r="J508" s="208">
        <f>ROUND(I508*H508,2)</f>
        <v>0</v>
      </c>
      <c r="K508" s="204" t="s">
        <v>5</v>
      </c>
      <c r="L508" s="47"/>
      <c r="M508" s="209" t="s">
        <v>5</v>
      </c>
      <c r="N508" s="210" t="s">
        <v>42</v>
      </c>
      <c r="O508" s="48"/>
      <c r="P508" s="211">
        <f>O508*H508</f>
        <v>0</v>
      </c>
      <c r="Q508" s="211">
        <v>0</v>
      </c>
      <c r="R508" s="211">
        <f>Q508*H508</f>
        <v>0</v>
      </c>
      <c r="S508" s="211">
        <v>0</v>
      </c>
      <c r="T508" s="212">
        <f>S508*H508</f>
        <v>0</v>
      </c>
      <c r="AR508" s="25" t="s">
        <v>247</v>
      </c>
      <c r="AT508" s="25" t="s">
        <v>155</v>
      </c>
      <c r="AU508" s="25" t="s">
        <v>81</v>
      </c>
      <c r="AY508" s="25" t="s">
        <v>152</v>
      </c>
      <c r="BE508" s="213">
        <f>IF(N508="základní",J508,0)</f>
        <v>0</v>
      </c>
      <c r="BF508" s="213">
        <f>IF(N508="snížená",J508,0)</f>
        <v>0</v>
      </c>
      <c r="BG508" s="213">
        <f>IF(N508="zákl. přenesená",J508,0)</f>
        <v>0</v>
      </c>
      <c r="BH508" s="213">
        <f>IF(N508="sníž. přenesená",J508,0)</f>
        <v>0</v>
      </c>
      <c r="BI508" s="213">
        <f>IF(N508="nulová",J508,0)</f>
        <v>0</v>
      </c>
      <c r="BJ508" s="25" t="s">
        <v>79</v>
      </c>
      <c r="BK508" s="213">
        <f>ROUND(I508*H508,2)</f>
        <v>0</v>
      </c>
      <c r="BL508" s="25" t="s">
        <v>247</v>
      </c>
      <c r="BM508" s="25" t="s">
        <v>674</v>
      </c>
    </row>
    <row r="509" spans="2:65" s="1" customFormat="1" ht="25.5" customHeight="1">
      <c r="B509" s="201"/>
      <c r="C509" s="202" t="s">
        <v>675</v>
      </c>
      <c r="D509" s="202" t="s">
        <v>155</v>
      </c>
      <c r="E509" s="203" t="s">
        <v>676</v>
      </c>
      <c r="F509" s="204" t="s">
        <v>677</v>
      </c>
      <c r="G509" s="205" t="s">
        <v>196</v>
      </c>
      <c r="H509" s="206">
        <v>1</v>
      </c>
      <c r="I509" s="207"/>
      <c r="J509" s="208">
        <f>ROUND(I509*H509,2)</f>
        <v>0</v>
      </c>
      <c r="K509" s="204" t="s">
        <v>5</v>
      </c>
      <c r="L509" s="47"/>
      <c r="M509" s="209" t="s">
        <v>5</v>
      </c>
      <c r="N509" s="210" t="s">
        <v>42</v>
      </c>
      <c r="O509" s="48"/>
      <c r="P509" s="211">
        <f>O509*H509</f>
        <v>0</v>
      </c>
      <c r="Q509" s="211">
        <v>0</v>
      </c>
      <c r="R509" s="211">
        <f>Q509*H509</f>
        <v>0</v>
      </c>
      <c r="S509" s="211">
        <v>0</v>
      </c>
      <c r="T509" s="212">
        <f>S509*H509</f>
        <v>0</v>
      </c>
      <c r="AR509" s="25" t="s">
        <v>247</v>
      </c>
      <c r="AT509" s="25" t="s">
        <v>155</v>
      </c>
      <c r="AU509" s="25" t="s">
        <v>81</v>
      </c>
      <c r="AY509" s="25" t="s">
        <v>152</v>
      </c>
      <c r="BE509" s="213">
        <f>IF(N509="základní",J509,0)</f>
        <v>0</v>
      </c>
      <c r="BF509" s="213">
        <f>IF(N509="snížená",J509,0)</f>
        <v>0</v>
      </c>
      <c r="BG509" s="213">
        <f>IF(N509="zákl. přenesená",J509,0)</f>
        <v>0</v>
      </c>
      <c r="BH509" s="213">
        <f>IF(N509="sníž. přenesená",J509,0)</f>
        <v>0</v>
      </c>
      <c r="BI509" s="213">
        <f>IF(N509="nulová",J509,0)</f>
        <v>0</v>
      </c>
      <c r="BJ509" s="25" t="s">
        <v>79</v>
      </c>
      <c r="BK509" s="213">
        <f>ROUND(I509*H509,2)</f>
        <v>0</v>
      </c>
      <c r="BL509" s="25" t="s">
        <v>247</v>
      </c>
      <c r="BM509" s="25" t="s">
        <v>678</v>
      </c>
    </row>
    <row r="510" spans="2:65" s="1" customFormat="1" ht="25.5" customHeight="1">
      <c r="B510" s="201"/>
      <c r="C510" s="202" t="s">
        <v>679</v>
      </c>
      <c r="D510" s="202" t="s">
        <v>155</v>
      </c>
      <c r="E510" s="203" t="s">
        <v>680</v>
      </c>
      <c r="F510" s="204" t="s">
        <v>681</v>
      </c>
      <c r="G510" s="205" t="s">
        <v>196</v>
      </c>
      <c r="H510" s="206">
        <v>1</v>
      </c>
      <c r="I510" s="207"/>
      <c r="J510" s="208">
        <f>ROUND(I510*H510,2)</f>
        <v>0</v>
      </c>
      <c r="K510" s="204" t="s">
        <v>5</v>
      </c>
      <c r="L510" s="47"/>
      <c r="M510" s="209" t="s">
        <v>5</v>
      </c>
      <c r="N510" s="210" t="s">
        <v>42</v>
      </c>
      <c r="O510" s="48"/>
      <c r="P510" s="211">
        <f>O510*H510</f>
        <v>0</v>
      </c>
      <c r="Q510" s="211">
        <v>0</v>
      </c>
      <c r="R510" s="211">
        <f>Q510*H510</f>
        <v>0</v>
      </c>
      <c r="S510" s="211">
        <v>0</v>
      </c>
      <c r="T510" s="212">
        <f>S510*H510</f>
        <v>0</v>
      </c>
      <c r="AR510" s="25" t="s">
        <v>247</v>
      </c>
      <c r="AT510" s="25" t="s">
        <v>155</v>
      </c>
      <c r="AU510" s="25" t="s">
        <v>81</v>
      </c>
      <c r="AY510" s="25" t="s">
        <v>152</v>
      </c>
      <c r="BE510" s="213">
        <f>IF(N510="základní",J510,0)</f>
        <v>0</v>
      </c>
      <c r="BF510" s="213">
        <f>IF(N510="snížená",J510,0)</f>
        <v>0</v>
      </c>
      <c r="BG510" s="213">
        <f>IF(N510="zákl. přenesená",J510,0)</f>
        <v>0</v>
      </c>
      <c r="BH510" s="213">
        <f>IF(N510="sníž. přenesená",J510,0)</f>
        <v>0</v>
      </c>
      <c r="BI510" s="213">
        <f>IF(N510="nulová",J510,0)</f>
        <v>0</v>
      </c>
      <c r="BJ510" s="25" t="s">
        <v>79</v>
      </c>
      <c r="BK510" s="213">
        <f>ROUND(I510*H510,2)</f>
        <v>0</v>
      </c>
      <c r="BL510" s="25" t="s">
        <v>247</v>
      </c>
      <c r="BM510" s="25" t="s">
        <v>682</v>
      </c>
    </row>
    <row r="511" spans="2:65" s="1" customFormat="1" ht="25.5" customHeight="1">
      <c r="B511" s="201"/>
      <c r="C511" s="202" t="s">
        <v>683</v>
      </c>
      <c r="D511" s="202" t="s">
        <v>155</v>
      </c>
      <c r="E511" s="203" t="s">
        <v>684</v>
      </c>
      <c r="F511" s="204" t="s">
        <v>685</v>
      </c>
      <c r="G511" s="205" t="s">
        <v>196</v>
      </c>
      <c r="H511" s="206">
        <v>2</v>
      </c>
      <c r="I511" s="207"/>
      <c r="J511" s="208">
        <f>ROUND(I511*H511,2)</f>
        <v>0</v>
      </c>
      <c r="K511" s="204" t="s">
        <v>5</v>
      </c>
      <c r="L511" s="47"/>
      <c r="M511" s="209" t="s">
        <v>5</v>
      </c>
      <c r="N511" s="210" t="s">
        <v>42</v>
      </c>
      <c r="O511" s="48"/>
      <c r="P511" s="211">
        <f>O511*H511</f>
        <v>0</v>
      </c>
      <c r="Q511" s="211">
        <v>0</v>
      </c>
      <c r="R511" s="211">
        <f>Q511*H511</f>
        <v>0</v>
      </c>
      <c r="S511" s="211">
        <v>0</v>
      </c>
      <c r="T511" s="212">
        <f>S511*H511</f>
        <v>0</v>
      </c>
      <c r="AR511" s="25" t="s">
        <v>247</v>
      </c>
      <c r="AT511" s="25" t="s">
        <v>155</v>
      </c>
      <c r="AU511" s="25" t="s">
        <v>81</v>
      </c>
      <c r="AY511" s="25" t="s">
        <v>152</v>
      </c>
      <c r="BE511" s="213">
        <f>IF(N511="základní",J511,0)</f>
        <v>0</v>
      </c>
      <c r="BF511" s="213">
        <f>IF(N511="snížená",J511,0)</f>
        <v>0</v>
      </c>
      <c r="BG511" s="213">
        <f>IF(N511="zákl. přenesená",J511,0)</f>
        <v>0</v>
      </c>
      <c r="BH511" s="213">
        <f>IF(N511="sníž. přenesená",J511,0)</f>
        <v>0</v>
      </c>
      <c r="BI511" s="213">
        <f>IF(N511="nulová",J511,0)</f>
        <v>0</v>
      </c>
      <c r="BJ511" s="25" t="s">
        <v>79</v>
      </c>
      <c r="BK511" s="213">
        <f>ROUND(I511*H511,2)</f>
        <v>0</v>
      </c>
      <c r="BL511" s="25" t="s">
        <v>247</v>
      </c>
      <c r="BM511" s="25" t="s">
        <v>686</v>
      </c>
    </row>
    <row r="512" spans="2:65" s="1" customFormat="1" ht="25.5" customHeight="1">
      <c r="B512" s="201"/>
      <c r="C512" s="202" t="s">
        <v>687</v>
      </c>
      <c r="D512" s="202" t="s">
        <v>155</v>
      </c>
      <c r="E512" s="203" t="s">
        <v>688</v>
      </c>
      <c r="F512" s="204" t="s">
        <v>689</v>
      </c>
      <c r="G512" s="205" t="s">
        <v>196</v>
      </c>
      <c r="H512" s="206">
        <v>1</v>
      </c>
      <c r="I512" s="207"/>
      <c r="J512" s="208">
        <f>ROUND(I512*H512,2)</f>
        <v>0</v>
      </c>
      <c r="K512" s="204" t="s">
        <v>5</v>
      </c>
      <c r="L512" s="47"/>
      <c r="M512" s="209" t="s">
        <v>5</v>
      </c>
      <c r="N512" s="210" t="s">
        <v>42</v>
      </c>
      <c r="O512" s="48"/>
      <c r="P512" s="211">
        <f>O512*H512</f>
        <v>0</v>
      </c>
      <c r="Q512" s="211">
        <v>0</v>
      </c>
      <c r="R512" s="211">
        <f>Q512*H512</f>
        <v>0</v>
      </c>
      <c r="S512" s="211">
        <v>0</v>
      </c>
      <c r="T512" s="212">
        <f>S512*H512</f>
        <v>0</v>
      </c>
      <c r="AR512" s="25" t="s">
        <v>247</v>
      </c>
      <c r="AT512" s="25" t="s">
        <v>155</v>
      </c>
      <c r="AU512" s="25" t="s">
        <v>81</v>
      </c>
      <c r="AY512" s="25" t="s">
        <v>152</v>
      </c>
      <c r="BE512" s="213">
        <f>IF(N512="základní",J512,0)</f>
        <v>0</v>
      </c>
      <c r="BF512" s="213">
        <f>IF(N512="snížená",J512,0)</f>
        <v>0</v>
      </c>
      <c r="BG512" s="213">
        <f>IF(N512="zákl. přenesená",J512,0)</f>
        <v>0</v>
      </c>
      <c r="BH512" s="213">
        <f>IF(N512="sníž. přenesená",J512,0)</f>
        <v>0</v>
      </c>
      <c r="BI512" s="213">
        <f>IF(N512="nulová",J512,0)</f>
        <v>0</v>
      </c>
      <c r="BJ512" s="25" t="s">
        <v>79</v>
      </c>
      <c r="BK512" s="213">
        <f>ROUND(I512*H512,2)</f>
        <v>0</v>
      </c>
      <c r="BL512" s="25" t="s">
        <v>247</v>
      </c>
      <c r="BM512" s="25" t="s">
        <v>690</v>
      </c>
    </row>
    <row r="513" spans="2:65" s="1" customFormat="1" ht="25.5" customHeight="1">
      <c r="B513" s="201"/>
      <c r="C513" s="202" t="s">
        <v>691</v>
      </c>
      <c r="D513" s="202" t="s">
        <v>155</v>
      </c>
      <c r="E513" s="203" t="s">
        <v>692</v>
      </c>
      <c r="F513" s="204" t="s">
        <v>693</v>
      </c>
      <c r="G513" s="205" t="s">
        <v>196</v>
      </c>
      <c r="H513" s="206">
        <v>1</v>
      </c>
      <c r="I513" s="207"/>
      <c r="J513" s="208">
        <f>ROUND(I513*H513,2)</f>
        <v>0</v>
      </c>
      <c r="K513" s="204" t="s">
        <v>5</v>
      </c>
      <c r="L513" s="47"/>
      <c r="M513" s="209" t="s">
        <v>5</v>
      </c>
      <c r="N513" s="210" t="s">
        <v>42</v>
      </c>
      <c r="O513" s="48"/>
      <c r="P513" s="211">
        <f>O513*H513</f>
        <v>0</v>
      </c>
      <c r="Q513" s="211">
        <v>0</v>
      </c>
      <c r="R513" s="211">
        <f>Q513*H513</f>
        <v>0</v>
      </c>
      <c r="S513" s="211">
        <v>0</v>
      </c>
      <c r="T513" s="212">
        <f>S513*H513</f>
        <v>0</v>
      </c>
      <c r="AR513" s="25" t="s">
        <v>247</v>
      </c>
      <c r="AT513" s="25" t="s">
        <v>155</v>
      </c>
      <c r="AU513" s="25" t="s">
        <v>81</v>
      </c>
      <c r="AY513" s="25" t="s">
        <v>152</v>
      </c>
      <c r="BE513" s="213">
        <f>IF(N513="základní",J513,0)</f>
        <v>0</v>
      </c>
      <c r="BF513" s="213">
        <f>IF(N513="snížená",J513,0)</f>
        <v>0</v>
      </c>
      <c r="BG513" s="213">
        <f>IF(N513="zákl. přenesená",J513,0)</f>
        <v>0</v>
      </c>
      <c r="BH513" s="213">
        <f>IF(N513="sníž. přenesená",J513,0)</f>
        <v>0</v>
      </c>
      <c r="BI513" s="213">
        <f>IF(N513="nulová",J513,0)</f>
        <v>0</v>
      </c>
      <c r="BJ513" s="25" t="s">
        <v>79</v>
      </c>
      <c r="BK513" s="213">
        <f>ROUND(I513*H513,2)</f>
        <v>0</v>
      </c>
      <c r="BL513" s="25" t="s">
        <v>247</v>
      </c>
      <c r="BM513" s="25" t="s">
        <v>694</v>
      </c>
    </row>
    <row r="514" spans="2:65" s="1" customFormat="1" ht="25.5" customHeight="1">
      <c r="B514" s="201"/>
      <c r="C514" s="202" t="s">
        <v>695</v>
      </c>
      <c r="D514" s="202" t="s">
        <v>155</v>
      </c>
      <c r="E514" s="203" t="s">
        <v>696</v>
      </c>
      <c r="F514" s="204" t="s">
        <v>697</v>
      </c>
      <c r="G514" s="205" t="s">
        <v>196</v>
      </c>
      <c r="H514" s="206">
        <v>1</v>
      </c>
      <c r="I514" s="207"/>
      <c r="J514" s="208">
        <f>ROUND(I514*H514,2)</f>
        <v>0</v>
      </c>
      <c r="K514" s="204" t="s">
        <v>5</v>
      </c>
      <c r="L514" s="47"/>
      <c r="M514" s="209" t="s">
        <v>5</v>
      </c>
      <c r="N514" s="210" t="s">
        <v>42</v>
      </c>
      <c r="O514" s="48"/>
      <c r="P514" s="211">
        <f>O514*H514</f>
        <v>0</v>
      </c>
      <c r="Q514" s="211">
        <v>0</v>
      </c>
      <c r="R514" s="211">
        <f>Q514*H514</f>
        <v>0</v>
      </c>
      <c r="S514" s="211">
        <v>0</v>
      </c>
      <c r="T514" s="212">
        <f>S514*H514</f>
        <v>0</v>
      </c>
      <c r="AR514" s="25" t="s">
        <v>247</v>
      </c>
      <c r="AT514" s="25" t="s">
        <v>155</v>
      </c>
      <c r="AU514" s="25" t="s">
        <v>81</v>
      </c>
      <c r="AY514" s="25" t="s">
        <v>152</v>
      </c>
      <c r="BE514" s="213">
        <f>IF(N514="základní",J514,0)</f>
        <v>0</v>
      </c>
      <c r="BF514" s="213">
        <f>IF(N514="snížená",J514,0)</f>
        <v>0</v>
      </c>
      <c r="BG514" s="213">
        <f>IF(N514="zákl. přenesená",J514,0)</f>
        <v>0</v>
      </c>
      <c r="BH514" s="213">
        <f>IF(N514="sníž. přenesená",J514,0)</f>
        <v>0</v>
      </c>
      <c r="BI514" s="213">
        <f>IF(N514="nulová",J514,0)</f>
        <v>0</v>
      </c>
      <c r="BJ514" s="25" t="s">
        <v>79</v>
      </c>
      <c r="BK514" s="213">
        <f>ROUND(I514*H514,2)</f>
        <v>0</v>
      </c>
      <c r="BL514" s="25" t="s">
        <v>247</v>
      </c>
      <c r="BM514" s="25" t="s">
        <v>698</v>
      </c>
    </row>
    <row r="515" spans="2:65" s="1" customFormat="1" ht="25.5" customHeight="1">
      <c r="B515" s="201"/>
      <c r="C515" s="202" t="s">
        <v>699</v>
      </c>
      <c r="D515" s="202" t="s">
        <v>155</v>
      </c>
      <c r="E515" s="203" t="s">
        <v>700</v>
      </c>
      <c r="F515" s="204" t="s">
        <v>701</v>
      </c>
      <c r="G515" s="205" t="s">
        <v>196</v>
      </c>
      <c r="H515" s="206">
        <v>2</v>
      </c>
      <c r="I515" s="207"/>
      <c r="J515" s="208">
        <f>ROUND(I515*H515,2)</f>
        <v>0</v>
      </c>
      <c r="K515" s="204" t="s">
        <v>5</v>
      </c>
      <c r="L515" s="47"/>
      <c r="M515" s="209" t="s">
        <v>5</v>
      </c>
      <c r="N515" s="210" t="s">
        <v>42</v>
      </c>
      <c r="O515" s="48"/>
      <c r="P515" s="211">
        <f>O515*H515</f>
        <v>0</v>
      </c>
      <c r="Q515" s="211">
        <v>0</v>
      </c>
      <c r="R515" s="211">
        <f>Q515*H515</f>
        <v>0</v>
      </c>
      <c r="S515" s="211">
        <v>0</v>
      </c>
      <c r="T515" s="212">
        <f>S515*H515</f>
        <v>0</v>
      </c>
      <c r="AR515" s="25" t="s">
        <v>247</v>
      </c>
      <c r="AT515" s="25" t="s">
        <v>155</v>
      </c>
      <c r="AU515" s="25" t="s">
        <v>81</v>
      </c>
      <c r="AY515" s="25" t="s">
        <v>152</v>
      </c>
      <c r="BE515" s="213">
        <f>IF(N515="základní",J515,0)</f>
        <v>0</v>
      </c>
      <c r="BF515" s="213">
        <f>IF(N515="snížená",J515,0)</f>
        <v>0</v>
      </c>
      <c r="BG515" s="213">
        <f>IF(N515="zákl. přenesená",J515,0)</f>
        <v>0</v>
      </c>
      <c r="BH515" s="213">
        <f>IF(N515="sníž. přenesená",J515,0)</f>
        <v>0</v>
      </c>
      <c r="BI515" s="213">
        <f>IF(N515="nulová",J515,0)</f>
        <v>0</v>
      </c>
      <c r="BJ515" s="25" t="s">
        <v>79</v>
      </c>
      <c r="BK515" s="213">
        <f>ROUND(I515*H515,2)</f>
        <v>0</v>
      </c>
      <c r="BL515" s="25" t="s">
        <v>247</v>
      </c>
      <c r="BM515" s="25" t="s">
        <v>702</v>
      </c>
    </row>
    <row r="516" spans="2:65" s="1" customFormat="1" ht="25.5" customHeight="1">
      <c r="B516" s="201"/>
      <c r="C516" s="202" t="s">
        <v>703</v>
      </c>
      <c r="D516" s="202" t="s">
        <v>155</v>
      </c>
      <c r="E516" s="203" t="s">
        <v>704</v>
      </c>
      <c r="F516" s="204" t="s">
        <v>705</v>
      </c>
      <c r="G516" s="205" t="s">
        <v>196</v>
      </c>
      <c r="H516" s="206">
        <v>1</v>
      </c>
      <c r="I516" s="207"/>
      <c r="J516" s="208">
        <f>ROUND(I516*H516,2)</f>
        <v>0</v>
      </c>
      <c r="K516" s="204" t="s">
        <v>5</v>
      </c>
      <c r="L516" s="47"/>
      <c r="M516" s="209" t="s">
        <v>5</v>
      </c>
      <c r="N516" s="210" t="s">
        <v>42</v>
      </c>
      <c r="O516" s="48"/>
      <c r="P516" s="211">
        <f>O516*H516</f>
        <v>0</v>
      </c>
      <c r="Q516" s="211">
        <v>0</v>
      </c>
      <c r="R516" s="211">
        <f>Q516*H516</f>
        <v>0</v>
      </c>
      <c r="S516" s="211">
        <v>0</v>
      </c>
      <c r="T516" s="212">
        <f>S516*H516</f>
        <v>0</v>
      </c>
      <c r="AR516" s="25" t="s">
        <v>247</v>
      </c>
      <c r="AT516" s="25" t="s">
        <v>155</v>
      </c>
      <c r="AU516" s="25" t="s">
        <v>81</v>
      </c>
      <c r="AY516" s="25" t="s">
        <v>152</v>
      </c>
      <c r="BE516" s="213">
        <f>IF(N516="základní",J516,0)</f>
        <v>0</v>
      </c>
      <c r="BF516" s="213">
        <f>IF(N516="snížená",J516,0)</f>
        <v>0</v>
      </c>
      <c r="BG516" s="213">
        <f>IF(N516="zákl. přenesená",J516,0)</f>
        <v>0</v>
      </c>
      <c r="BH516" s="213">
        <f>IF(N516="sníž. přenesená",J516,0)</f>
        <v>0</v>
      </c>
      <c r="BI516" s="213">
        <f>IF(N516="nulová",J516,0)</f>
        <v>0</v>
      </c>
      <c r="BJ516" s="25" t="s">
        <v>79</v>
      </c>
      <c r="BK516" s="213">
        <f>ROUND(I516*H516,2)</f>
        <v>0</v>
      </c>
      <c r="BL516" s="25" t="s">
        <v>247</v>
      </c>
      <c r="BM516" s="25" t="s">
        <v>706</v>
      </c>
    </row>
    <row r="517" spans="2:65" s="1" customFormat="1" ht="25.5" customHeight="1">
      <c r="B517" s="201"/>
      <c r="C517" s="202" t="s">
        <v>707</v>
      </c>
      <c r="D517" s="202" t="s">
        <v>155</v>
      </c>
      <c r="E517" s="203" t="s">
        <v>708</v>
      </c>
      <c r="F517" s="204" t="s">
        <v>709</v>
      </c>
      <c r="G517" s="205" t="s">
        <v>196</v>
      </c>
      <c r="H517" s="206">
        <v>3</v>
      </c>
      <c r="I517" s="207"/>
      <c r="J517" s="208">
        <f>ROUND(I517*H517,2)</f>
        <v>0</v>
      </c>
      <c r="K517" s="204" t="s">
        <v>5</v>
      </c>
      <c r="L517" s="47"/>
      <c r="M517" s="209" t="s">
        <v>5</v>
      </c>
      <c r="N517" s="210" t="s">
        <v>42</v>
      </c>
      <c r="O517" s="48"/>
      <c r="P517" s="211">
        <f>O517*H517</f>
        <v>0</v>
      </c>
      <c r="Q517" s="211">
        <v>0</v>
      </c>
      <c r="R517" s="211">
        <f>Q517*H517</f>
        <v>0</v>
      </c>
      <c r="S517" s="211">
        <v>0</v>
      </c>
      <c r="T517" s="212">
        <f>S517*H517</f>
        <v>0</v>
      </c>
      <c r="AR517" s="25" t="s">
        <v>247</v>
      </c>
      <c r="AT517" s="25" t="s">
        <v>155</v>
      </c>
      <c r="AU517" s="25" t="s">
        <v>81</v>
      </c>
      <c r="AY517" s="25" t="s">
        <v>152</v>
      </c>
      <c r="BE517" s="213">
        <f>IF(N517="základní",J517,0)</f>
        <v>0</v>
      </c>
      <c r="BF517" s="213">
        <f>IF(N517="snížená",J517,0)</f>
        <v>0</v>
      </c>
      <c r="BG517" s="213">
        <f>IF(N517="zákl. přenesená",J517,0)</f>
        <v>0</v>
      </c>
      <c r="BH517" s="213">
        <f>IF(N517="sníž. přenesená",J517,0)</f>
        <v>0</v>
      </c>
      <c r="BI517" s="213">
        <f>IF(N517="nulová",J517,0)</f>
        <v>0</v>
      </c>
      <c r="BJ517" s="25" t="s">
        <v>79</v>
      </c>
      <c r="BK517" s="213">
        <f>ROUND(I517*H517,2)</f>
        <v>0</v>
      </c>
      <c r="BL517" s="25" t="s">
        <v>247</v>
      </c>
      <c r="BM517" s="25" t="s">
        <v>710</v>
      </c>
    </row>
    <row r="518" spans="2:65" s="1" customFormat="1" ht="25.5" customHeight="1">
      <c r="B518" s="201"/>
      <c r="C518" s="202" t="s">
        <v>711</v>
      </c>
      <c r="D518" s="202" t="s">
        <v>155</v>
      </c>
      <c r="E518" s="203" t="s">
        <v>712</v>
      </c>
      <c r="F518" s="204" t="s">
        <v>713</v>
      </c>
      <c r="G518" s="205" t="s">
        <v>196</v>
      </c>
      <c r="H518" s="206">
        <v>1</v>
      </c>
      <c r="I518" s="207"/>
      <c r="J518" s="208">
        <f>ROUND(I518*H518,2)</f>
        <v>0</v>
      </c>
      <c r="K518" s="204" t="s">
        <v>5</v>
      </c>
      <c r="L518" s="47"/>
      <c r="M518" s="209" t="s">
        <v>5</v>
      </c>
      <c r="N518" s="210" t="s">
        <v>42</v>
      </c>
      <c r="O518" s="48"/>
      <c r="P518" s="211">
        <f>O518*H518</f>
        <v>0</v>
      </c>
      <c r="Q518" s="211">
        <v>0</v>
      </c>
      <c r="R518" s="211">
        <f>Q518*H518</f>
        <v>0</v>
      </c>
      <c r="S518" s="211">
        <v>0</v>
      </c>
      <c r="T518" s="212">
        <f>S518*H518</f>
        <v>0</v>
      </c>
      <c r="AR518" s="25" t="s">
        <v>247</v>
      </c>
      <c r="AT518" s="25" t="s">
        <v>155</v>
      </c>
      <c r="AU518" s="25" t="s">
        <v>81</v>
      </c>
      <c r="AY518" s="25" t="s">
        <v>152</v>
      </c>
      <c r="BE518" s="213">
        <f>IF(N518="základní",J518,0)</f>
        <v>0</v>
      </c>
      <c r="BF518" s="213">
        <f>IF(N518="snížená",J518,0)</f>
        <v>0</v>
      </c>
      <c r="BG518" s="213">
        <f>IF(N518="zákl. přenesená",J518,0)</f>
        <v>0</v>
      </c>
      <c r="BH518" s="213">
        <f>IF(N518="sníž. přenesená",J518,0)</f>
        <v>0</v>
      </c>
      <c r="BI518" s="213">
        <f>IF(N518="nulová",J518,0)</f>
        <v>0</v>
      </c>
      <c r="BJ518" s="25" t="s">
        <v>79</v>
      </c>
      <c r="BK518" s="213">
        <f>ROUND(I518*H518,2)</f>
        <v>0</v>
      </c>
      <c r="BL518" s="25" t="s">
        <v>247</v>
      </c>
      <c r="BM518" s="25" t="s">
        <v>714</v>
      </c>
    </row>
    <row r="519" spans="2:65" s="1" customFormat="1" ht="25.5" customHeight="1">
      <c r="B519" s="201"/>
      <c r="C519" s="202" t="s">
        <v>715</v>
      </c>
      <c r="D519" s="202" t="s">
        <v>155</v>
      </c>
      <c r="E519" s="203" t="s">
        <v>716</v>
      </c>
      <c r="F519" s="204" t="s">
        <v>717</v>
      </c>
      <c r="G519" s="205" t="s">
        <v>196</v>
      </c>
      <c r="H519" s="206">
        <v>7</v>
      </c>
      <c r="I519" s="207"/>
      <c r="J519" s="208">
        <f>ROUND(I519*H519,2)</f>
        <v>0</v>
      </c>
      <c r="K519" s="204" t="s">
        <v>5</v>
      </c>
      <c r="L519" s="47"/>
      <c r="M519" s="209" t="s">
        <v>5</v>
      </c>
      <c r="N519" s="210" t="s">
        <v>42</v>
      </c>
      <c r="O519" s="48"/>
      <c r="P519" s="211">
        <f>O519*H519</f>
        <v>0</v>
      </c>
      <c r="Q519" s="211">
        <v>0</v>
      </c>
      <c r="R519" s="211">
        <f>Q519*H519</f>
        <v>0</v>
      </c>
      <c r="S519" s="211">
        <v>0</v>
      </c>
      <c r="T519" s="212">
        <f>S519*H519</f>
        <v>0</v>
      </c>
      <c r="AR519" s="25" t="s">
        <v>247</v>
      </c>
      <c r="AT519" s="25" t="s">
        <v>155</v>
      </c>
      <c r="AU519" s="25" t="s">
        <v>81</v>
      </c>
      <c r="AY519" s="25" t="s">
        <v>152</v>
      </c>
      <c r="BE519" s="213">
        <f>IF(N519="základní",J519,0)</f>
        <v>0</v>
      </c>
      <c r="BF519" s="213">
        <f>IF(N519="snížená",J519,0)</f>
        <v>0</v>
      </c>
      <c r="BG519" s="213">
        <f>IF(N519="zákl. přenesená",J519,0)</f>
        <v>0</v>
      </c>
      <c r="BH519" s="213">
        <f>IF(N519="sníž. přenesená",J519,0)</f>
        <v>0</v>
      </c>
      <c r="BI519" s="213">
        <f>IF(N519="nulová",J519,0)</f>
        <v>0</v>
      </c>
      <c r="BJ519" s="25" t="s">
        <v>79</v>
      </c>
      <c r="BK519" s="213">
        <f>ROUND(I519*H519,2)</f>
        <v>0</v>
      </c>
      <c r="BL519" s="25" t="s">
        <v>247</v>
      </c>
      <c r="BM519" s="25" t="s">
        <v>718</v>
      </c>
    </row>
    <row r="520" spans="2:65" s="1" customFormat="1" ht="25.5" customHeight="1">
      <c r="B520" s="201"/>
      <c r="C520" s="202" t="s">
        <v>719</v>
      </c>
      <c r="D520" s="202" t="s">
        <v>155</v>
      </c>
      <c r="E520" s="203" t="s">
        <v>720</v>
      </c>
      <c r="F520" s="204" t="s">
        <v>721</v>
      </c>
      <c r="G520" s="205" t="s">
        <v>196</v>
      </c>
      <c r="H520" s="206">
        <v>1</v>
      </c>
      <c r="I520" s="207"/>
      <c r="J520" s="208">
        <f>ROUND(I520*H520,2)</f>
        <v>0</v>
      </c>
      <c r="K520" s="204" t="s">
        <v>5</v>
      </c>
      <c r="L520" s="47"/>
      <c r="M520" s="209" t="s">
        <v>5</v>
      </c>
      <c r="N520" s="210" t="s">
        <v>42</v>
      </c>
      <c r="O520" s="48"/>
      <c r="P520" s="211">
        <f>O520*H520</f>
        <v>0</v>
      </c>
      <c r="Q520" s="211">
        <v>0</v>
      </c>
      <c r="R520" s="211">
        <f>Q520*H520</f>
        <v>0</v>
      </c>
      <c r="S520" s="211">
        <v>0</v>
      </c>
      <c r="T520" s="212">
        <f>S520*H520</f>
        <v>0</v>
      </c>
      <c r="AR520" s="25" t="s">
        <v>247</v>
      </c>
      <c r="AT520" s="25" t="s">
        <v>155</v>
      </c>
      <c r="AU520" s="25" t="s">
        <v>81</v>
      </c>
      <c r="AY520" s="25" t="s">
        <v>152</v>
      </c>
      <c r="BE520" s="213">
        <f>IF(N520="základní",J520,0)</f>
        <v>0</v>
      </c>
      <c r="BF520" s="213">
        <f>IF(N520="snížená",J520,0)</f>
        <v>0</v>
      </c>
      <c r="BG520" s="213">
        <f>IF(N520="zákl. přenesená",J520,0)</f>
        <v>0</v>
      </c>
      <c r="BH520" s="213">
        <f>IF(N520="sníž. přenesená",J520,0)</f>
        <v>0</v>
      </c>
      <c r="BI520" s="213">
        <f>IF(N520="nulová",J520,0)</f>
        <v>0</v>
      </c>
      <c r="BJ520" s="25" t="s">
        <v>79</v>
      </c>
      <c r="BK520" s="213">
        <f>ROUND(I520*H520,2)</f>
        <v>0</v>
      </c>
      <c r="BL520" s="25" t="s">
        <v>247</v>
      </c>
      <c r="BM520" s="25" t="s">
        <v>722</v>
      </c>
    </row>
    <row r="521" spans="2:65" s="1" customFormat="1" ht="25.5" customHeight="1">
      <c r="B521" s="201"/>
      <c r="C521" s="202" t="s">
        <v>723</v>
      </c>
      <c r="D521" s="202" t="s">
        <v>155</v>
      </c>
      <c r="E521" s="203" t="s">
        <v>724</v>
      </c>
      <c r="F521" s="204" t="s">
        <v>725</v>
      </c>
      <c r="G521" s="205" t="s">
        <v>196</v>
      </c>
      <c r="H521" s="206">
        <v>2</v>
      </c>
      <c r="I521" s="207"/>
      <c r="J521" s="208">
        <f>ROUND(I521*H521,2)</f>
        <v>0</v>
      </c>
      <c r="K521" s="204" t="s">
        <v>5</v>
      </c>
      <c r="L521" s="47"/>
      <c r="M521" s="209" t="s">
        <v>5</v>
      </c>
      <c r="N521" s="210" t="s">
        <v>42</v>
      </c>
      <c r="O521" s="48"/>
      <c r="P521" s="211">
        <f>O521*H521</f>
        <v>0</v>
      </c>
      <c r="Q521" s="211">
        <v>0</v>
      </c>
      <c r="R521" s="211">
        <f>Q521*H521</f>
        <v>0</v>
      </c>
      <c r="S521" s="211">
        <v>0</v>
      </c>
      <c r="T521" s="212">
        <f>S521*H521</f>
        <v>0</v>
      </c>
      <c r="AR521" s="25" t="s">
        <v>247</v>
      </c>
      <c r="AT521" s="25" t="s">
        <v>155</v>
      </c>
      <c r="AU521" s="25" t="s">
        <v>81</v>
      </c>
      <c r="AY521" s="25" t="s">
        <v>152</v>
      </c>
      <c r="BE521" s="213">
        <f>IF(N521="základní",J521,0)</f>
        <v>0</v>
      </c>
      <c r="BF521" s="213">
        <f>IF(N521="snížená",J521,0)</f>
        <v>0</v>
      </c>
      <c r="BG521" s="213">
        <f>IF(N521="zákl. přenesená",J521,0)</f>
        <v>0</v>
      </c>
      <c r="BH521" s="213">
        <f>IF(N521="sníž. přenesená",J521,0)</f>
        <v>0</v>
      </c>
      <c r="BI521" s="213">
        <f>IF(N521="nulová",J521,0)</f>
        <v>0</v>
      </c>
      <c r="BJ521" s="25" t="s">
        <v>79</v>
      </c>
      <c r="BK521" s="213">
        <f>ROUND(I521*H521,2)</f>
        <v>0</v>
      </c>
      <c r="BL521" s="25" t="s">
        <v>247</v>
      </c>
      <c r="BM521" s="25" t="s">
        <v>726</v>
      </c>
    </row>
    <row r="522" spans="2:65" s="1" customFormat="1" ht="25.5" customHeight="1">
      <c r="B522" s="201"/>
      <c r="C522" s="202" t="s">
        <v>727</v>
      </c>
      <c r="D522" s="202" t="s">
        <v>155</v>
      </c>
      <c r="E522" s="203" t="s">
        <v>728</v>
      </c>
      <c r="F522" s="204" t="s">
        <v>729</v>
      </c>
      <c r="G522" s="205" t="s">
        <v>196</v>
      </c>
      <c r="H522" s="206">
        <v>5</v>
      </c>
      <c r="I522" s="207"/>
      <c r="J522" s="208">
        <f>ROUND(I522*H522,2)</f>
        <v>0</v>
      </c>
      <c r="K522" s="204" t="s">
        <v>5</v>
      </c>
      <c r="L522" s="47"/>
      <c r="M522" s="209" t="s">
        <v>5</v>
      </c>
      <c r="N522" s="210" t="s">
        <v>42</v>
      </c>
      <c r="O522" s="48"/>
      <c r="P522" s="211">
        <f>O522*H522</f>
        <v>0</v>
      </c>
      <c r="Q522" s="211">
        <v>0</v>
      </c>
      <c r="R522" s="211">
        <f>Q522*H522</f>
        <v>0</v>
      </c>
      <c r="S522" s="211">
        <v>0</v>
      </c>
      <c r="T522" s="212">
        <f>S522*H522</f>
        <v>0</v>
      </c>
      <c r="AR522" s="25" t="s">
        <v>247</v>
      </c>
      <c r="AT522" s="25" t="s">
        <v>155</v>
      </c>
      <c r="AU522" s="25" t="s">
        <v>81</v>
      </c>
      <c r="AY522" s="25" t="s">
        <v>152</v>
      </c>
      <c r="BE522" s="213">
        <f>IF(N522="základní",J522,0)</f>
        <v>0</v>
      </c>
      <c r="BF522" s="213">
        <f>IF(N522="snížená",J522,0)</f>
        <v>0</v>
      </c>
      <c r="BG522" s="213">
        <f>IF(N522="zákl. přenesená",J522,0)</f>
        <v>0</v>
      </c>
      <c r="BH522" s="213">
        <f>IF(N522="sníž. přenesená",J522,0)</f>
        <v>0</v>
      </c>
      <c r="BI522" s="213">
        <f>IF(N522="nulová",J522,0)</f>
        <v>0</v>
      </c>
      <c r="BJ522" s="25" t="s">
        <v>79</v>
      </c>
      <c r="BK522" s="213">
        <f>ROUND(I522*H522,2)</f>
        <v>0</v>
      </c>
      <c r="BL522" s="25" t="s">
        <v>247</v>
      </c>
      <c r="BM522" s="25" t="s">
        <v>730</v>
      </c>
    </row>
    <row r="523" spans="2:65" s="1" customFormat="1" ht="25.5" customHeight="1">
      <c r="B523" s="201"/>
      <c r="C523" s="202" t="s">
        <v>731</v>
      </c>
      <c r="D523" s="202" t="s">
        <v>155</v>
      </c>
      <c r="E523" s="203" t="s">
        <v>732</v>
      </c>
      <c r="F523" s="204" t="s">
        <v>733</v>
      </c>
      <c r="G523" s="205" t="s">
        <v>196</v>
      </c>
      <c r="H523" s="206">
        <v>2</v>
      </c>
      <c r="I523" s="207"/>
      <c r="J523" s="208">
        <f>ROUND(I523*H523,2)</f>
        <v>0</v>
      </c>
      <c r="K523" s="204" t="s">
        <v>5</v>
      </c>
      <c r="L523" s="47"/>
      <c r="M523" s="209" t="s">
        <v>5</v>
      </c>
      <c r="N523" s="210" t="s">
        <v>42</v>
      </c>
      <c r="O523" s="48"/>
      <c r="P523" s="211">
        <f>O523*H523</f>
        <v>0</v>
      </c>
      <c r="Q523" s="211">
        <v>0</v>
      </c>
      <c r="R523" s="211">
        <f>Q523*H523</f>
        <v>0</v>
      </c>
      <c r="S523" s="211">
        <v>0</v>
      </c>
      <c r="T523" s="212">
        <f>S523*H523</f>
        <v>0</v>
      </c>
      <c r="AR523" s="25" t="s">
        <v>247</v>
      </c>
      <c r="AT523" s="25" t="s">
        <v>155</v>
      </c>
      <c r="AU523" s="25" t="s">
        <v>81</v>
      </c>
      <c r="AY523" s="25" t="s">
        <v>152</v>
      </c>
      <c r="BE523" s="213">
        <f>IF(N523="základní",J523,0)</f>
        <v>0</v>
      </c>
      <c r="BF523" s="213">
        <f>IF(N523="snížená",J523,0)</f>
        <v>0</v>
      </c>
      <c r="BG523" s="213">
        <f>IF(N523="zákl. přenesená",J523,0)</f>
        <v>0</v>
      </c>
      <c r="BH523" s="213">
        <f>IF(N523="sníž. přenesená",J523,0)</f>
        <v>0</v>
      </c>
      <c r="BI523" s="213">
        <f>IF(N523="nulová",J523,0)</f>
        <v>0</v>
      </c>
      <c r="BJ523" s="25" t="s">
        <v>79</v>
      </c>
      <c r="BK523" s="213">
        <f>ROUND(I523*H523,2)</f>
        <v>0</v>
      </c>
      <c r="BL523" s="25" t="s">
        <v>247</v>
      </c>
      <c r="BM523" s="25" t="s">
        <v>734</v>
      </c>
    </row>
    <row r="524" spans="2:65" s="1" customFormat="1" ht="25.5" customHeight="1">
      <c r="B524" s="201"/>
      <c r="C524" s="202" t="s">
        <v>735</v>
      </c>
      <c r="D524" s="202" t="s">
        <v>155</v>
      </c>
      <c r="E524" s="203" t="s">
        <v>736</v>
      </c>
      <c r="F524" s="204" t="s">
        <v>737</v>
      </c>
      <c r="G524" s="205" t="s">
        <v>196</v>
      </c>
      <c r="H524" s="206">
        <v>1</v>
      </c>
      <c r="I524" s="207"/>
      <c r="J524" s="208">
        <f>ROUND(I524*H524,2)</f>
        <v>0</v>
      </c>
      <c r="K524" s="204" t="s">
        <v>5</v>
      </c>
      <c r="L524" s="47"/>
      <c r="M524" s="209" t="s">
        <v>5</v>
      </c>
      <c r="N524" s="210" t="s">
        <v>42</v>
      </c>
      <c r="O524" s="48"/>
      <c r="P524" s="211">
        <f>O524*H524</f>
        <v>0</v>
      </c>
      <c r="Q524" s="211">
        <v>0</v>
      </c>
      <c r="R524" s="211">
        <f>Q524*H524</f>
        <v>0</v>
      </c>
      <c r="S524" s="211">
        <v>0</v>
      </c>
      <c r="T524" s="212">
        <f>S524*H524</f>
        <v>0</v>
      </c>
      <c r="AR524" s="25" t="s">
        <v>247</v>
      </c>
      <c r="AT524" s="25" t="s">
        <v>155</v>
      </c>
      <c r="AU524" s="25" t="s">
        <v>81</v>
      </c>
      <c r="AY524" s="25" t="s">
        <v>152</v>
      </c>
      <c r="BE524" s="213">
        <f>IF(N524="základní",J524,0)</f>
        <v>0</v>
      </c>
      <c r="BF524" s="213">
        <f>IF(N524="snížená",J524,0)</f>
        <v>0</v>
      </c>
      <c r="BG524" s="213">
        <f>IF(N524="zákl. přenesená",J524,0)</f>
        <v>0</v>
      </c>
      <c r="BH524" s="213">
        <f>IF(N524="sníž. přenesená",J524,0)</f>
        <v>0</v>
      </c>
      <c r="BI524" s="213">
        <f>IF(N524="nulová",J524,0)</f>
        <v>0</v>
      </c>
      <c r="BJ524" s="25" t="s">
        <v>79</v>
      </c>
      <c r="BK524" s="213">
        <f>ROUND(I524*H524,2)</f>
        <v>0</v>
      </c>
      <c r="BL524" s="25" t="s">
        <v>247</v>
      </c>
      <c r="BM524" s="25" t="s">
        <v>738</v>
      </c>
    </row>
    <row r="525" spans="2:65" s="1" customFormat="1" ht="25.5" customHeight="1">
      <c r="B525" s="201"/>
      <c r="C525" s="202" t="s">
        <v>739</v>
      </c>
      <c r="D525" s="202" t="s">
        <v>155</v>
      </c>
      <c r="E525" s="203" t="s">
        <v>740</v>
      </c>
      <c r="F525" s="204" t="s">
        <v>741</v>
      </c>
      <c r="G525" s="205" t="s">
        <v>196</v>
      </c>
      <c r="H525" s="206">
        <v>1</v>
      </c>
      <c r="I525" s="207"/>
      <c r="J525" s="208">
        <f>ROUND(I525*H525,2)</f>
        <v>0</v>
      </c>
      <c r="K525" s="204" t="s">
        <v>5</v>
      </c>
      <c r="L525" s="47"/>
      <c r="M525" s="209" t="s">
        <v>5</v>
      </c>
      <c r="N525" s="210" t="s">
        <v>42</v>
      </c>
      <c r="O525" s="48"/>
      <c r="P525" s="211">
        <f>O525*H525</f>
        <v>0</v>
      </c>
      <c r="Q525" s="211">
        <v>0</v>
      </c>
      <c r="R525" s="211">
        <f>Q525*H525</f>
        <v>0</v>
      </c>
      <c r="S525" s="211">
        <v>0</v>
      </c>
      <c r="T525" s="212">
        <f>S525*H525</f>
        <v>0</v>
      </c>
      <c r="AR525" s="25" t="s">
        <v>247</v>
      </c>
      <c r="AT525" s="25" t="s">
        <v>155</v>
      </c>
      <c r="AU525" s="25" t="s">
        <v>81</v>
      </c>
      <c r="AY525" s="25" t="s">
        <v>152</v>
      </c>
      <c r="BE525" s="213">
        <f>IF(N525="základní",J525,0)</f>
        <v>0</v>
      </c>
      <c r="BF525" s="213">
        <f>IF(N525="snížená",J525,0)</f>
        <v>0</v>
      </c>
      <c r="BG525" s="213">
        <f>IF(N525="zákl. přenesená",J525,0)</f>
        <v>0</v>
      </c>
      <c r="BH525" s="213">
        <f>IF(N525="sníž. přenesená",J525,0)</f>
        <v>0</v>
      </c>
      <c r="BI525" s="213">
        <f>IF(N525="nulová",J525,0)</f>
        <v>0</v>
      </c>
      <c r="BJ525" s="25" t="s">
        <v>79</v>
      </c>
      <c r="BK525" s="213">
        <f>ROUND(I525*H525,2)</f>
        <v>0</v>
      </c>
      <c r="BL525" s="25" t="s">
        <v>247</v>
      </c>
      <c r="BM525" s="25" t="s">
        <v>742</v>
      </c>
    </row>
    <row r="526" spans="2:65" s="1" customFormat="1" ht="25.5" customHeight="1">
      <c r="B526" s="201"/>
      <c r="C526" s="202" t="s">
        <v>743</v>
      </c>
      <c r="D526" s="202" t="s">
        <v>155</v>
      </c>
      <c r="E526" s="203" t="s">
        <v>744</v>
      </c>
      <c r="F526" s="204" t="s">
        <v>745</v>
      </c>
      <c r="G526" s="205" t="s">
        <v>196</v>
      </c>
      <c r="H526" s="206">
        <v>2</v>
      </c>
      <c r="I526" s="207"/>
      <c r="J526" s="208">
        <f>ROUND(I526*H526,2)</f>
        <v>0</v>
      </c>
      <c r="K526" s="204" t="s">
        <v>5</v>
      </c>
      <c r="L526" s="47"/>
      <c r="M526" s="209" t="s">
        <v>5</v>
      </c>
      <c r="N526" s="210" t="s">
        <v>42</v>
      </c>
      <c r="O526" s="48"/>
      <c r="P526" s="211">
        <f>O526*H526</f>
        <v>0</v>
      </c>
      <c r="Q526" s="211">
        <v>0</v>
      </c>
      <c r="R526" s="211">
        <f>Q526*H526</f>
        <v>0</v>
      </c>
      <c r="S526" s="211">
        <v>0</v>
      </c>
      <c r="T526" s="212">
        <f>S526*H526</f>
        <v>0</v>
      </c>
      <c r="AR526" s="25" t="s">
        <v>247</v>
      </c>
      <c r="AT526" s="25" t="s">
        <v>155</v>
      </c>
      <c r="AU526" s="25" t="s">
        <v>81</v>
      </c>
      <c r="AY526" s="25" t="s">
        <v>152</v>
      </c>
      <c r="BE526" s="213">
        <f>IF(N526="základní",J526,0)</f>
        <v>0</v>
      </c>
      <c r="BF526" s="213">
        <f>IF(N526="snížená",J526,0)</f>
        <v>0</v>
      </c>
      <c r="BG526" s="213">
        <f>IF(N526="zákl. přenesená",J526,0)</f>
        <v>0</v>
      </c>
      <c r="BH526" s="213">
        <f>IF(N526="sníž. přenesená",J526,0)</f>
        <v>0</v>
      </c>
      <c r="BI526" s="213">
        <f>IF(N526="nulová",J526,0)</f>
        <v>0</v>
      </c>
      <c r="BJ526" s="25" t="s">
        <v>79</v>
      </c>
      <c r="BK526" s="213">
        <f>ROUND(I526*H526,2)</f>
        <v>0</v>
      </c>
      <c r="BL526" s="25" t="s">
        <v>247</v>
      </c>
      <c r="BM526" s="25" t="s">
        <v>746</v>
      </c>
    </row>
    <row r="527" spans="2:65" s="1" customFormat="1" ht="25.5" customHeight="1">
      <c r="B527" s="201"/>
      <c r="C527" s="202" t="s">
        <v>747</v>
      </c>
      <c r="D527" s="202" t="s">
        <v>155</v>
      </c>
      <c r="E527" s="203" t="s">
        <v>748</v>
      </c>
      <c r="F527" s="204" t="s">
        <v>749</v>
      </c>
      <c r="G527" s="205" t="s">
        <v>196</v>
      </c>
      <c r="H527" s="206">
        <v>1</v>
      </c>
      <c r="I527" s="207"/>
      <c r="J527" s="208">
        <f>ROUND(I527*H527,2)</f>
        <v>0</v>
      </c>
      <c r="K527" s="204" t="s">
        <v>5</v>
      </c>
      <c r="L527" s="47"/>
      <c r="M527" s="209" t="s">
        <v>5</v>
      </c>
      <c r="N527" s="210" t="s">
        <v>42</v>
      </c>
      <c r="O527" s="48"/>
      <c r="P527" s="211">
        <f>O527*H527</f>
        <v>0</v>
      </c>
      <c r="Q527" s="211">
        <v>0</v>
      </c>
      <c r="R527" s="211">
        <f>Q527*H527</f>
        <v>0</v>
      </c>
      <c r="S527" s="211">
        <v>0</v>
      </c>
      <c r="T527" s="212">
        <f>S527*H527</f>
        <v>0</v>
      </c>
      <c r="AR527" s="25" t="s">
        <v>247</v>
      </c>
      <c r="AT527" s="25" t="s">
        <v>155</v>
      </c>
      <c r="AU527" s="25" t="s">
        <v>81</v>
      </c>
      <c r="AY527" s="25" t="s">
        <v>152</v>
      </c>
      <c r="BE527" s="213">
        <f>IF(N527="základní",J527,0)</f>
        <v>0</v>
      </c>
      <c r="BF527" s="213">
        <f>IF(N527="snížená",J527,0)</f>
        <v>0</v>
      </c>
      <c r="BG527" s="213">
        <f>IF(N527="zákl. přenesená",J527,0)</f>
        <v>0</v>
      </c>
      <c r="BH527" s="213">
        <f>IF(N527="sníž. přenesená",J527,0)</f>
        <v>0</v>
      </c>
      <c r="BI527" s="213">
        <f>IF(N527="nulová",J527,0)</f>
        <v>0</v>
      </c>
      <c r="BJ527" s="25" t="s">
        <v>79</v>
      </c>
      <c r="BK527" s="213">
        <f>ROUND(I527*H527,2)</f>
        <v>0</v>
      </c>
      <c r="BL527" s="25" t="s">
        <v>247</v>
      </c>
      <c r="BM527" s="25" t="s">
        <v>750</v>
      </c>
    </row>
    <row r="528" spans="2:65" s="1" customFormat="1" ht="25.5" customHeight="1">
      <c r="B528" s="201"/>
      <c r="C528" s="202" t="s">
        <v>751</v>
      </c>
      <c r="D528" s="202" t="s">
        <v>155</v>
      </c>
      <c r="E528" s="203" t="s">
        <v>752</v>
      </c>
      <c r="F528" s="204" t="s">
        <v>753</v>
      </c>
      <c r="G528" s="205" t="s">
        <v>196</v>
      </c>
      <c r="H528" s="206">
        <v>2</v>
      </c>
      <c r="I528" s="207"/>
      <c r="J528" s="208">
        <f>ROUND(I528*H528,2)</f>
        <v>0</v>
      </c>
      <c r="K528" s="204" t="s">
        <v>5</v>
      </c>
      <c r="L528" s="47"/>
      <c r="M528" s="209" t="s">
        <v>5</v>
      </c>
      <c r="N528" s="210" t="s">
        <v>42</v>
      </c>
      <c r="O528" s="48"/>
      <c r="P528" s="211">
        <f>O528*H528</f>
        <v>0</v>
      </c>
      <c r="Q528" s="211">
        <v>0</v>
      </c>
      <c r="R528" s="211">
        <f>Q528*H528</f>
        <v>0</v>
      </c>
      <c r="S528" s="211">
        <v>0</v>
      </c>
      <c r="T528" s="212">
        <f>S528*H528</f>
        <v>0</v>
      </c>
      <c r="AR528" s="25" t="s">
        <v>247</v>
      </c>
      <c r="AT528" s="25" t="s">
        <v>155</v>
      </c>
      <c r="AU528" s="25" t="s">
        <v>81</v>
      </c>
      <c r="AY528" s="25" t="s">
        <v>152</v>
      </c>
      <c r="BE528" s="213">
        <f>IF(N528="základní",J528,0)</f>
        <v>0</v>
      </c>
      <c r="BF528" s="213">
        <f>IF(N528="snížená",J528,0)</f>
        <v>0</v>
      </c>
      <c r="BG528" s="213">
        <f>IF(N528="zákl. přenesená",J528,0)</f>
        <v>0</v>
      </c>
      <c r="BH528" s="213">
        <f>IF(N528="sníž. přenesená",J528,0)</f>
        <v>0</v>
      </c>
      <c r="BI528" s="213">
        <f>IF(N528="nulová",J528,0)</f>
        <v>0</v>
      </c>
      <c r="BJ528" s="25" t="s">
        <v>79</v>
      </c>
      <c r="BK528" s="213">
        <f>ROUND(I528*H528,2)</f>
        <v>0</v>
      </c>
      <c r="BL528" s="25" t="s">
        <v>247</v>
      </c>
      <c r="BM528" s="25" t="s">
        <v>754</v>
      </c>
    </row>
    <row r="529" spans="2:65" s="1" customFormat="1" ht="25.5" customHeight="1">
      <c r="B529" s="201"/>
      <c r="C529" s="202" t="s">
        <v>755</v>
      </c>
      <c r="D529" s="202" t="s">
        <v>155</v>
      </c>
      <c r="E529" s="203" t="s">
        <v>756</v>
      </c>
      <c r="F529" s="204" t="s">
        <v>757</v>
      </c>
      <c r="G529" s="205" t="s">
        <v>196</v>
      </c>
      <c r="H529" s="206">
        <v>1</v>
      </c>
      <c r="I529" s="207"/>
      <c r="J529" s="208">
        <f>ROUND(I529*H529,2)</f>
        <v>0</v>
      </c>
      <c r="K529" s="204" t="s">
        <v>5</v>
      </c>
      <c r="L529" s="47"/>
      <c r="M529" s="209" t="s">
        <v>5</v>
      </c>
      <c r="N529" s="210" t="s">
        <v>42</v>
      </c>
      <c r="O529" s="48"/>
      <c r="P529" s="211">
        <f>O529*H529</f>
        <v>0</v>
      </c>
      <c r="Q529" s="211">
        <v>0</v>
      </c>
      <c r="R529" s="211">
        <f>Q529*H529</f>
        <v>0</v>
      </c>
      <c r="S529" s="211">
        <v>0</v>
      </c>
      <c r="T529" s="212">
        <f>S529*H529</f>
        <v>0</v>
      </c>
      <c r="AR529" s="25" t="s">
        <v>247</v>
      </c>
      <c r="AT529" s="25" t="s">
        <v>155</v>
      </c>
      <c r="AU529" s="25" t="s">
        <v>81</v>
      </c>
      <c r="AY529" s="25" t="s">
        <v>152</v>
      </c>
      <c r="BE529" s="213">
        <f>IF(N529="základní",J529,0)</f>
        <v>0</v>
      </c>
      <c r="BF529" s="213">
        <f>IF(N529="snížená",J529,0)</f>
        <v>0</v>
      </c>
      <c r="BG529" s="213">
        <f>IF(N529="zákl. přenesená",J529,0)</f>
        <v>0</v>
      </c>
      <c r="BH529" s="213">
        <f>IF(N529="sníž. přenesená",J529,0)</f>
        <v>0</v>
      </c>
      <c r="BI529" s="213">
        <f>IF(N529="nulová",J529,0)</f>
        <v>0</v>
      </c>
      <c r="BJ529" s="25" t="s">
        <v>79</v>
      </c>
      <c r="BK529" s="213">
        <f>ROUND(I529*H529,2)</f>
        <v>0</v>
      </c>
      <c r="BL529" s="25" t="s">
        <v>247</v>
      </c>
      <c r="BM529" s="25" t="s">
        <v>758</v>
      </c>
    </row>
    <row r="530" spans="2:65" s="1" customFormat="1" ht="25.5" customHeight="1">
      <c r="B530" s="201"/>
      <c r="C530" s="202" t="s">
        <v>759</v>
      </c>
      <c r="D530" s="202" t="s">
        <v>155</v>
      </c>
      <c r="E530" s="203" t="s">
        <v>760</v>
      </c>
      <c r="F530" s="204" t="s">
        <v>761</v>
      </c>
      <c r="G530" s="205" t="s">
        <v>196</v>
      </c>
      <c r="H530" s="206">
        <v>1</v>
      </c>
      <c r="I530" s="207"/>
      <c r="J530" s="208">
        <f>ROUND(I530*H530,2)</f>
        <v>0</v>
      </c>
      <c r="K530" s="204" t="s">
        <v>5</v>
      </c>
      <c r="L530" s="47"/>
      <c r="M530" s="209" t="s">
        <v>5</v>
      </c>
      <c r="N530" s="210" t="s">
        <v>42</v>
      </c>
      <c r="O530" s="48"/>
      <c r="P530" s="211">
        <f>O530*H530</f>
        <v>0</v>
      </c>
      <c r="Q530" s="211">
        <v>0</v>
      </c>
      <c r="R530" s="211">
        <f>Q530*H530</f>
        <v>0</v>
      </c>
      <c r="S530" s="211">
        <v>0</v>
      </c>
      <c r="T530" s="212">
        <f>S530*H530</f>
        <v>0</v>
      </c>
      <c r="AR530" s="25" t="s">
        <v>247</v>
      </c>
      <c r="AT530" s="25" t="s">
        <v>155</v>
      </c>
      <c r="AU530" s="25" t="s">
        <v>81</v>
      </c>
      <c r="AY530" s="25" t="s">
        <v>152</v>
      </c>
      <c r="BE530" s="213">
        <f>IF(N530="základní",J530,0)</f>
        <v>0</v>
      </c>
      <c r="BF530" s="213">
        <f>IF(N530="snížená",J530,0)</f>
        <v>0</v>
      </c>
      <c r="BG530" s="213">
        <f>IF(N530="zákl. přenesená",J530,0)</f>
        <v>0</v>
      </c>
      <c r="BH530" s="213">
        <f>IF(N530="sníž. přenesená",J530,0)</f>
        <v>0</v>
      </c>
      <c r="BI530" s="213">
        <f>IF(N530="nulová",J530,0)</f>
        <v>0</v>
      </c>
      <c r="BJ530" s="25" t="s">
        <v>79</v>
      </c>
      <c r="BK530" s="213">
        <f>ROUND(I530*H530,2)</f>
        <v>0</v>
      </c>
      <c r="BL530" s="25" t="s">
        <v>247</v>
      </c>
      <c r="BM530" s="25" t="s">
        <v>762</v>
      </c>
    </row>
    <row r="531" spans="2:65" s="1" customFormat="1" ht="25.5" customHeight="1">
      <c r="B531" s="201"/>
      <c r="C531" s="202" t="s">
        <v>763</v>
      </c>
      <c r="D531" s="202" t="s">
        <v>155</v>
      </c>
      <c r="E531" s="203" t="s">
        <v>764</v>
      </c>
      <c r="F531" s="204" t="s">
        <v>765</v>
      </c>
      <c r="G531" s="205" t="s">
        <v>196</v>
      </c>
      <c r="H531" s="206">
        <v>1</v>
      </c>
      <c r="I531" s="207"/>
      <c r="J531" s="208">
        <f>ROUND(I531*H531,2)</f>
        <v>0</v>
      </c>
      <c r="K531" s="204" t="s">
        <v>5</v>
      </c>
      <c r="L531" s="47"/>
      <c r="M531" s="209" t="s">
        <v>5</v>
      </c>
      <c r="N531" s="210" t="s">
        <v>42</v>
      </c>
      <c r="O531" s="48"/>
      <c r="P531" s="211">
        <f>O531*H531</f>
        <v>0</v>
      </c>
      <c r="Q531" s="211">
        <v>0</v>
      </c>
      <c r="R531" s="211">
        <f>Q531*H531</f>
        <v>0</v>
      </c>
      <c r="S531" s="211">
        <v>0</v>
      </c>
      <c r="T531" s="212">
        <f>S531*H531</f>
        <v>0</v>
      </c>
      <c r="AR531" s="25" t="s">
        <v>247</v>
      </c>
      <c r="AT531" s="25" t="s">
        <v>155</v>
      </c>
      <c r="AU531" s="25" t="s">
        <v>81</v>
      </c>
      <c r="AY531" s="25" t="s">
        <v>152</v>
      </c>
      <c r="BE531" s="213">
        <f>IF(N531="základní",J531,0)</f>
        <v>0</v>
      </c>
      <c r="BF531" s="213">
        <f>IF(N531="snížená",J531,0)</f>
        <v>0</v>
      </c>
      <c r="BG531" s="213">
        <f>IF(N531="zákl. přenesená",J531,0)</f>
        <v>0</v>
      </c>
      <c r="BH531" s="213">
        <f>IF(N531="sníž. přenesená",J531,0)</f>
        <v>0</v>
      </c>
      <c r="BI531" s="213">
        <f>IF(N531="nulová",J531,0)</f>
        <v>0</v>
      </c>
      <c r="BJ531" s="25" t="s">
        <v>79</v>
      </c>
      <c r="BK531" s="213">
        <f>ROUND(I531*H531,2)</f>
        <v>0</v>
      </c>
      <c r="BL531" s="25" t="s">
        <v>247</v>
      </c>
      <c r="BM531" s="25" t="s">
        <v>766</v>
      </c>
    </row>
    <row r="532" spans="2:65" s="1" customFormat="1" ht="25.5" customHeight="1">
      <c r="B532" s="201"/>
      <c r="C532" s="202" t="s">
        <v>767</v>
      </c>
      <c r="D532" s="202" t="s">
        <v>155</v>
      </c>
      <c r="E532" s="203" t="s">
        <v>768</v>
      </c>
      <c r="F532" s="204" t="s">
        <v>769</v>
      </c>
      <c r="G532" s="205" t="s">
        <v>196</v>
      </c>
      <c r="H532" s="206">
        <v>1</v>
      </c>
      <c r="I532" s="207"/>
      <c r="J532" s="208">
        <f>ROUND(I532*H532,2)</f>
        <v>0</v>
      </c>
      <c r="K532" s="204" t="s">
        <v>5</v>
      </c>
      <c r="L532" s="47"/>
      <c r="M532" s="209" t="s">
        <v>5</v>
      </c>
      <c r="N532" s="210" t="s">
        <v>42</v>
      </c>
      <c r="O532" s="48"/>
      <c r="P532" s="211">
        <f>O532*H532</f>
        <v>0</v>
      </c>
      <c r="Q532" s="211">
        <v>0</v>
      </c>
      <c r="R532" s="211">
        <f>Q532*H532</f>
        <v>0</v>
      </c>
      <c r="S532" s="211">
        <v>0</v>
      </c>
      <c r="T532" s="212">
        <f>S532*H532</f>
        <v>0</v>
      </c>
      <c r="AR532" s="25" t="s">
        <v>247</v>
      </c>
      <c r="AT532" s="25" t="s">
        <v>155</v>
      </c>
      <c r="AU532" s="25" t="s">
        <v>81</v>
      </c>
      <c r="AY532" s="25" t="s">
        <v>152</v>
      </c>
      <c r="BE532" s="213">
        <f>IF(N532="základní",J532,0)</f>
        <v>0</v>
      </c>
      <c r="BF532" s="213">
        <f>IF(N532="snížená",J532,0)</f>
        <v>0</v>
      </c>
      <c r="BG532" s="213">
        <f>IF(N532="zákl. přenesená",J532,0)</f>
        <v>0</v>
      </c>
      <c r="BH532" s="213">
        <f>IF(N532="sníž. přenesená",J532,0)</f>
        <v>0</v>
      </c>
      <c r="BI532" s="213">
        <f>IF(N532="nulová",J532,0)</f>
        <v>0</v>
      </c>
      <c r="BJ532" s="25" t="s">
        <v>79</v>
      </c>
      <c r="BK532" s="213">
        <f>ROUND(I532*H532,2)</f>
        <v>0</v>
      </c>
      <c r="BL532" s="25" t="s">
        <v>247</v>
      </c>
      <c r="BM532" s="25" t="s">
        <v>770</v>
      </c>
    </row>
    <row r="533" spans="2:65" s="1" customFormat="1" ht="25.5" customHeight="1">
      <c r="B533" s="201"/>
      <c r="C533" s="202" t="s">
        <v>771</v>
      </c>
      <c r="D533" s="202" t="s">
        <v>155</v>
      </c>
      <c r="E533" s="203" t="s">
        <v>772</v>
      </c>
      <c r="F533" s="204" t="s">
        <v>773</v>
      </c>
      <c r="G533" s="205" t="s">
        <v>196</v>
      </c>
      <c r="H533" s="206">
        <v>1</v>
      </c>
      <c r="I533" s="207"/>
      <c r="J533" s="208">
        <f>ROUND(I533*H533,2)</f>
        <v>0</v>
      </c>
      <c r="K533" s="204" t="s">
        <v>5</v>
      </c>
      <c r="L533" s="47"/>
      <c r="M533" s="209" t="s">
        <v>5</v>
      </c>
      <c r="N533" s="210" t="s">
        <v>42</v>
      </c>
      <c r="O533" s="48"/>
      <c r="P533" s="211">
        <f>O533*H533</f>
        <v>0</v>
      </c>
      <c r="Q533" s="211">
        <v>0</v>
      </c>
      <c r="R533" s="211">
        <f>Q533*H533</f>
        <v>0</v>
      </c>
      <c r="S533" s="211">
        <v>0</v>
      </c>
      <c r="T533" s="212">
        <f>S533*H533</f>
        <v>0</v>
      </c>
      <c r="AR533" s="25" t="s">
        <v>247</v>
      </c>
      <c r="AT533" s="25" t="s">
        <v>155</v>
      </c>
      <c r="AU533" s="25" t="s">
        <v>81</v>
      </c>
      <c r="AY533" s="25" t="s">
        <v>152</v>
      </c>
      <c r="BE533" s="213">
        <f>IF(N533="základní",J533,0)</f>
        <v>0</v>
      </c>
      <c r="BF533" s="213">
        <f>IF(N533="snížená",J533,0)</f>
        <v>0</v>
      </c>
      <c r="BG533" s="213">
        <f>IF(N533="zákl. přenesená",J533,0)</f>
        <v>0</v>
      </c>
      <c r="BH533" s="213">
        <f>IF(N533="sníž. přenesená",J533,0)</f>
        <v>0</v>
      </c>
      <c r="BI533" s="213">
        <f>IF(N533="nulová",J533,0)</f>
        <v>0</v>
      </c>
      <c r="BJ533" s="25" t="s">
        <v>79</v>
      </c>
      <c r="BK533" s="213">
        <f>ROUND(I533*H533,2)</f>
        <v>0</v>
      </c>
      <c r="BL533" s="25" t="s">
        <v>247</v>
      </c>
      <c r="BM533" s="25" t="s">
        <v>774</v>
      </c>
    </row>
    <row r="534" spans="2:65" s="1" customFormat="1" ht="25.5" customHeight="1">
      <c r="B534" s="201"/>
      <c r="C534" s="202" t="s">
        <v>775</v>
      </c>
      <c r="D534" s="202" t="s">
        <v>155</v>
      </c>
      <c r="E534" s="203" t="s">
        <v>776</v>
      </c>
      <c r="F534" s="204" t="s">
        <v>777</v>
      </c>
      <c r="G534" s="205" t="s">
        <v>196</v>
      </c>
      <c r="H534" s="206">
        <v>1</v>
      </c>
      <c r="I534" s="207"/>
      <c r="J534" s="208">
        <f>ROUND(I534*H534,2)</f>
        <v>0</v>
      </c>
      <c r="K534" s="204" t="s">
        <v>5</v>
      </c>
      <c r="L534" s="47"/>
      <c r="M534" s="209" t="s">
        <v>5</v>
      </c>
      <c r="N534" s="210" t="s">
        <v>42</v>
      </c>
      <c r="O534" s="48"/>
      <c r="P534" s="211">
        <f>O534*H534</f>
        <v>0</v>
      </c>
      <c r="Q534" s="211">
        <v>0</v>
      </c>
      <c r="R534" s="211">
        <f>Q534*H534</f>
        <v>0</v>
      </c>
      <c r="S534" s="211">
        <v>0</v>
      </c>
      <c r="T534" s="212">
        <f>S534*H534</f>
        <v>0</v>
      </c>
      <c r="AR534" s="25" t="s">
        <v>247</v>
      </c>
      <c r="AT534" s="25" t="s">
        <v>155</v>
      </c>
      <c r="AU534" s="25" t="s">
        <v>81</v>
      </c>
      <c r="AY534" s="25" t="s">
        <v>152</v>
      </c>
      <c r="BE534" s="213">
        <f>IF(N534="základní",J534,0)</f>
        <v>0</v>
      </c>
      <c r="BF534" s="213">
        <f>IF(N534="snížená",J534,0)</f>
        <v>0</v>
      </c>
      <c r="BG534" s="213">
        <f>IF(N534="zákl. přenesená",J534,0)</f>
        <v>0</v>
      </c>
      <c r="BH534" s="213">
        <f>IF(N534="sníž. přenesená",J534,0)</f>
        <v>0</v>
      </c>
      <c r="BI534" s="213">
        <f>IF(N534="nulová",J534,0)</f>
        <v>0</v>
      </c>
      <c r="BJ534" s="25" t="s">
        <v>79</v>
      </c>
      <c r="BK534" s="213">
        <f>ROUND(I534*H534,2)</f>
        <v>0</v>
      </c>
      <c r="BL534" s="25" t="s">
        <v>247</v>
      </c>
      <c r="BM534" s="25" t="s">
        <v>778</v>
      </c>
    </row>
    <row r="535" spans="2:65" s="1" customFormat="1" ht="38.25" customHeight="1">
      <c r="B535" s="201"/>
      <c r="C535" s="202" t="s">
        <v>779</v>
      </c>
      <c r="D535" s="202" t="s">
        <v>155</v>
      </c>
      <c r="E535" s="203" t="s">
        <v>780</v>
      </c>
      <c r="F535" s="204" t="s">
        <v>781</v>
      </c>
      <c r="G535" s="205" t="s">
        <v>158</v>
      </c>
      <c r="H535" s="206">
        <v>2.454</v>
      </c>
      <c r="I535" s="207"/>
      <c r="J535" s="208">
        <f>ROUND(I535*H535,2)</f>
        <v>0</v>
      </c>
      <c r="K535" s="204" t="s">
        <v>159</v>
      </c>
      <c r="L535" s="47"/>
      <c r="M535" s="209" t="s">
        <v>5</v>
      </c>
      <c r="N535" s="210" t="s">
        <v>42</v>
      </c>
      <c r="O535" s="48"/>
      <c r="P535" s="211">
        <f>O535*H535</f>
        <v>0</v>
      </c>
      <c r="Q535" s="211">
        <v>0</v>
      </c>
      <c r="R535" s="211">
        <f>Q535*H535</f>
        <v>0</v>
      </c>
      <c r="S535" s="211">
        <v>0</v>
      </c>
      <c r="T535" s="212">
        <f>S535*H535</f>
        <v>0</v>
      </c>
      <c r="AR535" s="25" t="s">
        <v>247</v>
      </c>
      <c r="AT535" s="25" t="s">
        <v>155</v>
      </c>
      <c r="AU535" s="25" t="s">
        <v>81</v>
      </c>
      <c r="AY535" s="25" t="s">
        <v>152</v>
      </c>
      <c r="BE535" s="213">
        <f>IF(N535="základní",J535,0)</f>
        <v>0</v>
      </c>
      <c r="BF535" s="213">
        <f>IF(N535="snížená",J535,0)</f>
        <v>0</v>
      </c>
      <c r="BG535" s="213">
        <f>IF(N535="zákl. přenesená",J535,0)</f>
        <v>0</v>
      </c>
      <c r="BH535" s="213">
        <f>IF(N535="sníž. přenesená",J535,0)</f>
        <v>0</v>
      </c>
      <c r="BI535" s="213">
        <f>IF(N535="nulová",J535,0)</f>
        <v>0</v>
      </c>
      <c r="BJ535" s="25" t="s">
        <v>79</v>
      </c>
      <c r="BK535" s="213">
        <f>ROUND(I535*H535,2)</f>
        <v>0</v>
      </c>
      <c r="BL535" s="25" t="s">
        <v>247</v>
      </c>
      <c r="BM535" s="25" t="s">
        <v>782</v>
      </c>
    </row>
    <row r="536" spans="2:63" s="10" customFormat="1" ht="29.85" customHeight="1">
      <c r="B536" s="188"/>
      <c r="D536" s="189" t="s">
        <v>70</v>
      </c>
      <c r="E536" s="199" t="s">
        <v>783</v>
      </c>
      <c r="F536" s="199" t="s">
        <v>784</v>
      </c>
      <c r="I536" s="191"/>
      <c r="J536" s="200">
        <f>BK536</f>
        <v>0</v>
      </c>
      <c r="L536" s="188"/>
      <c r="M536" s="193"/>
      <c r="N536" s="194"/>
      <c r="O536" s="194"/>
      <c r="P536" s="195">
        <f>P537</f>
        <v>0</v>
      </c>
      <c r="Q536" s="194"/>
      <c r="R536" s="195">
        <f>R537</f>
        <v>7E-05</v>
      </c>
      <c r="S536" s="194"/>
      <c r="T536" s="196">
        <f>T537</f>
        <v>0</v>
      </c>
      <c r="AR536" s="189" t="s">
        <v>81</v>
      </c>
      <c r="AT536" s="197" t="s">
        <v>70</v>
      </c>
      <c r="AU536" s="197" t="s">
        <v>79</v>
      </c>
      <c r="AY536" s="189" t="s">
        <v>152</v>
      </c>
      <c r="BK536" s="198">
        <f>BK537</f>
        <v>0</v>
      </c>
    </row>
    <row r="537" spans="2:65" s="1" customFormat="1" ht="16.5" customHeight="1">
      <c r="B537" s="201"/>
      <c r="C537" s="202" t="s">
        <v>785</v>
      </c>
      <c r="D537" s="202" t="s">
        <v>155</v>
      </c>
      <c r="E537" s="203" t="s">
        <v>786</v>
      </c>
      <c r="F537" s="204" t="s">
        <v>787</v>
      </c>
      <c r="G537" s="205" t="s">
        <v>463</v>
      </c>
      <c r="H537" s="206">
        <v>1</v>
      </c>
      <c r="I537" s="207"/>
      <c r="J537" s="208">
        <f>ROUND(I537*H537,2)</f>
        <v>0</v>
      </c>
      <c r="K537" s="204" t="s">
        <v>5</v>
      </c>
      <c r="L537" s="47"/>
      <c r="M537" s="209" t="s">
        <v>5</v>
      </c>
      <c r="N537" s="210" t="s">
        <v>42</v>
      </c>
      <c r="O537" s="48"/>
      <c r="P537" s="211">
        <f>O537*H537</f>
        <v>0</v>
      </c>
      <c r="Q537" s="211">
        <v>7E-05</v>
      </c>
      <c r="R537" s="211">
        <f>Q537*H537</f>
        <v>7E-05</v>
      </c>
      <c r="S537" s="211">
        <v>0</v>
      </c>
      <c r="T537" s="212">
        <f>S537*H537</f>
        <v>0</v>
      </c>
      <c r="AR537" s="25" t="s">
        <v>247</v>
      </c>
      <c r="AT537" s="25" t="s">
        <v>155</v>
      </c>
      <c r="AU537" s="25" t="s">
        <v>81</v>
      </c>
      <c r="AY537" s="25" t="s">
        <v>152</v>
      </c>
      <c r="BE537" s="213">
        <f>IF(N537="základní",J537,0)</f>
        <v>0</v>
      </c>
      <c r="BF537" s="213">
        <f>IF(N537="snížená",J537,0)</f>
        <v>0</v>
      </c>
      <c r="BG537" s="213">
        <f>IF(N537="zákl. přenesená",J537,0)</f>
        <v>0</v>
      </c>
      <c r="BH537" s="213">
        <f>IF(N537="sníž. přenesená",J537,0)</f>
        <v>0</v>
      </c>
      <c r="BI537" s="213">
        <f>IF(N537="nulová",J537,0)</f>
        <v>0</v>
      </c>
      <c r="BJ537" s="25" t="s">
        <v>79</v>
      </c>
      <c r="BK537" s="213">
        <f>ROUND(I537*H537,2)</f>
        <v>0</v>
      </c>
      <c r="BL537" s="25" t="s">
        <v>247</v>
      </c>
      <c r="BM537" s="25" t="s">
        <v>788</v>
      </c>
    </row>
    <row r="538" spans="2:63" s="10" customFormat="1" ht="29.85" customHeight="1">
      <c r="B538" s="188"/>
      <c r="D538" s="189" t="s">
        <v>70</v>
      </c>
      <c r="E538" s="199" t="s">
        <v>789</v>
      </c>
      <c r="F538" s="199" t="s">
        <v>790</v>
      </c>
      <c r="I538" s="191"/>
      <c r="J538" s="200">
        <f>BK538</f>
        <v>0</v>
      </c>
      <c r="L538" s="188"/>
      <c r="M538" s="193"/>
      <c r="N538" s="194"/>
      <c r="O538" s="194"/>
      <c r="P538" s="195">
        <f>SUM(P539:P553)</f>
        <v>0</v>
      </c>
      <c r="Q538" s="194"/>
      <c r="R538" s="195">
        <f>SUM(R539:R553)</f>
        <v>1.9570798</v>
      </c>
      <c r="S538" s="194"/>
      <c r="T538" s="196">
        <f>SUM(T539:T553)</f>
        <v>0</v>
      </c>
      <c r="AR538" s="189" t="s">
        <v>81</v>
      </c>
      <c r="AT538" s="197" t="s">
        <v>70</v>
      </c>
      <c r="AU538" s="197" t="s">
        <v>79</v>
      </c>
      <c r="AY538" s="189" t="s">
        <v>152</v>
      </c>
      <c r="BK538" s="198">
        <f>SUM(BK539:BK553)</f>
        <v>0</v>
      </c>
    </row>
    <row r="539" spans="2:65" s="1" customFormat="1" ht="25.5" customHeight="1">
      <c r="B539" s="201"/>
      <c r="C539" s="202" t="s">
        <v>791</v>
      </c>
      <c r="D539" s="202" t="s">
        <v>155</v>
      </c>
      <c r="E539" s="203" t="s">
        <v>792</v>
      </c>
      <c r="F539" s="204" t="s">
        <v>793</v>
      </c>
      <c r="G539" s="205" t="s">
        <v>174</v>
      </c>
      <c r="H539" s="206">
        <v>59.54</v>
      </c>
      <c r="I539" s="207"/>
      <c r="J539" s="208">
        <f>ROUND(I539*H539,2)</f>
        <v>0</v>
      </c>
      <c r="K539" s="204" t="s">
        <v>159</v>
      </c>
      <c r="L539" s="47"/>
      <c r="M539" s="209" t="s">
        <v>5</v>
      </c>
      <c r="N539" s="210" t="s">
        <v>42</v>
      </c>
      <c r="O539" s="48"/>
      <c r="P539" s="211">
        <f>O539*H539</f>
        <v>0</v>
      </c>
      <c r="Q539" s="211">
        <v>0.00375</v>
      </c>
      <c r="R539" s="211">
        <f>Q539*H539</f>
        <v>0.223275</v>
      </c>
      <c r="S539" s="211">
        <v>0</v>
      </c>
      <c r="T539" s="212">
        <f>S539*H539</f>
        <v>0</v>
      </c>
      <c r="AR539" s="25" t="s">
        <v>247</v>
      </c>
      <c r="AT539" s="25" t="s">
        <v>155</v>
      </c>
      <c r="AU539" s="25" t="s">
        <v>81</v>
      </c>
      <c r="AY539" s="25" t="s">
        <v>152</v>
      </c>
      <c r="BE539" s="213">
        <f>IF(N539="základní",J539,0)</f>
        <v>0</v>
      </c>
      <c r="BF539" s="213">
        <f>IF(N539="snížená",J539,0)</f>
        <v>0</v>
      </c>
      <c r="BG539" s="213">
        <f>IF(N539="zákl. přenesená",J539,0)</f>
        <v>0</v>
      </c>
      <c r="BH539" s="213">
        <f>IF(N539="sníž. přenesená",J539,0)</f>
        <v>0</v>
      </c>
      <c r="BI539" s="213">
        <f>IF(N539="nulová",J539,0)</f>
        <v>0</v>
      </c>
      <c r="BJ539" s="25" t="s">
        <v>79</v>
      </c>
      <c r="BK539" s="213">
        <f>ROUND(I539*H539,2)</f>
        <v>0</v>
      </c>
      <c r="BL539" s="25" t="s">
        <v>247</v>
      </c>
      <c r="BM539" s="25" t="s">
        <v>794</v>
      </c>
    </row>
    <row r="540" spans="2:65" s="1" customFormat="1" ht="16.5" customHeight="1">
      <c r="B540" s="201"/>
      <c r="C540" s="238" t="s">
        <v>795</v>
      </c>
      <c r="D540" s="238" t="s">
        <v>166</v>
      </c>
      <c r="E540" s="239" t="s">
        <v>796</v>
      </c>
      <c r="F540" s="240" t="s">
        <v>797</v>
      </c>
      <c r="G540" s="241" t="s">
        <v>174</v>
      </c>
      <c r="H540" s="242">
        <v>65.494</v>
      </c>
      <c r="I540" s="243"/>
      <c r="J540" s="244">
        <f>ROUND(I540*H540,2)</f>
        <v>0</v>
      </c>
      <c r="K540" s="240" t="s">
        <v>159</v>
      </c>
      <c r="L540" s="245"/>
      <c r="M540" s="246" t="s">
        <v>5</v>
      </c>
      <c r="N540" s="247" t="s">
        <v>42</v>
      </c>
      <c r="O540" s="48"/>
      <c r="P540" s="211">
        <f>O540*H540</f>
        <v>0</v>
      </c>
      <c r="Q540" s="211">
        <v>0.0192</v>
      </c>
      <c r="R540" s="211">
        <f>Q540*H540</f>
        <v>1.2574847999999998</v>
      </c>
      <c r="S540" s="211">
        <v>0</v>
      </c>
      <c r="T540" s="212">
        <f>S540*H540</f>
        <v>0</v>
      </c>
      <c r="AR540" s="25" t="s">
        <v>400</v>
      </c>
      <c r="AT540" s="25" t="s">
        <v>166</v>
      </c>
      <c r="AU540" s="25" t="s">
        <v>81</v>
      </c>
      <c r="AY540" s="25" t="s">
        <v>152</v>
      </c>
      <c r="BE540" s="213">
        <f>IF(N540="základní",J540,0)</f>
        <v>0</v>
      </c>
      <c r="BF540" s="213">
        <f>IF(N540="snížená",J540,0)</f>
        <v>0</v>
      </c>
      <c r="BG540" s="213">
        <f>IF(N540="zákl. přenesená",J540,0)</f>
        <v>0</v>
      </c>
      <c r="BH540" s="213">
        <f>IF(N540="sníž. přenesená",J540,0)</f>
        <v>0</v>
      </c>
      <c r="BI540" s="213">
        <f>IF(N540="nulová",J540,0)</f>
        <v>0</v>
      </c>
      <c r="BJ540" s="25" t="s">
        <v>79</v>
      </c>
      <c r="BK540" s="213">
        <f>ROUND(I540*H540,2)</f>
        <v>0</v>
      </c>
      <c r="BL540" s="25" t="s">
        <v>247</v>
      </c>
      <c r="BM540" s="25" t="s">
        <v>798</v>
      </c>
    </row>
    <row r="541" spans="2:51" s="12" customFormat="1" ht="13.5">
      <c r="B541" s="222"/>
      <c r="D541" s="215" t="s">
        <v>162</v>
      </c>
      <c r="F541" s="224" t="s">
        <v>799</v>
      </c>
      <c r="H541" s="225">
        <v>65.494</v>
      </c>
      <c r="I541" s="226"/>
      <c r="L541" s="222"/>
      <c r="M541" s="227"/>
      <c r="N541" s="228"/>
      <c r="O541" s="228"/>
      <c r="P541" s="228"/>
      <c r="Q541" s="228"/>
      <c r="R541" s="228"/>
      <c r="S541" s="228"/>
      <c r="T541" s="229"/>
      <c r="AT541" s="223" t="s">
        <v>162</v>
      </c>
      <c r="AU541" s="223" t="s">
        <v>81</v>
      </c>
      <c r="AV541" s="12" t="s">
        <v>81</v>
      </c>
      <c r="AW541" s="12" t="s">
        <v>6</v>
      </c>
      <c r="AX541" s="12" t="s">
        <v>79</v>
      </c>
      <c r="AY541" s="223" t="s">
        <v>152</v>
      </c>
    </row>
    <row r="542" spans="2:65" s="1" customFormat="1" ht="25.5" customHeight="1">
      <c r="B542" s="201"/>
      <c r="C542" s="202" t="s">
        <v>800</v>
      </c>
      <c r="D542" s="202" t="s">
        <v>155</v>
      </c>
      <c r="E542" s="203" t="s">
        <v>801</v>
      </c>
      <c r="F542" s="204" t="s">
        <v>802</v>
      </c>
      <c r="G542" s="205" t="s">
        <v>174</v>
      </c>
      <c r="H542" s="206">
        <v>18.62</v>
      </c>
      <c r="I542" s="207"/>
      <c r="J542" s="208">
        <f>ROUND(I542*H542,2)</f>
        <v>0</v>
      </c>
      <c r="K542" s="204" t="s">
        <v>159</v>
      </c>
      <c r="L542" s="47"/>
      <c r="M542" s="209" t="s">
        <v>5</v>
      </c>
      <c r="N542" s="210" t="s">
        <v>42</v>
      </c>
      <c r="O542" s="48"/>
      <c r="P542" s="211">
        <f>O542*H542</f>
        <v>0</v>
      </c>
      <c r="Q542" s="211">
        <v>0</v>
      </c>
      <c r="R542" s="211">
        <f>Q542*H542</f>
        <v>0</v>
      </c>
      <c r="S542" s="211">
        <v>0</v>
      </c>
      <c r="T542" s="212">
        <f>S542*H542</f>
        <v>0</v>
      </c>
      <c r="AR542" s="25" t="s">
        <v>247</v>
      </c>
      <c r="AT542" s="25" t="s">
        <v>155</v>
      </c>
      <c r="AU542" s="25" t="s">
        <v>81</v>
      </c>
      <c r="AY542" s="25" t="s">
        <v>152</v>
      </c>
      <c r="BE542" s="213">
        <f>IF(N542="základní",J542,0)</f>
        <v>0</v>
      </c>
      <c r="BF542" s="213">
        <f>IF(N542="snížená",J542,0)</f>
        <v>0</v>
      </c>
      <c r="BG542" s="213">
        <f>IF(N542="zákl. přenesená",J542,0)</f>
        <v>0</v>
      </c>
      <c r="BH542" s="213">
        <f>IF(N542="sníž. přenesená",J542,0)</f>
        <v>0</v>
      </c>
      <c r="BI542" s="213">
        <f>IF(N542="nulová",J542,0)</f>
        <v>0</v>
      </c>
      <c r="BJ542" s="25" t="s">
        <v>79</v>
      </c>
      <c r="BK542" s="213">
        <f>ROUND(I542*H542,2)</f>
        <v>0</v>
      </c>
      <c r="BL542" s="25" t="s">
        <v>247</v>
      </c>
      <c r="BM542" s="25" t="s">
        <v>803</v>
      </c>
    </row>
    <row r="543" spans="2:51" s="11" customFormat="1" ht="13.5">
      <c r="B543" s="214"/>
      <c r="D543" s="215" t="s">
        <v>162</v>
      </c>
      <c r="E543" s="216" t="s">
        <v>5</v>
      </c>
      <c r="F543" s="217" t="s">
        <v>445</v>
      </c>
      <c r="H543" s="216" t="s">
        <v>5</v>
      </c>
      <c r="I543" s="218"/>
      <c r="L543" s="214"/>
      <c r="M543" s="219"/>
      <c r="N543" s="220"/>
      <c r="O543" s="220"/>
      <c r="P543" s="220"/>
      <c r="Q543" s="220"/>
      <c r="R543" s="220"/>
      <c r="S543" s="220"/>
      <c r="T543" s="221"/>
      <c r="AT543" s="216" t="s">
        <v>162</v>
      </c>
      <c r="AU543" s="216" t="s">
        <v>81</v>
      </c>
      <c r="AV543" s="11" t="s">
        <v>79</v>
      </c>
      <c r="AW543" s="11" t="s">
        <v>35</v>
      </c>
      <c r="AX543" s="11" t="s">
        <v>71</v>
      </c>
      <c r="AY543" s="216" t="s">
        <v>152</v>
      </c>
    </row>
    <row r="544" spans="2:51" s="12" customFormat="1" ht="13.5">
      <c r="B544" s="222"/>
      <c r="D544" s="215" t="s">
        <v>162</v>
      </c>
      <c r="E544" s="223" t="s">
        <v>5</v>
      </c>
      <c r="F544" s="224" t="s">
        <v>804</v>
      </c>
      <c r="H544" s="225">
        <v>3.86</v>
      </c>
      <c r="I544" s="226"/>
      <c r="L544" s="222"/>
      <c r="M544" s="227"/>
      <c r="N544" s="228"/>
      <c r="O544" s="228"/>
      <c r="P544" s="228"/>
      <c r="Q544" s="228"/>
      <c r="R544" s="228"/>
      <c r="S544" s="228"/>
      <c r="T544" s="229"/>
      <c r="AT544" s="223" t="s">
        <v>162</v>
      </c>
      <c r="AU544" s="223" t="s">
        <v>81</v>
      </c>
      <c r="AV544" s="12" t="s">
        <v>81</v>
      </c>
      <c r="AW544" s="12" t="s">
        <v>35</v>
      </c>
      <c r="AX544" s="12" t="s">
        <v>71</v>
      </c>
      <c r="AY544" s="223" t="s">
        <v>152</v>
      </c>
    </row>
    <row r="545" spans="2:51" s="12" customFormat="1" ht="13.5">
      <c r="B545" s="222"/>
      <c r="D545" s="215" t="s">
        <v>162</v>
      </c>
      <c r="E545" s="223" t="s">
        <v>5</v>
      </c>
      <c r="F545" s="224" t="s">
        <v>805</v>
      </c>
      <c r="H545" s="225">
        <v>14.76</v>
      </c>
      <c r="I545" s="226"/>
      <c r="L545" s="222"/>
      <c r="M545" s="227"/>
      <c r="N545" s="228"/>
      <c r="O545" s="228"/>
      <c r="P545" s="228"/>
      <c r="Q545" s="228"/>
      <c r="R545" s="228"/>
      <c r="S545" s="228"/>
      <c r="T545" s="229"/>
      <c r="AT545" s="223" t="s">
        <v>162</v>
      </c>
      <c r="AU545" s="223" t="s">
        <v>81</v>
      </c>
      <c r="AV545" s="12" t="s">
        <v>81</v>
      </c>
      <c r="AW545" s="12" t="s">
        <v>35</v>
      </c>
      <c r="AX545" s="12" t="s">
        <v>71</v>
      </c>
      <c r="AY545" s="223" t="s">
        <v>152</v>
      </c>
    </row>
    <row r="546" spans="2:51" s="13" customFormat="1" ht="13.5">
      <c r="B546" s="230"/>
      <c r="D546" s="215" t="s">
        <v>162</v>
      </c>
      <c r="E546" s="231" t="s">
        <v>5</v>
      </c>
      <c r="F546" s="232" t="s">
        <v>165</v>
      </c>
      <c r="H546" s="233">
        <v>18.62</v>
      </c>
      <c r="I546" s="234"/>
      <c r="L546" s="230"/>
      <c r="M546" s="235"/>
      <c r="N546" s="236"/>
      <c r="O546" s="236"/>
      <c r="P546" s="236"/>
      <c r="Q546" s="236"/>
      <c r="R546" s="236"/>
      <c r="S546" s="236"/>
      <c r="T546" s="237"/>
      <c r="AT546" s="231" t="s">
        <v>162</v>
      </c>
      <c r="AU546" s="231" t="s">
        <v>81</v>
      </c>
      <c r="AV546" s="13" t="s">
        <v>160</v>
      </c>
      <c r="AW546" s="13" t="s">
        <v>35</v>
      </c>
      <c r="AX546" s="13" t="s">
        <v>79</v>
      </c>
      <c r="AY546" s="231" t="s">
        <v>152</v>
      </c>
    </row>
    <row r="547" spans="2:65" s="1" customFormat="1" ht="16.5" customHeight="1">
      <c r="B547" s="201"/>
      <c r="C547" s="202" t="s">
        <v>806</v>
      </c>
      <c r="D547" s="202" t="s">
        <v>155</v>
      </c>
      <c r="E547" s="203" t="s">
        <v>807</v>
      </c>
      <c r="F547" s="204" t="s">
        <v>808</v>
      </c>
      <c r="G547" s="205" t="s">
        <v>174</v>
      </c>
      <c r="H547" s="206">
        <v>59.54</v>
      </c>
      <c r="I547" s="207"/>
      <c r="J547" s="208">
        <f>ROUND(I547*H547,2)</f>
        <v>0</v>
      </c>
      <c r="K547" s="204" t="s">
        <v>159</v>
      </c>
      <c r="L547" s="47"/>
      <c r="M547" s="209" t="s">
        <v>5</v>
      </c>
      <c r="N547" s="210" t="s">
        <v>42</v>
      </c>
      <c r="O547" s="48"/>
      <c r="P547" s="211">
        <f>O547*H547</f>
        <v>0</v>
      </c>
      <c r="Q547" s="211">
        <v>0.0003</v>
      </c>
      <c r="R547" s="211">
        <f>Q547*H547</f>
        <v>0.017862</v>
      </c>
      <c r="S547" s="211">
        <v>0</v>
      </c>
      <c r="T547" s="212">
        <f>S547*H547</f>
        <v>0</v>
      </c>
      <c r="AR547" s="25" t="s">
        <v>247</v>
      </c>
      <c r="AT547" s="25" t="s">
        <v>155</v>
      </c>
      <c r="AU547" s="25" t="s">
        <v>81</v>
      </c>
      <c r="AY547" s="25" t="s">
        <v>152</v>
      </c>
      <c r="BE547" s="213">
        <f>IF(N547="základní",J547,0)</f>
        <v>0</v>
      </c>
      <c r="BF547" s="213">
        <f>IF(N547="snížená",J547,0)</f>
        <v>0</v>
      </c>
      <c r="BG547" s="213">
        <f>IF(N547="zákl. přenesená",J547,0)</f>
        <v>0</v>
      </c>
      <c r="BH547" s="213">
        <f>IF(N547="sníž. přenesená",J547,0)</f>
        <v>0</v>
      </c>
      <c r="BI547" s="213">
        <f>IF(N547="nulová",J547,0)</f>
        <v>0</v>
      </c>
      <c r="BJ547" s="25" t="s">
        <v>79</v>
      </c>
      <c r="BK547" s="213">
        <f>ROUND(I547*H547,2)</f>
        <v>0</v>
      </c>
      <c r="BL547" s="25" t="s">
        <v>247</v>
      </c>
      <c r="BM547" s="25" t="s">
        <v>809</v>
      </c>
    </row>
    <row r="548" spans="2:51" s="11" customFormat="1" ht="13.5">
      <c r="B548" s="214"/>
      <c r="D548" s="215" t="s">
        <v>162</v>
      </c>
      <c r="E548" s="216" t="s">
        <v>5</v>
      </c>
      <c r="F548" s="217" t="s">
        <v>445</v>
      </c>
      <c r="H548" s="216" t="s">
        <v>5</v>
      </c>
      <c r="I548" s="218"/>
      <c r="L548" s="214"/>
      <c r="M548" s="219"/>
      <c r="N548" s="220"/>
      <c r="O548" s="220"/>
      <c r="P548" s="220"/>
      <c r="Q548" s="220"/>
      <c r="R548" s="220"/>
      <c r="S548" s="220"/>
      <c r="T548" s="221"/>
      <c r="AT548" s="216" t="s">
        <v>162</v>
      </c>
      <c r="AU548" s="216" t="s">
        <v>81</v>
      </c>
      <c r="AV548" s="11" t="s">
        <v>79</v>
      </c>
      <c r="AW548" s="11" t="s">
        <v>35</v>
      </c>
      <c r="AX548" s="11" t="s">
        <v>71</v>
      </c>
      <c r="AY548" s="216" t="s">
        <v>152</v>
      </c>
    </row>
    <row r="549" spans="2:51" s="12" customFormat="1" ht="13.5">
      <c r="B549" s="222"/>
      <c r="D549" s="215" t="s">
        <v>162</v>
      </c>
      <c r="E549" s="223" t="s">
        <v>5</v>
      </c>
      <c r="F549" s="224" t="s">
        <v>446</v>
      </c>
      <c r="H549" s="225">
        <v>22.09</v>
      </c>
      <c r="I549" s="226"/>
      <c r="L549" s="222"/>
      <c r="M549" s="227"/>
      <c r="N549" s="228"/>
      <c r="O549" s="228"/>
      <c r="P549" s="228"/>
      <c r="Q549" s="228"/>
      <c r="R549" s="228"/>
      <c r="S549" s="228"/>
      <c r="T549" s="229"/>
      <c r="AT549" s="223" t="s">
        <v>162</v>
      </c>
      <c r="AU549" s="223" t="s">
        <v>81</v>
      </c>
      <c r="AV549" s="12" t="s">
        <v>81</v>
      </c>
      <c r="AW549" s="12" t="s">
        <v>35</v>
      </c>
      <c r="AX549" s="12" t="s">
        <v>71</v>
      </c>
      <c r="AY549" s="223" t="s">
        <v>152</v>
      </c>
    </row>
    <row r="550" spans="2:51" s="12" customFormat="1" ht="13.5">
      <c r="B550" s="222"/>
      <c r="D550" s="215" t="s">
        <v>162</v>
      </c>
      <c r="E550" s="223" t="s">
        <v>5</v>
      </c>
      <c r="F550" s="224" t="s">
        <v>810</v>
      </c>
      <c r="H550" s="225">
        <v>37.45</v>
      </c>
      <c r="I550" s="226"/>
      <c r="L550" s="222"/>
      <c r="M550" s="227"/>
      <c r="N550" s="228"/>
      <c r="O550" s="228"/>
      <c r="P550" s="228"/>
      <c r="Q550" s="228"/>
      <c r="R550" s="228"/>
      <c r="S550" s="228"/>
      <c r="T550" s="229"/>
      <c r="AT550" s="223" t="s">
        <v>162</v>
      </c>
      <c r="AU550" s="223" t="s">
        <v>81</v>
      </c>
      <c r="AV550" s="12" t="s">
        <v>81</v>
      </c>
      <c r="AW550" s="12" t="s">
        <v>35</v>
      </c>
      <c r="AX550" s="12" t="s">
        <v>71</v>
      </c>
      <c r="AY550" s="223" t="s">
        <v>152</v>
      </c>
    </row>
    <row r="551" spans="2:51" s="13" customFormat="1" ht="13.5">
      <c r="B551" s="230"/>
      <c r="D551" s="215" t="s">
        <v>162</v>
      </c>
      <c r="E551" s="231" t="s">
        <v>5</v>
      </c>
      <c r="F551" s="232" t="s">
        <v>165</v>
      </c>
      <c r="H551" s="233">
        <v>59.54</v>
      </c>
      <c r="I551" s="234"/>
      <c r="L551" s="230"/>
      <c r="M551" s="235"/>
      <c r="N551" s="236"/>
      <c r="O551" s="236"/>
      <c r="P551" s="236"/>
      <c r="Q551" s="236"/>
      <c r="R551" s="236"/>
      <c r="S551" s="236"/>
      <c r="T551" s="237"/>
      <c r="AT551" s="231" t="s">
        <v>162</v>
      </c>
      <c r="AU551" s="231" t="s">
        <v>81</v>
      </c>
      <c r="AV551" s="13" t="s">
        <v>160</v>
      </c>
      <c r="AW551" s="13" t="s">
        <v>35</v>
      </c>
      <c r="AX551" s="13" t="s">
        <v>79</v>
      </c>
      <c r="AY551" s="231" t="s">
        <v>152</v>
      </c>
    </row>
    <row r="552" spans="2:65" s="1" customFormat="1" ht="25.5" customHeight="1">
      <c r="B552" s="201"/>
      <c r="C552" s="202" t="s">
        <v>811</v>
      </c>
      <c r="D552" s="202" t="s">
        <v>155</v>
      </c>
      <c r="E552" s="203" t="s">
        <v>812</v>
      </c>
      <c r="F552" s="204" t="s">
        <v>813</v>
      </c>
      <c r="G552" s="205" t="s">
        <v>174</v>
      </c>
      <c r="H552" s="206">
        <v>59.54</v>
      </c>
      <c r="I552" s="207"/>
      <c r="J552" s="208">
        <f>ROUND(I552*H552,2)</f>
        <v>0</v>
      </c>
      <c r="K552" s="204" t="s">
        <v>159</v>
      </c>
      <c r="L552" s="47"/>
      <c r="M552" s="209" t="s">
        <v>5</v>
      </c>
      <c r="N552" s="210" t="s">
        <v>42</v>
      </c>
      <c r="O552" s="48"/>
      <c r="P552" s="211">
        <f>O552*H552</f>
        <v>0</v>
      </c>
      <c r="Q552" s="211">
        <v>0.0077</v>
      </c>
      <c r="R552" s="211">
        <f>Q552*H552</f>
        <v>0.45845800000000003</v>
      </c>
      <c r="S552" s="211">
        <v>0</v>
      </c>
      <c r="T552" s="212">
        <f>S552*H552</f>
        <v>0</v>
      </c>
      <c r="AR552" s="25" t="s">
        <v>247</v>
      </c>
      <c r="AT552" s="25" t="s">
        <v>155</v>
      </c>
      <c r="AU552" s="25" t="s">
        <v>81</v>
      </c>
      <c r="AY552" s="25" t="s">
        <v>152</v>
      </c>
      <c r="BE552" s="213">
        <f>IF(N552="základní",J552,0)</f>
        <v>0</v>
      </c>
      <c r="BF552" s="213">
        <f>IF(N552="snížená",J552,0)</f>
        <v>0</v>
      </c>
      <c r="BG552" s="213">
        <f>IF(N552="zákl. přenesená",J552,0)</f>
        <v>0</v>
      </c>
      <c r="BH552" s="213">
        <f>IF(N552="sníž. přenesená",J552,0)</f>
        <v>0</v>
      </c>
      <c r="BI552" s="213">
        <f>IF(N552="nulová",J552,0)</f>
        <v>0</v>
      </c>
      <c r="BJ552" s="25" t="s">
        <v>79</v>
      </c>
      <c r="BK552" s="213">
        <f>ROUND(I552*H552,2)</f>
        <v>0</v>
      </c>
      <c r="BL552" s="25" t="s">
        <v>247</v>
      </c>
      <c r="BM552" s="25" t="s">
        <v>814</v>
      </c>
    </row>
    <row r="553" spans="2:65" s="1" customFormat="1" ht="38.25" customHeight="1">
      <c r="B553" s="201"/>
      <c r="C553" s="202" t="s">
        <v>815</v>
      </c>
      <c r="D553" s="202" t="s">
        <v>155</v>
      </c>
      <c r="E553" s="203" t="s">
        <v>816</v>
      </c>
      <c r="F553" s="204" t="s">
        <v>817</v>
      </c>
      <c r="G553" s="205" t="s">
        <v>158</v>
      </c>
      <c r="H553" s="206">
        <v>1.957</v>
      </c>
      <c r="I553" s="207"/>
      <c r="J553" s="208">
        <f>ROUND(I553*H553,2)</f>
        <v>0</v>
      </c>
      <c r="K553" s="204" t="s">
        <v>159</v>
      </c>
      <c r="L553" s="47"/>
      <c r="M553" s="209" t="s">
        <v>5</v>
      </c>
      <c r="N553" s="210" t="s">
        <v>42</v>
      </c>
      <c r="O553" s="48"/>
      <c r="P553" s="211">
        <f>O553*H553</f>
        <v>0</v>
      </c>
      <c r="Q553" s="211">
        <v>0</v>
      </c>
      <c r="R553" s="211">
        <f>Q553*H553</f>
        <v>0</v>
      </c>
      <c r="S553" s="211">
        <v>0</v>
      </c>
      <c r="T553" s="212">
        <f>S553*H553</f>
        <v>0</v>
      </c>
      <c r="AR553" s="25" t="s">
        <v>247</v>
      </c>
      <c r="AT553" s="25" t="s">
        <v>155</v>
      </c>
      <c r="AU553" s="25" t="s">
        <v>81</v>
      </c>
      <c r="AY553" s="25" t="s">
        <v>152</v>
      </c>
      <c r="BE553" s="213">
        <f>IF(N553="základní",J553,0)</f>
        <v>0</v>
      </c>
      <c r="BF553" s="213">
        <f>IF(N553="snížená",J553,0)</f>
        <v>0</v>
      </c>
      <c r="BG553" s="213">
        <f>IF(N553="zákl. přenesená",J553,0)</f>
        <v>0</v>
      </c>
      <c r="BH553" s="213">
        <f>IF(N553="sníž. přenesená",J553,0)</f>
        <v>0</v>
      </c>
      <c r="BI553" s="213">
        <f>IF(N553="nulová",J553,0)</f>
        <v>0</v>
      </c>
      <c r="BJ553" s="25" t="s">
        <v>79</v>
      </c>
      <c r="BK553" s="213">
        <f>ROUND(I553*H553,2)</f>
        <v>0</v>
      </c>
      <c r="BL553" s="25" t="s">
        <v>247</v>
      </c>
      <c r="BM553" s="25" t="s">
        <v>818</v>
      </c>
    </row>
    <row r="554" spans="2:63" s="10" customFormat="1" ht="29.85" customHeight="1">
      <c r="B554" s="188"/>
      <c r="D554" s="189" t="s">
        <v>70</v>
      </c>
      <c r="E554" s="199" t="s">
        <v>819</v>
      </c>
      <c r="F554" s="199" t="s">
        <v>820</v>
      </c>
      <c r="I554" s="191"/>
      <c r="J554" s="200">
        <f>BK554</f>
        <v>0</v>
      </c>
      <c r="L554" s="188"/>
      <c r="M554" s="193"/>
      <c r="N554" s="194"/>
      <c r="O554" s="194"/>
      <c r="P554" s="195">
        <f>SUM(P555:P610)</f>
        <v>0</v>
      </c>
      <c r="Q554" s="194"/>
      <c r="R554" s="195">
        <f>SUM(R555:R610)</f>
        <v>14.811936899999997</v>
      </c>
      <c r="S554" s="194"/>
      <c r="T554" s="196">
        <f>SUM(T555:T610)</f>
        <v>3.2869614</v>
      </c>
      <c r="AR554" s="189" t="s">
        <v>81</v>
      </c>
      <c r="AT554" s="197" t="s">
        <v>70</v>
      </c>
      <c r="AU554" s="197" t="s">
        <v>79</v>
      </c>
      <c r="AY554" s="189" t="s">
        <v>152</v>
      </c>
      <c r="BK554" s="198">
        <f>SUM(BK555:BK610)</f>
        <v>0</v>
      </c>
    </row>
    <row r="555" spans="2:65" s="1" customFormat="1" ht="16.5" customHeight="1">
      <c r="B555" s="201"/>
      <c r="C555" s="202" t="s">
        <v>821</v>
      </c>
      <c r="D555" s="202" t="s">
        <v>155</v>
      </c>
      <c r="E555" s="203" t="s">
        <v>822</v>
      </c>
      <c r="F555" s="204" t="s">
        <v>823</v>
      </c>
      <c r="G555" s="205" t="s">
        <v>174</v>
      </c>
      <c r="H555" s="206">
        <v>1148.55</v>
      </c>
      <c r="I555" s="207"/>
      <c r="J555" s="208">
        <f>ROUND(I555*H555,2)</f>
        <v>0</v>
      </c>
      <c r="K555" s="204" t="s">
        <v>159</v>
      </c>
      <c r="L555" s="47"/>
      <c r="M555" s="209" t="s">
        <v>5</v>
      </c>
      <c r="N555" s="210" t="s">
        <v>42</v>
      </c>
      <c r="O555" s="48"/>
      <c r="P555" s="211">
        <f>O555*H555</f>
        <v>0</v>
      </c>
      <c r="Q555" s="211">
        <v>0</v>
      </c>
      <c r="R555" s="211">
        <f>Q555*H555</f>
        <v>0</v>
      </c>
      <c r="S555" s="211">
        <v>0</v>
      </c>
      <c r="T555" s="212">
        <f>S555*H555</f>
        <v>0</v>
      </c>
      <c r="AR555" s="25" t="s">
        <v>247</v>
      </c>
      <c r="AT555" s="25" t="s">
        <v>155</v>
      </c>
      <c r="AU555" s="25" t="s">
        <v>81</v>
      </c>
      <c r="AY555" s="25" t="s">
        <v>152</v>
      </c>
      <c r="BE555" s="213">
        <f>IF(N555="základní",J555,0)</f>
        <v>0</v>
      </c>
      <c r="BF555" s="213">
        <f>IF(N555="snížená",J555,0)</f>
        <v>0</v>
      </c>
      <c r="BG555" s="213">
        <f>IF(N555="zákl. přenesená",J555,0)</f>
        <v>0</v>
      </c>
      <c r="BH555" s="213">
        <f>IF(N555="sníž. přenesená",J555,0)</f>
        <v>0</v>
      </c>
      <c r="BI555" s="213">
        <f>IF(N555="nulová",J555,0)</f>
        <v>0</v>
      </c>
      <c r="BJ555" s="25" t="s">
        <v>79</v>
      </c>
      <c r="BK555" s="213">
        <f>ROUND(I555*H555,2)</f>
        <v>0</v>
      </c>
      <c r="BL555" s="25" t="s">
        <v>247</v>
      </c>
      <c r="BM555" s="25" t="s">
        <v>824</v>
      </c>
    </row>
    <row r="556" spans="2:51" s="12" customFormat="1" ht="13.5">
      <c r="B556" s="222"/>
      <c r="D556" s="215" t="s">
        <v>162</v>
      </c>
      <c r="E556" s="223" t="s">
        <v>5</v>
      </c>
      <c r="F556" s="224" t="s">
        <v>825</v>
      </c>
      <c r="H556" s="225">
        <v>322.03</v>
      </c>
      <c r="I556" s="226"/>
      <c r="L556" s="222"/>
      <c r="M556" s="227"/>
      <c r="N556" s="228"/>
      <c r="O556" s="228"/>
      <c r="P556" s="228"/>
      <c r="Q556" s="228"/>
      <c r="R556" s="228"/>
      <c r="S556" s="228"/>
      <c r="T556" s="229"/>
      <c r="AT556" s="223" t="s">
        <v>162</v>
      </c>
      <c r="AU556" s="223" t="s">
        <v>81</v>
      </c>
      <c r="AV556" s="12" t="s">
        <v>81</v>
      </c>
      <c r="AW556" s="12" t="s">
        <v>35</v>
      </c>
      <c r="AX556" s="12" t="s">
        <v>71</v>
      </c>
      <c r="AY556" s="223" t="s">
        <v>152</v>
      </c>
    </row>
    <row r="557" spans="2:51" s="12" customFormat="1" ht="13.5">
      <c r="B557" s="222"/>
      <c r="D557" s="215" t="s">
        <v>162</v>
      </c>
      <c r="E557" s="223" t="s">
        <v>5</v>
      </c>
      <c r="F557" s="224" t="s">
        <v>826</v>
      </c>
      <c r="H557" s="225">
        <v>212.95</v>
      </c>
      <c r="I557" s="226"/>
      <c r="L557" s="222"/>
      <c r="M557" s="227"/>
      <c r="N557" s="228"/>
      <c r="O557" s="228"/>
      <c r="P557" s="228"/>
      <c r="Q557" s="228"/>
      <c r="R557" s="228"/>
      <c r="S557" s="228"/>
      <c r="T557" s="229"/>
      <c r="AT557" s="223" t="s">
        <v>162</v>
      </c>
      <c r="AU557" s="223" t="s">
        <v>81</v>
      </c>
      <c r="AV557" s="12" t="s">
        <v>81</v>
      </c>
      <c r="AW557" s="12" t="s">
        <v>35</v>
      </c>
      <c r="AX557" s="12" t="s">
        <v>71</v>
      </c>
      <c r="AY557" s="223" t="s">
        <v>152</v>
      </c>
    </row>
    <row r="558" spans="2:51" s="12" customFormat="1" ht="13.5">
      <c r="B558" s="222"/>
      <c r="D558" s="215" t="s">
        <v>162</v>
      </c>
      <c r="E558" s="223" t="s">
        <v>5</v>
      </c>
      <c r="F558" s="224" t="s">
        <v>827</v>
      </c>
      <c r="H558" s="225">
        <v>613.57</v>
      </c>
      <c r="I558" s="226"/>
      <c r="L558" s="222"/>
      <c r="M558" s="227"/>
      <c r="N558" s="228"/>
      <c r="O558" s="228"/>
      <c r="P558" s="228"/>
      <c r="Q558" s="228"/>
      <c r="R558" s="228"/>
      <c r="S558" s="228"/>
      <c r="T558" s="229"/>
      <c r="AT558" s="223" t="s">
        <v>162</v>
      </c>
      <c r="AU558" s="223" t="s">
        <v>81</v>
      </c>
      <c r="AV558" s="12" t="s">
        <v>81</v>
      </c>
      <c r="AW558" s="12" t="s">
        <v>35</v>
      </c>
      <c r="AX558" s="12" t="s">
        <v>71</v>
      </c>
      <c r="AY558" s="223" t="s">
        <v>152</v>
      </c>
    </row>
    <row r="559" spans="2:51" s="13" customFormat="1" ht="13.5">
      <c r="B559" s="230"/>
      <c r="D559" s="215" t="s">
        <v>162</v>
      </c>
      <c r="E559" s="231" t="s">
        <v>5</v>
      </c>
      <c r="F559" s="232" t="s">
        <v>165</v>
      </c>
      <c r="H559" s="233">
        <v>1148.55</v>
      </c>
      <c r="I559" s="234"/>
      <c r="L559" s="230"/>
      <c r="M559" s="235"/>
      <c r="N559" s="236"/>
      <c r="O559" s="236"/>
      <c r="P559" s="236"/>
      <c r="Q559" s="236"/>
      <c r="R559" s="236"/>
      <c r="S559" s="236"/>
      <c r="T559" s="237"/>
      <c r="AT559" s="231" t="s">
        <v>162</v>
      </c>
      <c r="AU559" s="231" t="s">
        <v>81</v>
      </c>
      <c r="AV559" s="13" t="s">
        <v>160</v>
      </c>
      <c r="AW559" s="13" t="s">
        <v>35</v>
      </c>
      <c r="AX559" s="13" t="s">
        <v>79</v>
      </c>
      <c r="AY559" s="231" t="s">
        <v>152</v>
      </c>
    </row>
    <row r="560" spans="2:65" s="1" customFormat="1" ht="16.5" customHeight="1">
      <c r="B560" s="201"/>
      <c r="C560" s="202" t="s">
        <v>828</v>
      </c>
      <c r="D560" s="202" t="s">
        <v>155</v>
      </c>
      <c r="E560" s="203" t="s">
        <v>829</v>
      </c>
      <c r="F560" s="204" t="s">
        <v>830</v>
      </c>
      <c r="G560" s="205" t="s">
        <v>174</v>
      </c>
      <c r="H560" s="206">
        <v>1148.55</v>
      </c>
      <c r="I560" s="207"/>
      <c r="J560" s="208">
        <f>ROUND(I560*H560,2)</f>
        <v>0</v>
      </c>
      <c r="K560" s="204" t="s">
        <v>159</v>
      </c>
      <c r="L560" s="47"/>
      <c r="M560" s="209" t="s">
        <v>5</v>
      </c>
      <c r="N560" s="210" t="s">
        <v>42</v>
      </c>
      <c r="O560" s="48"/>
      <c r="P560" s="211">
        <f>O560*H560</f>
        <v>0</v>
      </c>
      <c r="Q560" s="211">
        <v>0</v>
      </c>
      <c r="R560" s="211">
        <f>Q560*H560</f>
        <v>0</v>
      </c>
      <c r="S560" s="211">
        <v>0</v>
      </c>
      <c r="T560" s="212">
        <f>S560*H560</f>
        <v>0</v>
      </c>
      <c r="AR560" s="25" t="s">
        <v>247</v>
      </c>
      <c r="AT560" s="25" t="s">
        <v>155</v>
      </c>
      <c r="AU560" s="25" t="s">
        <v>81</v>
      </c>
      <c r="AY560" s="25" t="s">
        <v>152</v>
      </c>
      <c r="BE560" s="213">
        <f>IF(N560="základní",J560,0)</f>
        <v>0</v>
      </c>
      <c r="BF560" s="213">
        <f>IF(N560="snížená",J560,0)</f>
        <v>0</v>
      </c>
      <c r="BG560" s="213">
        <f>IF(N560="zákl. přenesená",J560,0)</f>
        <v>0</v>
      </c>
      <c r="BH560" s="213">
        <f>IF(N560="sníž. přenesená",J560,0)</f>
        <v>0</v>
      </c>
      <c r="BI560" s="213">
        <f>IF(N560="nulová",J560,0)</f>
        <v>0</v>
      </c>
      <c r="BJ560" s="25" t="s">
        <v>79</v>
      </c>
      <c r="BK560" s="213">
        <f>ROUND(I560*H560,2)</f>
        <v>0</v>
      </c>
      <c r="BL560" s="25" t="s">
        <v>247</v>
      </c>
      <c r="BM560" s="25" t="s">
        <v>831</v>
      </c>
    </row>
    <row r="561" spans="2:65" s="1" customFormat="1" ht="25.5" customHeight="1">
      <c r="B561" s="201"/>
      <c r="C561" s="202" t="s">
        <v>832</v>
      </c>
      <c r="D561" s="202" t="s">
        <v>155</v>
      </c>
      <c r="E561" s="203" t="s">
        <v>833</v>
      </c>
      <c r="F561" s="204" t="s">
        <v>834</v>
      </c>
      <c r="G561" s="205" t="s">
        <v>174</v>
      </c>
      <c r="H561" s="206">
        <v>1148.55</v>
      </c>
      <c r="I561" s="207"/>
      <c r="J561" s="208">
        <f>ROUND(I561*H561,2)</f>
        <v>0</v>
      </c>
      <c r="K561" s="204" t="s">
        <v>159</v>
      </c>
      <c r="L561" s="47"/>
      <c r="M561" s="209" t="s">
        <v>5</v>
      </c>
      <c r="N561" s="210" t="s">
        <v>42</v>
      </c>
      <c r="O561" s="48"/>
      <c r="P561" s="211">
        <f>O561*H561</f>
        <v>0</v>
      </c>
      <c r="Q561" s="211">
        <v>3E-05</v>
      </c>
      <c r="R561" s="211">
        <f>Q561*H561</f>
        <v>0.0344565</v>
      </c>
      <c r="S561" s="211">
        <v>0</v>
      </c>
      <c r="T561" s="212">
        <f>S561*H561</f>
        <v>0</v>
      </c>
      <c r="AR561" s="25" t="s">
        <v>247</v>
      </c>
      <c r="AT561" s="25" t="s">
        <v>155</v>
      </c>
      <c r="AU561" s="25" t="s">
        <v>81</v>
      </c>
      <c r="AY561" s="25" t="s">
        <v>152</v>
      </c>
      <c r="BE561" s="213">
        <f>IF(N561="základní",J561,0)</f>
        <v>0</v>
      </c>
      <c r="BF561" s="213">
        <f>IF(N561="snížená",J561,0)</f>
        <v>0</v>
      </c>
      <c r="BG561" s="213">
        <f>IF(N561="zákl. přenesená",J561,0)</f>
        <v>0</v>
      </c>
      <c r="BH561" s="213">
        <f>IF(N561="sníž. přenesená",J561,0)</f>
        <v>0</v>
      </c>
      <c r="BI561" s="213">
        <f>IF(N561="nulová",J561,0)</f>
        <v>0</v>
      </c>
      <c r="BJ561" s="25" t="s">
        <v>79</v>
      </c>
      <c r="BK561" s="213">
        <f>ROUND(I561*H561,2)</f>
        <v>0</v>
      </c>
      <c r="BL561" s="25" t="s">
        <v>247</v>
      </c>
      <c r="BM561" s="25" t="s">
        <v>835</v>
      </c>
    </row>
    <row r="562" spans="2:65" s="1" customFormat="1" ht="25.5" customHeight="1">
      <c r="B562" s="201"/>
      <c r="C562" s="202" t="s">
        <v>836</v>
      </c>
      <c r="D562" s="202" t="s">
        <v>155</v>
      </c>
      <c r="E562" s="203" t="s">
        <v>837</v>
      </c>
      <c r="F562" s="204" t="s">
        <v>838</v>
      </c>
      <c r="G562" s="205" t="s">
        <v>174</v>
      </c>
      <c r="H562" s="206">
        <v>1148.55</v>
      </c>
      <c r="I562" s="207"/>
      <c r="J562" s="208">
        <f>ROUND(I562*H562,2)</f>
        <v>0</v>
      </c>
      <c r="K562" s="204" t="s">
        <v>159</v>
      </c>
      <c r="L562" s="47"/>
      <c r="M562" s="209" t="s">
        <v>5</v>
      </c>
      <c r="N562" s="210" t="s">
        <v>42</v>
      </c>
      <c r="O562" s="48"/>
      <c r="P562" s="211">
        <f>O562*H562</f>
        <v>0</v>
      </c>
      <c r="Q562" s="211">
        <v>0.0045</v>
      </c>
      <c r="R562" s="211">
        <f>Q562*H562</f>
        <v>5.168474999999999</v>
      </c>
      <c r="S562" s="211">
        <v>0</v>
      </c>
      <c r="T562" s="212">
        <f>S562*H562</f>
        <v>0</v>
      </c>
      <c r="AR562" s="25" t="s">
        <v>247</v>
      </c>
      <c r="AT562" s="25" t="s">
        <v>155</v>
      </c>
      <c r="AU562" s="25" t="s">
        <v>81</v>
      </c>
      <c r="AY562" s="25" t="s">
        <v>152</v>
      </c>
      <c r="BE562" s="213">
        <f>IF(N562="základní",J562,0)</f>
        <v>0</v>
      </c>
      <c r="BF562" s="213">
        <f>IF(N562="snížená",J562,0)</f>
        <v>0</v>
      </c>
      <c r="BG562" s="213">
        <f>IF(N562="zákl. přenesená",J562,0)</f>
        <v>0</v>
      </c>
      <c r="BH562" s="213">
        <f>IF(N562="sníž. přenesená",J562,0)</f>
        <v>0</v>
      </c>
      <c r="BI562" s="213">
        <f>IF(N562="nulová",J562,0)</f>
        <v>0</v>
      </c>
      <c r="BJ562" s="25" t="s">
        <v>79</v>
      </c>
      <c r="BK562" s="213">
        <f>ROUND(I562*H562,2)</f>
        <v>0</v>
      </c>
      <c r="BL562" s="25" t="s">
        <v>247</v>
      </c>
      <c r="BM562" s="25" t="s">
        <v>839</v>
      </c>
    </row>
    <row r="563" spans="2:65" s="1" customFormat="1" ht="16.5" customHeight="1">
      <c r="B563" s="201"/>
      <c r="C563" s="202" t="s">
        <v>840</v>
      </c>
      <c r="D563" s="202" t="s">
        <v>155</v>
      </c>
      <c r="E563" s="203" t="s">
        <v>841</v>
      </c>
      <c r="F563" s="204" t="s">
        <v>842</v>
      </c>
      <c r="G563" s="205" t="s">
        <v>174</v>
      </c>
      <c r="H563" s="206">
        <v>1000.26</v>
      </c>
      <c r="I563" s="207"/>
      <c r="J563" s="208">
        <f>ROUND(I563*H563,2)</f>
        <v>0</v>
      </c>
      <c r="K563" s="204" t="s">
        <v>159</v>
      </c>
      <c r="L563" s="47"/>
      <c r="M563" s="209" t="s">
        <v>5</v>
      </c>
      <c r="N563" s="210" t="s">
        <v>42</v>
      </c>
      <c r="O563" s="48"/>
      <c r="P563" s="211">
        <f>O563*H563</f>
        <v>0</v>
      </c>
      <c r="Q563" s="211">
        <v>0</v>
      </c>
      <c r="R563" s="211">
        <f>Q563*H563</f>
        <v>0</v>
      </c>
      <c r="S563" s="211">
        <v>0.003</v>
      </c>
      <c r="T563" s="212">
        <f>S563*H563</f>
        <v>3.0007800000000002</v>
      </c>
      <c r="AR563" s="25" t="s">
        <v>247</v>
      </c>
      <c r="AT563" s="25" t="s">
        <v>155</v>
      </c>
      <c r="AU563" s="25" t="s">
        <v>81</v>
      </c>
      <c r="AY563" s="25" t="s">
        <v>152</v>
      </c>
      <c r="BE563" s="213">
        <f>IF(N563="základní",J563,0)</f>
        <v>0</v>
      </c>
      <c r="BF563" s="213">
        <f>IF(N563="snížená",J563,0)</f>
        <v>0</v>
      </c>
      <c r="BG563" s="213">
        <f>IF(N563="zákl. přenesená",J563,0)</f>
        <v>0</v>
      </c>
      <c r="BH563" s="213">
        <f>IF(N563="sníž. přenesená",J563,0)</f>
        <v>0</v>
      </c>
      <c r="BI563" s="213">
        <f>IF(N563="nulová",J563,0)</f>
        <v>0</v>
      </c>
      <c r="BJ563" s="25" t="s">
        <v>79</v>
      </c>
      <c r="BK563" s="213">
        <f>ROUND(I563*H563,2)</f>
        <v>0</v>
      </c>
      <c r="BL563" s="25" t="s">
        <v>247</v>
      </c>
      <c r="BM563" s="25" t="s">
        <v>843</v>
      </c>
    </row>
    <row r="564" spans="2:51" s="11" customFormat="1" ht="13.5">
      <c r="B564" s="214"/>
      <c r="D564" s="215" t="s">
        <v>162</v>
      </c>
      <c r="E564" s="216" t="s">
        <v>5</v>
      </c>
      <c r="F564" s="217" t="s">
        <v>327</v>
      </c>
      <c r="H564" s="216" t="s">
        <v>5</v>
      </c>
      <c r="I564" s="218"/>
      <c r="L564" s="214"/>
      <c r="M564" s="219"/>
      <c r="N564" s="220"/>
      <c r="O564" s="220"/>
      <c r="P564" s="220"/>
      <c r="Q564" s="220"/>
      <c r="R564" s="220"/>
      <c r="S564" s="220"/>
      <c r="T564" s="221"/>
      <c r="AT564" s="216" t="s">
        <v>162</v>
      </c>
      <c r="AU564" s="216" t="s">
        <v>81</v>
      </c>
      <c r="AV564" s="11" t="s">
        <v>79</v>
      </c>
      <c r="AW564" s="11" t="s">
        <v>35</v>
      </c>
      <c r="AX564" s="11" t="s">
        <v>71</v>
      </c>
      <c r="AY564" s="216" t="s">
        <v>152</v>
      </c>
    </row>
    <row r="565" spans="2:51" s="11" customFormat="1" ht="13.5">
      <c r="B565" s="214"/>
      <c r="D565" s="215" t="s">
        <v>162</v>
      </c>
      <c r="E565" s="216" t="s">
        <v>5</v>
      </c>
      <c r="F565" s="217" t="s">
        <v>177</v>
      </c>
      <c r="H565" s="216" t="s">
        <v>5</v>
      </c>
      <c r="I565" s="218"/>
      <c r="L565" s="214"/>
      <c r="M565" s="219"/>
      <c r="N565" s="220"/>
      <c r="O565" s="220"/>
      <c r="P565" s="220"/>
      <c r="Q565" s="220"/>
      <c r="R565" s="220"/>
      <c r="S565" s="220"/>
      <c r="T565" s="221"/>
      <c r="AT565" s="216" t="s">
        <v>162</v>
      </c>
      <c r="AU565" s="216" t="s">
        <v>81</v>
      </c>
      <c r="AV565" s="11" t="s">
        <v>79</v>
      </c>
      <c r="AW565" s="11" t="s">
        <v>35</v>
      </c>
      <c r="AX565" s="11" t="s">
        <v>71</v>
      </c>
      <c r="AY565" s="216" t="s">
        <v>152</v>
      </c>
    </row>
    <row r="566" spans="2:51" s="12" customFormat="1" ht="13.5">
      <c r="B566" s="222"/>
      <c r="D566" s="215" t="s">
        <v>162</v>
      </c>
      <c r="E566" s="223" t="s">
        <v>5</v>
      </c>
      <c r="F566" s="224" t="s">
        <v>844</v>
      </c>
      <c r="H566" s="225">
        <v>238.99</v>
      </c>
      <c r="I566" s="226"/>
      <c r="L566" s="222"/>
      <c r="M566" s="227"/>
      <c r="N566" s="228"/>
      <c r="O566" s="228"/>
      <c r="P566" s="228"/>
      <c r="Q566" s="228"/>
      <c r="R566" s="228"/>
      <c r="S566" s="228"/>
      <c r="T566" s="229"/>
      <c r="AT566" s="223" t="s">
        <v>162</v>
      </c>
      <c r="AU566" s="223" t="s">
        <v>81</v>
      </c>
      <c r="AV566" s="12" t="s">
        <v>81</v>
      </c>
      <c r="AW566" s="12" t="s">
        <v>35</v>
      </c>
      <c r="AX566" s="12" t="s">
        <v>71</v>
      </c>
      <c r="AY566" s="223" t="s">
        <v>152</v>
      </c>
    </row>
    <row r="567" spans="2:51" s="12" customFormat="1" ht="13.5">
      <c r="B567" s="222"/>
      <c r="D567" s="215" t="s">
        <v>162</v>
      </c>
      <c r="E567" s="223" t="s">
        <v>5</v>
      </c>
      <c r="F567" s="224" t="s">
        <v>845</v>
      </c>
      <c r="H567" s="225">
        <v>15.59</v>
      </c>
      <c r="I567" s="226"/>
      <c r="L567" s="222"/>
      <c r="M567" s="227"/>
      <c r="N567" s="228"/>
      <c r="O567" s="228"/>
      <c r="P567" s="228"/>
      <c r="Q567" s="228"/>
      <c r="R567" s="228"/>
      <c r="S567" s="228"/>
      <c r="T567" s="229"/>
      <c r="AT567" s="223" t="s">
        <v>162</v>
      </c>
      <c r="AU567" s="223" t="s">
        <v>81</v>
      </c>
      <c r="AV567" s="12" t="s">
        <v>81</v>
      </c>
      <c r="AW567" s="12" t="s">
        <v>35</v>
      </c>
      <c r="AX567" s="12" t="s">
        <v>71</v>
      </c>
      <c r="AY567" s="223" t="s">
        <v>152</v>
      </c>
    </row>
    <row r="568" spans="2:51" s="11" customFormat="1" ht="13.5">
      <c r="B568" s="214"/>
      <c r="D568" s="215" t="s">
        <v>162</v>
      </c>
      <c r="E568" s="216" t="s">
        <v>5</v>
      </c>
      <c r="F568" s="217" t="s">
        <v>180</v>
      </c>
      <c r="H568" s="216" t="s">
        <v>5</v>
      </c>
      <c r="I568" s="218"/>
      <c r="L568" s="214"/>
      <c r="M568" s="219"/>
      <c r="N568" s="220"/>
      <c r="O568" s="220"/>
      <c r="P568" s="220"/>
      <c r="Q568" s="220"/>
      <c r="R568" s="220"/>
      <c r="S568" s="220"/>
      <c r="T568" s="221"/>
      <c r="AT568" s="216" t="s">
        <v>162</v>
      </c>
      <c r="AU568" s="216" t="s">
        <v>81</v>
      </c>
      <c r="AV568" s="11" t="s">
        <v>79</v>
      </c>
      <c r="AW568" s="11" t="s">
        <v>35</v>
      </c>
      <c r="AX568" s="11" t="s">
        <v>71</v>
      </c>
      <c r="AY568" s="216" t="s">
        <v>152</v>
      </c>
    </row>
    <row r="569" spans="2:51" s="12" customFormat="1" ht="13.5">
      <c r="B569" s="222"/>
      <c r="D569" s="215" t="s">
        <v>162</v>
      </c>
      <c r="E569" s="223" t="s">
        <v>5</v>
      </c>
      <c r="F569" s="224" t="s">
        <v>846</v>
      </c>
      <c r="H569" s="225">
        <v>171.45</v>
      </c>
      <c r="I569" s="226"/>
      <c r="L569" s="222"/>
      <c r="M569" s="227"/>
      <c r="N569" s="228"/>
      <c r="O569" s="228"/>
      <c r="P569" s="228"/>
      <c r="Q569" s="228"/>
      <c r="R569" s="228"/>
      <c r="S569" s="228"/>
      <c r="T569" s="229"/>
      <c r="AT569" s="223" t="s">
        <v>162</v>
      </c>
      <c r="AU569" s="223" t="s">
        <v>81</v>
      </c>
      <c r="AV569" s="12" t="s">
        <v>81</v>
      </c>
      <c r="AW569" s="12" t="s">
        <v>35</v>
      </c>
      <c r="AX569" s="12" t="s">
        <v>71</v>
      </c>
      <c r="AY569" s="223" t="s">
        <v>152</v>
      </c>
    </row>
    <row r="570" spans="2:51" s="11" customFormat="1" ht="13.5">
      <c r="B570" s="214"/>
      <c r="D570" s="215" t="s">
        <v>162</v>
      </c>
      <c r="E570" s="216" t="s">
        <v>5</v>
      </c>
      <c r="F570" s="217" t="s">
        <v>182</v>
      </c>
      <c r="H570" s="216" t="s">
        <v>5</v>
      </c>
      <c r="I570" s="218"/>
      <c r="L570" s="214"/>
      <c r="M570" s="219"/>
      <c r="N570" s="220"/>
      <c r="O570" s="220"/>
      <c r="P570" s="220"/>
      <c r="Q570" s="220"/>
      <c r="R570" s="220"/>
      <c r="S570" s="220"/>
      <c r="T570" s="221"/>
      <c r="AT570" s="216" t="s">
        <v>162</v>
      </c>
      <c r="AU570" s="216" t="s">
        <v>81</v>
      </c>
      <c r="AV570" s="11" t="s">
        <v>79</v>
      </c>
      <c r="AW570" s="11" t="s">
        <v>35</v>
      </c>
      <c r="AX570" s="11" t="s">
        <v>71</v>
      </c>
      <c r="AY570" s="216" t="s">
        <v>152</v>
      </c>
    </row>
    <row r="571" spans="2:51" s="12" customFormat="1" ht="13.5">
      <c r="B571" s="222"/>
      <c r="D571" s="215" t="s">
        <v>162</v>
      </c>
      <c r="E571" s="223" t="s">
        <v>5</v>
      </c>
      <c r="F571" s="224" t="s">
        <v>847</v>
      </c>
      <c r="H571" s="225">
        <v>574.23</v>
      </c>
      <c r="I571" s="226"/>
      <c r="L571" s="222"/>
      <c r="M571" s="227"/>
      <c r="N571" s="228"/>
      <c r="O571" s="228"/>
      <c r="P571" s="228"/>
      <c r="Q571" s="228"/>
      <c r="R571" s="228"/>
      <c r="S571" s="228"/>
      <c r="T571" s="229"/>
      <c r="AT571" s="223" t="s">
        <v>162</v>
      </c>
      <c r="AU571" s="223" t="s">
        <v>81</v>
      </c>
      <c r="AV571" s="12" t="s">
        <v>81</v>
      </c>
      <c r="AW571" s="12" t="s">
        <v>35</v>
      </c>
      <c r="AX571" s="12" t="s">
        <v>71</v>
      </c>
      <c r="AY571" s="223" t="s">
        <v>152</v>
      </c>
    </row>
    <row r="572" spans="2:51" s="13" customFormat="1" ht="13.5">
      <c r="B572" s="230"/>
      <c r="D572" s="215" t="s">
        <v>162</v>
      </c>
      <c r="E572" s="231" t="s">
        <v>5</v>
      </c>
      <c r="F572" s="232" t="s">
        <v>165</v>
      </c>
      <c r="H572" s="233">
        <v>1000.26</v>
      </c>
      <c r="I572" s="234"/>
      <c r="L572" s="230"/>
      <c r="M572" s="235"/>
      <c r="N572" s="236"/>
      <c r="O572" s="236"/>
      <c r="P572" s="236"/>
      <c r="Q572" s="236"/>
      <c r="R572" s="236"/>
      <c r="S572" s="236"/>
      <c r="T572" s="237"/>
      <c r="AT572" s="231" t="s">
        <v>162</v>
      </c>
      <c r="AU572" s="231" t="s">
        <v>81</v>
      </c>
      <c r="AV572" s="13" t="s">
        <v>160</v>
      </c>
      <c r="AW572" s="13" t="s">
        <v>35</v>
      </c>
      <c r="AX572" s="13" t="s">
        <v>79</v>
      </c>
      <c r="AY572" s="231" t="s">
        <v>152</v>
      </c>
    </row>
    <row r="573" spans="2:65" s="1" customFormat="1" ht="16.5" customHeight="1">
      <c r="B573" s="201"/>
      <c r="C573" s="202" t="s">
        <v>848</v>
      </c>
      <c r="D573" s="202" t="s">
        <v>155</v>
      </c>
      <c r="E573" s="203" t="s">
        <v>849</v>
      </c>
      <c r="F573" s="204" t="s">
        <v>850</v>
      </c>
      <c r="G573" s="205" t="s">
        <v>174</v>
      </c>
      <c r="H573" s="206">
        <v>388.08</v>
      </c>
      <c r="I573" s="207"/>
      <c r="J573" s="208">
        <f>ROUND(I573*H573,2)</f>
        <v>0</v>
      </c>
      <c r="K573" s="204" t="s">
        <v>159</v>
      </c>
      <c r="L573" s="47"/>
      <c r="M573" s="209" t="s">
        <v>5</v>
      </c>
      <c r="N573" s="210" t="s">
        <v>42</v>
      </c>
      <c r="O573" s="48"/>
      <c r="P573" s="211">
        <f>O573*H573</f>
        <v>0</v>
      </c>
      <c r="Q573" s="211">
        <v>0.0003</v>
      </c>
      <c r="R573" s="211">
        <f>Q573*H573</f>
        <v>0.11642399999999999</v>
      </c>
      <c r="S573" s="211">
        <v>0</v>
      </c>
      <c r="T573" s="212">
        <f>S573*H573</f>
        <v>0</v>
      </c>
      <c r="AR573" s="25" t="s">
        <v>247</v>
      </c>
      <c r="AT573" s="25" t="s">
        <v>155</v>
      </c>
      <c r="AU573" s="25" t="s">
        <v>81</v>
      </c>
      <c r="AY573" s="25" t="s">
        <v>152</v>
      </c>
      <c r="BE573" s="213">
        <f>IF(N573="základní",J573,0)</f>
        <v>0</v>
      </c>
      <c r="BF573" s="213">
        <f>IF(N573="snížená",J573,0)</f>
        <v>0</v>
      </c>
      <c r="BG573" s="213">
        <f>IF(N573="zákl. přenesená",J573,0)</f>
        <v>0</v>
      </c>
      <c r="BH573" s="213">
        <f>IF(N573="sníž. přenesená",J573,0)</f>
        <v>0</v>
      </c>
      <c r="BI573" s="213">
        <f>IF(N573="nulová",J573,0)</f>
        <v>0</v>
      </c>
      <c r="BJ573" s="25" t="s">
        <v>79</v>
      </c>
      <c r="BK573" s="213">
        <f>ROUND(I573*H573,2)</f>
        <v>0</v>
      </c>
      <c r="BL573" s="25" t="s">
        <v>247</v>
      </c>
      <c r="BM573" s="25" t="s">
        <v>851</v>
      </c>
    </row>
    <row r="574" spans="2:51" s="11" customFormat="1" ht="13.5">
      <c r="B574" s="214"/>
      <c r="D574" s="215" t="s">
        <v>162</v>
      </c>
      <c r="E574" s="216" t="s">
        <v>5</v>
      </c>
      <c r="F574" s="217" t="s">
        <v>852</v>
      </c>
      <c r="H574" s="216" t="s">
        <v>5</v>
      </c>
      <c r="I574" s="218"/>
      <c r="L574" s="214"/>
      <c r="M574" s="219"/>
      <c r="N574" s="220"/>
      <c r="O574" s="220"/>
      <c r="P574" s="220"/>
      <c r="Q574" s="220"/>
      <c r="R574" s="220"/>
      <c r="S574" s="220"/>
      <c r="T574" s="221"/>
      <c r="AT574" s="216" t="s">
        <v>162</v>
      </c>
      <c r="AU574" s="216" t="s">
        <v>81</v>
      </c>
      <c r="AV574" s="11" t="s">
        <v>79</v>
      </c>
      <c r="AW574" s="11" t="s">
        <v>35</v>
      </c>
      <c r="AX574" s="11" t="s">
        <v>71</v>
      </c>
      <c r="AY574" s="216" t="s">
        <v>152</v>
      </c>
    </row>
    <row r="575" spans="2:51" s="12" customFormat="1" ht="13.5">
      <c r="B575" s="222"/>
      <c r="D575" s="215" t="s">
        <v>162</v>
      </c>
      <c r="E575" s="223" t="s">
        <v>5</v>
      </c>
      <c r="F575" s="224" t="s">
        <v>853</v>
      </c>
      <c r="H575" s="225">
        <v>120.09</v>
      </c>
      <c r="I575" s="226"/>
      <c r="L575" s="222"/>
      <c r="M575" s="227"/>
      <c r="N575" s="228"/>
      <c r="O575" s="228"/>
      <c r="P575" s="228"/>
      <c r="Q575" s="228"/>
      <c r="R575" s="228"/>
      <c r="S575" s="228"/>
      <c r="T575" s="229"/>
      <c r="AT575" s="223" t="s">
        <v>162</v>
      </c>
      <c r="AU575" s="223" t="s">
        <v>81</v>
      </c>
      <c r="AV575" s="12" t="s">
        <v>81</v>
      </c>
      <c r="AW575" s="12" t="s">
        <v>35</v>
      </c>
      <c r="AX575" s="12" t="s">
        <v>71</v>
      </c>
      <c r="AY575" s="223" t="s">
        <v>152</v>
      </c>
    </row>
    <row r="576" spans="2:51" s="12" customFormat="1" ht="13.5">
      <c r="B576" s="222"/>
      <c r="D576" s="215" t="s">
        <v>162</v>
      </c>
      <c r="E576" s="223" t="s">
        <v>5</v>
      </c>
      <c r="F576" s="224" t="s">
        <v>854</v>
      </c>
      <c r="H576" s="225">
        <v>36.97</v>
      </c>
      <c r="I576" s="226"/>
      <c r="L576" s="222"/>
      <c r="M576" s="227"/>
      <c r="N576" s="228"/>
      <c r="O576" s="228"/>
      <c r="P576" s="228"/>
      <c r="Q576" s="228"/>
      <c r="R576" s="228"/>
      <c r="S576" s="228"/>
      <c r="T576" s="229"/>
      <c r="AT576" s="223" t="s">
        <v>162</v>
      </c>
      <c r="AU576" s="223" t="s">
        <v>81</v>
      </c>
      <c r="AV576" s="12" t="s">
        <v>81</v>
      </c>
      <c r="AW576" s="12" t="s">
        <v>35</v>
      </c>
      <c r="AX576" s="12" t="s">
        <v>71</v>
      </c>
      <c r="AY576" s="223" t="s">
        <v>152</v>
      </c>
    </row>
    <row r="577" spans="2:51" s="12" customFormat="1" ht="13.5">
      <c r="B577" s="222"/>
      <c r="D577" s="215" t="s">
        <v>162</v>
      </c>
      <c r="E577" s="223" t="s">
        <v>5</v>
      </c>
      <c r="F577" s="224" t="s">
        <v>855</v>
      </c>
      <c r="H577" s="225">
        <v>231.02</v>
      </c>
      <c r="I577" s="226"/>
      <c r="L577" s="222"/>
      <c r="M577" s="227"/>
      <c r="N577" s="228"/>
      <c r="O577" s="228"/>
      <c r="P577" s="228"/>
      <c r="Q577" s="228"/>
      <c r="R577" s="228"/>
      <c r="S577" s="228"/>
      <c r="T577" s="229"/>
      <c r="AT577" s="223" t="s">
        <v>162</v>
      </c>
      <c r="AU577" s="223" t="s">
        <v>81</v>
      </c>
      <c r="AV577" s="12" t="s">
        <v>81</v>
      </c>
      <c r="AW577" s="12" t="s">
        <v>35</v>
      </c>
      <c r="AX577" s="12" t="s">
        <v>71</v>
      </c>
      <c r="AY577" s="223" t="s">
        <v>152</v>
      </c>
    </row>
    <row r="578" spans="2:51" s="13" customFormat="1" ht="13.5">
      <c r="B578" s="230"/>
      <c r="D578" s="215" t="s">
        <v>162</v>
      </c>
      <c r="E578" s="231" t="s">
        <v>5</v>
      </c>
      <c r="F578" s="232" t="s">
        <v>165</v>
      </c>
      <c r="H578" s="233">
        <v>388.08</v>
      </c>
      <c r="I578" s="234"/>
      <c r="L578" s="230"/>
      <c r="M578" s="235"/>
      <c r="N578" s="236"/>
      <c r="O578" s="236"/>
      <c r="P578" s="236"/>
      <c r="Q578" s="236"/>
      <c r="R578" s="236"/>
      <c r="S578" s="236"/>
      <c r="T578" s="237"/>
      <c r="AT578" s="231" t="s">
        <v>162</v>
      </c>
      <c r="AU578" s="231" t="s">
        <v>81</v>
      </c>
      <c r="AV578" s="13" t="s">
        <v>160</v>
      </c>
      <c r="AW578" s="13" t="s">
        <v>35</v>
      </c>
      <c r="AX578" s="13" t="s">
        <v>79</v>
      </c>
      <c r="AY578" s="231" t="s">
        <v>152</v>
      </c>
    </row>
    <row r="579" spans="2:65" s="1" customFormat="1" ht="25.5" customHeight="1">
      <c r="B579" s="201"/>
      <c r="C579" s="238" t="s">
        <v>856</v>
      </c>
      <c r="D579" s="238" t="s">
        <v>166</v>
      </c>
      <c r="E579" s="239" t="s">
        <v>857</v>
      </c>
      <c r="F579" s="240" t="s">
        <v>858</v>
      </c>
      <c r="G579" s="241" t="s">
        <v>174</v>
      </c>
      <c r="H579" s="242">
        <v>426.888</v>
      </c>
      <c r="I579" s="243"/>
      <c r="J579" s="244">
        <f>ROUND(I579*H579,2)</f>
        <v>0</v>
      </c>
      <c r="K579" s="240" t="s">
        <v>5</v>
      </c>
      <c r="L579" s="245"/>
      <c r="M579" s="246" t="s">
        <v>5</v>
      </c>
      <c r="N579" s="247" t="s">
        <v>42</v>
      </c>
      <c r="O579" s="48"/>
      <c r="P579" s="211">
        <f>O579*H579</f>
        <v>0</v>
      </c>
      <c r="Q579" s="211">
        <v>0.0018</v>
      </c>
      <c r="R579" s="211">
        <f>Q579*H579</f>
        <v>0.7683983999999999</v>
      </c>
      <c r="S579" s="211">
        <v>0</v>
      </c>
      <c r="T579" s="212">
        <f>S579*H579</f>
        <v>0</v>
      </c>
      <c r="AR579" s="25" t="s">
        <v>400</v>
      </c>
      <c r="AT579" s="25" t="s">
        <v>166</v>
      </c>
      <c r="AU579" s="25" t="s">
        <v>81</v>
      </c>
      <c r="AY579" s="25" t="s">
        <v>152</v>
      </c>
      <c r="BE579" s="213">
        <f>IF(N579="základní",J579,0)</f>
        <v>0</v>
      </c>
      <c r="BF579" s="213">
        <f>IF(N579="snížená",J579,0)</f>
        <v>0</v>
      </c>
      <c r="BG579" s="213">
        <f>IF(N579="zákl. přenesená",J579,0)</f>
        <v>0</v>
      </c>
      <c r="BH579" s="213">
        <f>IF(N579="sníž. přenesená",J579,0)</f>
        <v>0</v>
      </c>
      <c r="BI579" s="213">
        <f>IF(N579="nulová",J579,0)</f>
        <v>0</v>
      </c>
      <c r="BJ579" s="25" t="s">
        <v>79</v>
      </c>
      <c r="BK579" s="213">
        <f>ROUND(I579*H579,2)</f>
        <v>0</v>
      </c>
      <c r="BL579" s="25" t="s">
        <v>247</v>
      </c>
      <c r="BM579" s="25" t="s">
        <v>859</v>
      </c>
    </row>
    <row r="580" spans="2:51" s="12" customFormat="1" ht="13.5">
      <c r="B580" s="222"/>
      <c r="D580" s="215" t="s">
        <v>162</v>
      </c>
      <c r="F580" s="224" t="s">
        <v>860</v>
      </c>
      <c r="H580" s="225">
        <v>426.888</v>
      </c>
      <c r="I580" s="226"/>
      <c r="L580" s="222"/>
      <c r="M580" s="227"/>
      <c r="N580" s="228"/>
      <c r="O580" s="228"/>
      <c r="P580" s="228"/>
      <c r="Q580" s="228"/>
      <c r="R580" s="228"/>
      <c r="S580" s="228"/>
      <c r="T580" s="229"/>
      <c r="AT580" s="223" t="s">
        <v>162</v>
      </c>
      <c r="AU580" s="223" t="s">
        <v>81</v>
      </c>
      <c r="AV580" s="12" t="s">
        <v>81</v>
      </c>
      <c r="AW580" s="12" t="s">
        <v>6</v>
      </c>
      <c r="AX580" s="12" t="s">
        <v>79</v>
      </c>
      <c r="AY580" s="223" t="s">
        <v>152</v>
      </c>
    </row>
    <row r="581" spans="2:65" s="1" customFormat="1" ht="25.5" customHeight="1">
      <c r="B581" s="201"/>
      <c r="C581" s="202" t="s">
        <v>861</v>
      </c>
      <c r="D581" s="202" t="s">
        <v>155</v>
      </c>
      <c r="E581" s="203" t="s">
        <v>862</v>
      </c>
      <c r="F581" s="204" t="s">
        <v>863</v>
      </c>
      <c r="G581" s="205" t="s">
        <v>174</v>
      </c>
      <c r="H581" s="206">
        <v>760.47</v>
      </c>
      <c r="I581" s="207"/>
      <c r="J581" s="208">
        <f>ROUND(I581*H581,2)</f>
        <v>0</v>
      </c>
      <c r="K581" s="204" t="s">
        <v>159</v>
      </c>
      <c r="L581" s="47"/>
      <c r="M581" s="209" t="s">
        <v>5</v>
      </c>
      <c r="N581" s="210" t="s">
        <v>42</v>
      </c>
      <c r="O581" s="48"/>
      <c r="P581" s="211">
        <f>O581*H581</f>
        <v>0</v>
      </c>
      <c r="Q581" s="211">
        <v>0.0003</v>
      </c>
      <c r="R581" s="211">
        <f>Q581*H581</f>
        <v>0.22814099999999998</v>
      </c>
      <c r="S581" s="211">
        <v>0</v>
      </c>
      <c r="T581" s="212">
        <f>S581*H581</f>
        <v>0</v>
      </c>
      <c r="AR581" s="25" t="s">
        <v>247</v>
      </c>
      <c r="AT581" s="25" t="s">
        <v>155</v>
      </c>
      <c r="AU581" s="25" t="s">
        <v>81</v>
      </c>
      <c r="AY581" s="25" t="s">
        <v>152</v>
      </c>
      <c r="BE581" s="213">
        <f>IF(N581="základní",J581,0)</f>
        <v>0</v>
      </c>
      <c r="BF581" s="213">
        <f>IF(N581="snížená",J581,0)</f>
        <v>0</v>
      </c>
      <c r="BG581" s="213">
        <f>IF(N581="zákl. přenesená",J581,0)</f>
        <v>0</v>
      </c>
      <c r="BH581" s="213">
        <f>IF(N581="sníž. přenesená",J581,0)</f>
        <v>0</v>
      </c>
      <c r="BI581" s="213">
        <f>IF(N581="nulová",J581,0)</f>
        <v>0</v>
      </c>
      <c r="BJ581" s="25" t="s">
        <v>79</v>
      </c>
      <c r="BK581" s="213">
        <f>ROUND(I581*H581,2)</f>
        <v>0</v>
      </c>
      <c r="BL581" s="25" t="s">
        <v>247</v>
      </c>
      <c r="BM581" s="25" t="s">
        <v>864</v>
      </c>
    </row>
    <row r="582" spans="2:51" s="11" customFormat="1" ht="13.5">
      <c r="B582" s="214"/>
      <c r="D582" s="215" t="s">
        <v>162</v>
      </c>
      <c r="E582" s="216" t="s">
        <v>5</v>
      </c>
      <c r="F582" s="217" t="s">
        <v>865</v>
      </c>
      <c r="H582" s="216" t="s">
        <v>5</v>
      </c>
      <c r="I582" s="218"/>
      <c r="L582" s="214"/>
      <c r="M582" s="219"/>
      <c r="N582" s="220"/>
      <c r="O582" s="220"/>
      <c r="P582" s="220"/>
      <c r="Q582" s="220"/>
      <c r="R582" s="220"/>
      <c r="S582" s="220"/>
      <c r="T582" s="221"/>
      <c r="AT582" s="216" t="s">
        <v>162</v>
      </c>
      <c r="AU582" s="216" t="s">
        <v>81</v>
      </c>
      <c r="AV582" s="11" t="s">
        <v>79</v>
      </c>
      <c r="AW582" s="11" t="s">
        <v>35</v>
      </c>
      <c r="AX582" s="11" t="s">
        <v>71</v>
      </c>
      <c r="AY582" s="216" t="s">
        <v>152</v>
      </c>
    </row>
    <row r="583" spans="2:51" s="12" customFormat="1" ht="13.5">
      <c r="B583" s="222"/>
      <c r="D583" s="215" t="s">
        <v>162</v>
      </c>
      <c r="E583" s="223" t="s">
        <v>5</v>
      </c>
      <c r="F583" s="224" t="s">
        <v>866</v>
      </c>
      <c r="H583" s="225">
        <v>201.94</v>
      </c>
      <c r="I583" s="226"/>
      <c r="L583" s="222"/>
      <c r="M583" s="227"/>
      <c r="N583" s="228"/>
      <c r="O583" s="228"/>
      <c r="P583" s="228"/>
      <c r="Q583" s="228"/>
      <c r="R583" s="228"/>
      <c r="S583" s="228"/>
      <c r="T583" s="229"/>
      <c r="AT583" s="223" t="s">
        <v>162</v>
      </c>
      <c r="AU583" s="223" t="s">
        <v>81</v>
      </c>
      <c r="AV583" s="12" t="s">
        <v>81</v>
      </c>
      <c r="AW583" s="12" t="s">
        <v>35</v>
      </c>
      <c r="AX583" s="12" t="s">
        <v>71</v>
      </c>
      <c r="AY583" s="223" t="s">
        <v>152</v>
      </c>
    </row>
    <row r="584" spans="2:51" s="12" customFormat="1" ht="13.5">
      <c r="B584" s="222"/>
      <c r="D584" s="215" t="s">
        <v>162</v>
      </c>
      <c r="E584" s="223" t="s">
        <v>5</v>
      </c>
      <c r="F584" s="224" t="s">
        <v>867</v>
      </c>
      <c r="H584" s="225">
        <v>175.98</v>
      </c>
      <c r="I584" s="226"/>
      <c r="L584" s="222"/>
      <c r="M584" s="227"/>
      <c r="N584" s="228"/>
      <c r="O584" s="228"/>
      <c r="P584" s="228"/>
      <c r="Q584" s="228"/>
      <c r="R584" s="228"/>
      <c r="S584" s="228"/>
      <c r="T584" s="229"/>
      <c r="AT584" s="223" t="s">
        <v>162</v>
      </c>
      <c r="AU584" s="223" t="s">
        <v>81</v>
      </c>
      <c r="AV584" s="12" t="s">
        <v>81</v>
      </c>
      <c r="AW584" s="12" t="s">
        <v>35</v>
      </c>
      <c r="AX584" s="12" t="s">
        <v>71</v>
      </c>
      <c r="AY584" s="223" t="s">
        <v>152</v>
      </c>
    </row>
    <row r="585" spans="2:51" s="12" customFormat="1" ht="13.5">
      <c r="B585" s="222"/>
      <c r="D585" s="215" t="s">
        <v>162</v>
      </c>
      <c r="E585" s="223" t="s">
        <v>5</v>
      </c>
      <c r="F585" s="224" t="s">
        <v>868</v>
      </c>
      <c r="H585" s="225">
        <v>382.55</v>
      </c>
      <c r="I585" s="226"/>
      <c r="L585" s="222"/>
      <c r="M585" s="227"/>
      <c r="N585" s="228"/>
      <c r="O585" s="228"/>
      <c r="P585" s="228"/>
      <c r="Q585" s="228"/>
      <c r="R585" s="228"/>
      <c r="S585" s="228"/>
      <c r="T585" s="229"/>
      <c r="AT585" s="223" t="s">
        <v>162</v>
      </c>
      <c r="AU585" s="223" t="s">
        <v>81</v>
      </c>
      <c r="AV585" s="12" t="s">
        <v>81</v>
      </c>
      <c r="AW585" s="12" t="s">
        <v>35</v>
      </c>
      <c r="AX585" s="12" t="s">
        <v>71</v>
      </c>
      <c r="AY585" s="223" t="s">
        <v>152</v>
      </c>
    </row>
    <row r="586" spans="2:51" s="13" customFormat="1" ht="13.5">
      <c r="B586" s="230"/>
      <c r="D586" s="215" t="s">
        <v>162</v>
      </c>
      <c r="E586" s="231" t="s">
        <v>5</v>
      </c>
      <c r="F586" s="232" t="s">
        <v>165</v>
      </c>
      <c r="H586" s="233">
        <v>760.47</v>
      </c>
      <c r="I586" s="234"/>
      <c r="L586" s="230"/>
      <c r="M586" s="235"/>
      <c r="N586" s="236"/>
      <c r="O586" s="236"/>
      <c r="P586" s="236"/>
      <c r="Q586" s="236"/>
      <c r="R586" s="236"/>
      <c r="S586" s="236"/>
      <c r="T586" s="237"/>
      <c r="AT586" s="231" t="s">
        <v>162</v>
      </c>
      <c r="AU586" s="231" t="s">
        <v>81</v>
      </c>
      <c r="AV586" s="13" t="s">
        <v>160</v>
      </c>
      <c r="AW586" s="13" t="s">
        <v>35</v>
      </c>
      <c r="AX586" s="13" t="s">
        <v>79</v>
      </c>
      <c r="AY586" s="231" t="s">
        <v>152</v>
      </c>
    </row>
    <row r="587" spans="2:65" s="1" customFormat="1" ht="25.5" customHeight="1">
      <c r="B587" s="201"/>
      <c r="C587" s="238" t="s">
        <v>869</v>
      </c>
      <c r="D587" s="238" t="s">
        <v>166</v>
      </c>
      <c r="E587" s="239" t="s">
        <v>870</v>
      </c>
      <c r="F587" s="240" t="s">
        <v>871</v>
      </c>
      <c r="G587" s="241" t="s">
        <v>174</v>
      </c>
      <c r="H587" s="242">
        <v>836.517</v>
      </c>
      <c r="I587" s="243"/>
      <c r="J587" s="244">
        <f>ROUND(I587*H587,2)</f>
        <v>0</v>
      </c>
      <c r="K587" s="240" t="s">
        <v>5</v>
      </c>
      <c r="L587" s="245"/>
      <c r="M587" s="246" t="s">
        <v>5</v>
      </c>
      <c r="N587" s="247" t="s">
        <v>42</v>
      </c>
      <c r="O587" s="48"/>
      <c r="P587" s="211">
        <f>O587*H587</f>
        <v>0</v>
      </c>
      <c r="Q587" s="211">
        <v>0.01</v>
      </c>
      <c r="R587" s="211">
        <f>Q587*H587</f>
        <v>8.36517</v>
      </c>
      <c r="S587" s="211">
        <v>0</v>
      </c>
      <c r="T587" s="212">
        <f>S587*H587</f>
        <v>0</v>
      </c>
      <c r="AR587" s="25" t="s">
        <v>400</v>
      </c>
      <c r="AT587" s="25" t="s">
        <v>166</v>
      </c>
      <c r="AU587" s="25" t="s">
        <v>81</v>
      </c>
      <c r="AY587" s="25" t="s">
        <v>152</v>
      </c>
      <c r="BE587" s="213">
        <f>IF(N587="základní",J587,0)</f>
        <v>0</v>
      </c>
      <c r="BF587" s="213">
        <f>IF(N587="snížená",J587,0)</f>
        <v>0</v>
      </c>
      <c r="BG587" s="213">
        <f>IF(N587="zákl. přenesená",J587,0)</f>
        <v>0</v>
      </c>
      <c r="BH587" s="213">
        <f>IF(N587="sníž. přenesená",J587,0)</f>
        <v>0</v>
      </c>
      <c r="BI587" s="213">
        <f>IF(N587="nulová",J587,0)</f>
        <v>0</v>
      </c>
      <c r="BJ587" s="25" t="s">
        <v>79</v>
      </c>
      <c r="BK587" s="213">
        <f>ROUND(I587*H587,2)</f>
        <v>0</v>
      </c>
      <c r="BL587" s="25" t="s">
        <v>247</v>
      </c>
      <c r="BM587" s="25" t="s">
        <v>872</v>
      </c>
    </row>
    <row r="588" spans="2:51" s="12" customFormat="1" ht="13.5">
      <c r="B588" s="222"/>
      <c r="D588" s="215" t="s">
        <v>162</v>
      </c>
      <c r="F588" s="224" t="s">
        <v>873</v>
      </c>
      <c r="H588" s="225">
        <v>836.517</v>
      </c>
      <c r="I588" s="226"/>
      <c r="L588" s="222"/>
      <c r="M588" s="227"/>
      <c r="N588" s="228"/>
      <c r="O588" s="228"/>
      <c r="P588" s="228"/>
      <c r="Q588" s="228"/>
      <c r="R588" s="228"/>
      <c r="S588" s="228"/>
      <c r="T588" s="229"/>
      <c r="AT588" s="223" t="s">
        <v>162</v>
      </c>
      <c r="AU588" s="223" t="s">
        <v>81</v>
      </c>
      <c r="AV588" s="12" t="s">
        <v>81</v>
      </c>
      <c r="AW588" s="12" t="s">
        <v>6</v>
      </c>
      <c r="AX588" s="12" t="s">
        <v>79</v>
      </c>
      <c r="AY588" s="223" t="s">
        <v>152</v>
      </c>
    </row>
    <row r="589" spans="2:65" s="1" customFormat="1" ht="16.5" customHeight="1">
      <c r="B589" s="201"/>
      <c r="C589" s="202" t="s">
        <v>874</v>
      </c>
      <c r="D589" s="202" t="s">
        <v>155</v>
      </c>
      <c r="E589" s="203" t="s">
        <v>875</v>
      </c>
      <c r="F589" s="204" t="s">
        <v>876</v>
      </c>
      <c r="G589" s="205" t="s">
        <v>219</v>
      </c>
      <c r="H589" s="206">
        <v>953.938</v>
      </c>
      <c r="I589" s="207"/>
      <c r="J589" s="208">
        <f>ROUND(I589*H589,2)</f>
        <v>0</v>
      </c>
      <c r="K589" s="204" t="s">
        <v>159</v>
      </c>
      <c r="L589" s="47"/>
      <c r="M589" s="209" t="s">
        <v>5</v>
      </c>
      <c r="N589" s="210" t="s">
        <v>42</v>
      </c>
      <c r="O589" s="48"/>
      <c r="P589" s="211">
        <f>O589*H589</f>
        <v>0</v>
      </c>
      <c r="Q589" s="211">
        <v>0</v>
      </c>
      <c r="R589" s="211">
        <f>Q589*H589</f>
        <v>0</v>
      </c>
      <c r="S589" s="211">
        <v>0.0003</v>
      </c>
      <c r="T589" s="212">
        <f>S589*H589</f>
        <v>0.2861814</v>
      </c>
      <c r="AR589" s="25" t="s">
        <v>247</v>
      </c>
      <c r="AT589" s="25" t="s">
        <v>155</v>
      </c>
      <c r="AU589" s="25" t="s">
        <v>81</v>
      </c>
      <c r="AY589" s="25" t="s">
        <v>152</v>
      </c>
      <c r="BE589" s="213">
        <f>IF(N589="základní",J589,0)</f>
        <v>0</v>
      </c>
      <c r="BF589" s="213">
        <f>IF(N589="snížená",J589,0)</f>
        <v>0</v>
      </c>
      <c r="BG589" s="213">
        <f>IF(N589="zákl. přenesená",J589,0)</f>
        <v>0</v>
      </c>
      <c r="BH589" s="213">
        <f>IF(N589="sníž. přenesená",J589,0)</f>
        <v>0</v>
      </c>
      <c r="BI589" s="213">
        <f>IF(N589="nulová",J589,0)</f>
        <v>0</v>
      </c>
      <c r="BJ589" s="25" t="s">
        <v>79</v>
      </c>
      <c r="BK589" s="213">
        <f>ROUND(I589*H589,2)</f>
        <v>0</v>
      </c>
      <c r="BL589" s="25" t="s">
        <v>247</v>
      </c>
      <c r="BM589" s="25" t="s">
        <v>877</v>
      </c>
    </row>
    <row r="590" spans="2:51" s="11" customFormat="1" ht="13.5">
      <c r="B590" s="214"/>
      <c r="D590" s="215" t="s">
        <v>162</v>
      </c>
      <c r="E590" s="216" t="s">
        <v>5</v>
      </c>
      <c r="F590" s="217" t="s">
        <v>327</v>
      </c>
      <c r="H590" s="216" t="s">
        <v>5</v>
      </c>
      <c r="I590" s="218"/>
      <c r="L590" s="214"/>
      <c r="M590" s="219"/>
      <c r="N590" s="220"/>
      <c r="O590" s="220"/>
      <c r="P590" s="220"/>
      <c r="Q590" s="220"/>
      <c r="R590" s="220"/>
      <c r="S590" s="220"/>
      <c r="T590" s="221"/>
      <c r="AT590" s="216" t="s">
        <v>162</v>
      </c>
      <c r="AU590" s="216" t="s">
        <v>81</v>
      </c>
      <c r="AV590" s="11" t="s">
        <v>79</v>
      </c>
      <c r="AW590" s="11" t="s">
        <v>35</v>
      </c>
      <c r="AX590" s="11" t="s">
        <v>71</v>
      </c>
      <c r="AY590" s="216" t="s">
        <v>152</v>
      </c>
    </row>
    <row r="591" spans="2:51" s="11" customFormat="1" ht="13.5">
      <c r="B591" s="214"/>
      <c r="D591" s="215" t="s">
        <v>162</v>
      </c>
      <c r="E591" s="216" t="s">
        <v>5</v>
      </c>
      <c r="F591" s="217" t="s">
        <v>177</v>
      </c>
      <c r="H591" s="216" t="s">
        <v>5</v>
      </c>
      <c r="I591" s="218"/>
      <c r="L591" s="214"/>
      <c r="M591" s="219"/>
      <c r="N591" s="220"/>
      <c r="O591" s="220"/>
      <c r="P591" s="220"/>
      <c r="Q591" s="220"/>
      <c r="R591" s="220"/>
      <c r="S591" s="220"/>
      <c r="T591" s="221"/>
      <c r="AT591" s="216" t="s">
        <v>162</v>
      </c>
      <c r="AU591" s="216" t="s">
        <v>81</v>
      </c>
      <c r="AV591" s="11" t="s">
        <v>79</v>
      </c>
      <c r="AW591" s="11" t="s">
        <v>35</v>
      </c>
      <c r="AX591" s="11" t="s">
        <v>71</v>
      </c>
      <c r="AY591" s="216" t="s">
        <v>152</v>
      </c>
    </row>
    <row r="592" spans="2:51" s="12" customFormat="1" ht="13.5">
      <c r="B592" s="222"/>
      <c r="D592" s="215" t="s">
        <v>162</v>
      </c>
      <c r="E592" s="223" t="s">
        <v>5</v>
      </c>
      <c r="F592" s="224" t="s">
        <v>878</v>
      </c>
      <c r="H592" s="225">
        <v>263.839</v>
      </c>
      <c r="I592" s="226"/>
      <c r="L592" s="222"/>
      <c r="M592" s="227"/>
      <c r="N592" s="228"/>
      <c r="O592" s="228"/>
      <c r="P592" s="228"/>
      <c r="Q592" s="228"/>
      <c r="R592" s="228"/>
      <c r="S592" s="228"/>
      <c r="T592" s="229"/>
      <c r="AT592" s="223" t="s">
        <v>162</v>
      </c>
      <c r="AU592" s="223" t="s">
        <v>81</v>
      </c>
      <c r="AV592" s="12" t="s">
        <v>81</v>
      </c>
      <c r="AW592" s="12" t="s">
        <v>35</v>
      </c>
      <c r="AX592" s="12" t="s">
        <v>71</v>
      </c>
      <c r="AY592" s="223" t="s">
        <v>152</v>
      </c>
    </row>
    <row r="593" spans="2:51" s="12" customFormat="1" ht="13.5">
      <c r="B593" s="222"/>
      <c r="D593" s="215" t="s">
        <v>162</v>
      </c>
      <c r="E593" s="223" t="s">
        <v>5</v>
      </c>
      <c r="F593" s="224" t="s">
        <v>879</v>
      </c>
      <c r="H593" s="225">
        <v>16.05</v>
      </c>
      <c r="I593" s="226"/>
      <c r="L593" s="222"/>
      <c r="M593" s="227"/>
      <c r="N593" s="228"/>
      <c r="O593" s="228"/>
      <c r="P593" s="228"/>
      <c r="Q593" s="228"/>
      <c r="R593" s="228"/>
      <c r="S593" s="228"/>
      <c r="T593" s="229"/>
      <c r="AT593" s="223" t="s">
        <v>162</v>
      </c>
      <c r="AU593" s="223" t="s">
        <v>81</v>
      </c>
      <c r="AV593" s="12" t="s">
        <v>81</v>
      </c>
      <c r="AW593" s="12" t="s">
        <v>35</v>
      </c>
      <c r="AX593" s="12" t="s">
        <v>71</v>
      </c>
      <c r="AY593" s="223" t="s">
        <v>152</v>
      </c>
    </row>
    <row r="594" spans="2:51" s="11" customFormat="1" ht="13.5">
      <c r="B594" s="214"/>
      <c r="D594" s="215" t="s">
        <v>162</v>
      </c>
      <c r="E594" s="216" t="s">
        <v>5</v>
      </c>
      <c r="F594" s="217" t="s">
        <v>180</v>
      </c>
      <c r="H594" s="216" t="s">
        <v>5</v>
      </c>
      <c r="I594" s="218"/>
      <c r="L594" s="214"/>
      <c r="M594" s="219"/>
      <c r="N594" s="220"/>
      <c r="O594" s="220"/>
      <c r="P594" s="220"/>
      <c r="Q594" s="220"/>
      <c r="R594" s="220"/>
      <c r="S594" s="220"/>
      <c r="T594" s="221"/>
      <c r="AT594" s="216" t="s">
        <v>162</v>
      </c>
      <c r="AU594" s="216" t="s">
        <v>81</v>
      </c>
      <c r="AV594" s="11" t="s">
        <v>79</v>
      </c>
      <c r="AW594" s="11" t="s">
        <v>35</v>
      </c>
      <c r="AX594" s="11" t="s">
        <v>71</v>
      </c>
      <c r="AY594" s="216" t="s">
        <v>152</v>
      </c>
    </row>
    <row r="595" spans="2:51" s="12" customFormat="1" ht="13.5">
      <c r="B595" s="222"/>
      <c r="D595" s="215" t="s">
        <v>162</v>
      </c>
      <c r="E595" s="223" t="s">
        <v>5</v>
      </c>
      <c r="F595" s="224" t="s">
        <v>880</v>
      </c>
      <c r="H595" s="225">
        <v>173.638</v>
      </c>
      <c r="I595" s="226"/>
      <c r="L595" s="222"/>
      <c r="M595" s="227"/>
      <c r="N595" s="228"/>
      <c r="O595" s="228"/>
      <c r="P595" s="228"/>
      <c r="Q595" s="228"/>
      <c r="R595" s="228"/>
      <c r="S595" s="228"/>
      <c r="T595" s="229"/>
      <c r="AT595" s="223" t="s">
        <v>162</v>
      </c>
      <c r="AU595" s="223" t="s">
        <v>81</v>
      </c>
      <c r="AV595" s="12" t="s">
        <v>81</v>
      </c>
      <c r="AW595" s="12" t="s">
        <v>35</v>
      </c>
      <c r="AX595" s="12" t="s">
        <v>71</v>
      </c>
      <c r="AY595" s="223" t="s">
        <v>152</v>
      </c>
    </row>
    <row r="596" spans="2:51" s="11" customFormat="1" ht="13.5">
      <c r="B596" s="214"/>
      <c r="D596" s="215" t="s">
        <v>162</v>
      </c>
      <c r="E596" s="216" t="s">
        <v>5</v>
      </c>
      <c r="F596" s="217" t="s">
        <v>182</v>
      </c>
      <c r="H596" s="216" t="s">
        <v>5</v>
      </c>
      <c r="I596" s="218"/>
      <c r="L596" s="214"/>
      <c r="M596" s="219"/>
      <c r="N596" s="220"/>
      <c r="O596" s="220"/>
      <c r="P596" s="220"/>
      <c r="Q596" s="220"/>
      <c r="R596" s="220"/>
      <c r="S596" s="220"/>
      <c r="T596" s="221"/>
      <c r="AT596" s="216" t="s">
        <v>162</v>
      </c>
      <c r="AU596" s="216" t="s">
        <v>81</v>
      </c>
      <c r="AV596" s="11" t="s">
        <v>79</v>
      </c>
      <c r="AW596" s="11" t="s">
        <v>35</v>
      </c>
      <c r="AX596" s="11" t="s">
        <v>71</v>
      </c>
      <c r="AY596" s="216" t="s">
        <v>152</v>
      </c>
    </row>
    <row r="597" spans="2:51" s="12" customFormat="1" ht="13.5">
      <c r="B597" s="222"/>
      <c r="D597" s="215" t="s">
        <v>162</v>
      </c>
      <c r="E597" s="223" t="s">
        <v>5</v>
      </c>
      <c r="F597" s="224" t="s">
        <v>881</v>
      </c>
      <c r="H597" s="225">
        <v>500.411</v>
      </c>
      <c r="I597" s="226"/>
      <c r="L597" s="222"/>
      <c r="M597" s="227"/>
      <c r="N597" s="228"/>
      <c r="O597" s="228"/>
      <c r="P597" s="228"/>
      <c r="Q597" s="228"/>
      <c r="R597" s="228"/>
      <c r="S597" s="228"/>
      <c r="T597" s="229"/>
      <c r="AT597" s="223" t="s">
        <v>162</v>
      </c>
      <c r="AU597" s="223" t="s">
        <v>81</v>
      </c>
      <c r="AV597" s="12" t="s">
        <v>81</v>
      </c>
      <c r="AW597" s="12" t="s">
        <v>35</v>
      </c>
      <c r="AX597" s="12" t="s">
        <v>71</v>
      </c>
      <c r="AY597" s="223" t="s">
        <v>152</v>
      </c>
    </row>
    <row r="598" spans="2:51" s="13" customFormat="1" ht="13.5">
      <c r="B598" s="230"/>
      <c r="D598" s="215" t="s">
        <v>162</v>
      </c>
      <c r="E598" s="231" t="s">
        <v>5</v>
      </c>
      <c r="F598" s="232" t="s">
        <v>165</v>
      </c>
      <c r="H598" s="233">
        <v>953.938</v>
      </c>
      <c r="I598" s="234"/>
      <c r="L598" s="230"/>
      <c r="M598" s="235"/>
      <c r="N598" s="236"/>
      <c r="O598" s="236"/>
      <c r="P598" s="236"/>
      <c r="Q598" s="236"/>
      <c r="R598" s="236"/>
      <c r="S598" s="236"/>
      <c r="T598" s="237"/>
      <c r="AT598" s="231" t="s">
        <v>162</v>
      </c>
      <c r="AU598" s="231" t="s">
        <v>81</v>
      </c>
      <c r="AV598" s="13" t="s">
        <v>160</v>
      </c>
      <c r="AW598" s="13" t="s">
        <v>35</v>
      </c>
      <c r="AX598" s="13" t="s">
        <v>79</v>
      </c>
      <c r="AY598" s="231" t="s">
        <v>152</v>
      </c>
    </row>
    <row r="599" spans="2:65" s="1" customFormat="1" ht="16.5" customHeight="1">
      <c r="B599" s="201"/>
      <c r="C599" s="202" t="s">
        <v>882</v>
      </c>
      <c r="D599" s="202" t="s">
        <v>155</v>
      </c>
      <c r="E599" s="203" t="s">
        <v>883</v>
      </c>
      <c r="F599" s="204" t="s">
        <v>884</v>
      </c>
      <c r="G599" s="205" t="s">
        <v>219</v>
      </c>
      <c r="H599" s="206">
        <v>1435</v>
      </c>
      <c r="I599" s="207"/>
      <c r="J599" s="208">
        <f>ROUND(I599*H599,2)</f>
        <v>0</v>
      </c>
      <c r="K599" s="204" t="s">
        <v>159</v>
      </c>
      <c r="L599" s="47"/>
      <c r="M599" s="209" t="s">
        <v>5</v>
      </c>
      <c r="N599" s="210" t="s">
        <v>42</v>
      </c>
      <c r="O599" s="48"/>
      <c r="P599" s="211">
        <f>O599*H599</f>
        <v>0</v>
      </c>
      <c r="Q599" s="211">
        <v>3E-05</v>
      </c>
      <c r="R599" s="211">
        <f>Q599*H599</f>
        <v>0.04305</v>
      </c>
      <c r="S599" s="211">
        <v>0</v>
      </c>
      <c r="T599" s="212">
        <f>S599*H599</f>
        <v>0</v>
      </c>
      <c r="AR599" s="25" t="s">
        <v>247</v>
      </c>
      <c r="AT599" s="25" t="s">
        <v>155</v>
      </c>
      <c r="AU599" s="25" t="s">
        <v>81</v>
      </c>
      <c r="AY599" s="25" t="s">
        <v>152</v>
      </c>
      <c r="BE599" s="213">
        <f>IF(N599="základní",J599,0)</f>
        <v>0</v>
      </c>
      <c r="BF599" s="213">
        <f>IF(N599="snížená",J599,0)</f>
        <v>0</v>
      </c>
      <c r="BG599" s="213">
        <f>IF(N599="zákl. přenesená",J599,0)</f>
        <v>0</v>
      </c>
      <c r="BH599" s="213">
        <f>IF(N599="sníž. přenesená",J599,0)</f>
        <v>0</v>
      </c>
      <c r="BI599" s="213">
        <f>IF(N599="nulová",J599,0)</f>
        <v>0</v>
      </c>
      <c r="BJ599" s="25" t="s">
        <v>79</v>
      </c>
      <c r="BK599" s="213">
        <f>ROUND(I599*H599,2)</f>
        <v>0</v>
      </c>
      <c r="BL599" s="25" t="s">
        <v>247</v>
      </c>
      <c r="BM599" s="25" t="s">
        <v>885</v>
      </c>
    </row>
    <row r="600" spans="2:51" s="11" customFormat="1" ht="13.5">
      <c r="B600" s="214"/>
      <c r="D600" s="215" t="s">
        <v>162</v>
      </c>
      <c r="E600" s="216" t="s">
        <v>5</v>
      </c>
      <c r="F600" s="217" t="s">
        <v>886</v>
      </c>
      <c r="H600" s="216" t="s">
        <v>5</v>
      </c>
      <c r="I600" s="218"/>
      <c r="L600" s="214"/>
      <c r="M600" s="219"/>
      <c r="N600" s="220"/>
      <c r="O600" s="220"/>
      <c r="P600" s="220"/>
      <c r="Q600" s="220"/>
      <c r="R600" s="220"/>
      <c r="S600" s="220"/>
      <c r="T600" s="221"/>
      <c r="AT600" s="216" t="s">
        <v>162</v>
      </c>
      <c r="AU600" s="216" t="s">
        <v>81</v>
      </c>
      <c r="AV600" s="11" t="s">
        <v>79</v>
      </c>
      <c r="AW600" s="11" t="s">
        <v>35</v>
      </c>
      <c r="AX600" s="11" t="s">
        <v>71</v>
      </c>
      <c r="AY600" s="216" t="s">
        <v>152</v>
      </c>
    </row>
    <row r="601" spans="2:51" s="12" customFormat="1" ht="13.5">
      <c r="B601" s="222"/>
      <c r="D601" s="215" t="s">
        <v>162</v>
      </c>
      <c r="E601" s="223" t="s">
        <v>5</v>
      </c>
      <c r="F601" s="224" t="s">
        <v>887</v>
      </c>
      <c r="H601" s="225">
        <v>1435</v>
      </c>
      <c r="I601" s="226"/>
      <c r="L601" s="222"/>
      <c r="M601" s="227"/>
      <c r="N601" s="228"/>
      <c r="O601" s="228"/>
      <c r="P601" s="228"/>
      <c r="Q601" s="228"/>
      <c r="R601" s="228"/>
      <c r="S601" s="228"/>
      <c r="T601" s="229"/>
      <c r="AT601" s="223" t="s">
        <v>162</v>
      </c>
      <c r="AU601" s="223" t="s">
        <v>81</v>
      </c>
      <c r="AV601" s="12" t="s">
        <v>81</v>
      </c>
      <c r="AW601" s="12" t="s">
        <v>35</v>
      </c>
      <c r="AX601" s="12" t="s">
        <v>71</v>
      </c>
      <c r="AY601" s="223" t="s">
        <v>152</v>
      </c>
    </row>
    <row r="602" spans="2:51" s="13" customFormat="1" ht="13.5">
      <c r="B602" s="230"/>
      <c r="D602" s="215" t="s">
        <v>162</v>
      </c>
      <c r="E602" s="231" t="s">
        <v>5</v>
      </c>
      <c r="F602" s="232" t="s">
        <v>165</v>
      </c>
      <c r="H602" s="233">
        <v>1435</v>
      </c>
      <c r="I602" s="234"/>
      <c r="L602" s="230"/>
      <c r="M602" s="235"/>
      <c r="N602" s="236"/>
      <c r="O602" s="236"/>
      <c r="P602" s="236"/>
      <c r="Q602" s="236"/>
      <c r="R602" s="236"/>
      <c r="S602" s="236"/>
      <c r="T602" s="237"/>
      <c r="AT602" s="231" t="s">
        <v>162</v>
      </c>
      <c r="AU602" s="231" t="s">
        <v>81</v>
      </c>
      <c r="AV602" s="13" t="s">
        <v>160</v>
      </c>
      <c r="AW602" s="13" t="s">
        <v>35</v>
      </c>
      <c r="AX602" s="13" t="s">
        <v>79</v>
      </c>
      <c r="AY602" s="231" t="s">
        <v>152</v>
      </c>
    </row>
    <row r="603" spans="2:65" s="1" customFormat="1" ht="16.5" customHeight="1">
      <c r="B603" s="201"/>
      <c r="C603" s="238" t="s">
        <v>888</v>
      </c>
      <c r="D603" s="238" t="s">
        <v>166</v>
      </c>
      <c r="E603" s="239" t="s">
        <v>889</v>
      </c>
      <c r="F603" s="240" t="s">
        <v>890</v>
      </c>
      <c r="G603" s="241" t="s">
        <v>219</v>
      </c>
      <c r="H603" s="242">
        <v>1463.7</v>
      </c>
      <c r="I603" s="243"/>
      <c r="J603" s="244">
        <f>ROUND(I603*H603,2)</f>
        <v>0</v>
      </c>
      <c r="K603" s="240" t="s">
        <v>5</v>
      </c>
      <c r="L603" s="245"/>
      <c r="M603" s="246" t="s">
        <v>5</v>
      </c>
      <c r="N603" s="247" t="s">
        <v>42</v>
      </c>
      <c r="O603" s="48"/>
      <c r="P603" s="211">
        <f>O603*H603</f>
        <v>0</v>
      </c>
      <c r="Q603" s="211">
        <v>6E-05</v>
      </c>
      <c r="R603" s="211">
        <f>Q603*H603</f>
        <v>0.08782200000000001</v>
      </c>
      <c r="S603" s="211">
        <v>0</v>
      </c>
      <c r="T603" s="212">
        <f>S603*H603</f>
        <v>0</v>
      </c>
      <c r="AR603" s="25" t="s">
        <v>400</v>
      </c>
      <c r="AT603" s="25" t="s">
        <v>166</v>
      </c>
      <c r="AU603" s="25" t="s">
        <v>81</v>
      </c>
      <c r="AY603" s="25" t="s">
        <v>152</v>
      </c>
      <c r="BE603" s="213">
        <f>IF(N603="základní",J603,0)</f>
        <v>0</v>
      </c>
      <c r="BF603" s="213">
        <f>IF(N603="snížená",J603,0)</f>
        <v>0</v>
      </c>
      <c r="BG603" s="213">
        <f>IF(N603="zákl. přenesená",J603,0)</f>
        <v>0</v>
      </c>
      <c r="BH603" s="213">
        <f>IF(N603="sníž. přenesená",J603,0)</f>
        <v>0</v>
      </c>
      <c r="BI603" s="213">
        <f>IF(N603="nulová",J603,0)</f>
        <v>0</v>
      </c>
      <c r="BJ603" s="25" t="s">
        <v>79</v>
      </c>
      <c r="BK603" s="213">
        <f>ROUND(I603*H603,2)</f>
        <v>0</v>
      </c>
      <c r="BL603" s="25" t="s">
        <v>247</v>
      </c>
      <c r="BM603" s="25" t="s">
        <v>891</v>
      </c>
    </row>
    <row r="604" spans="2:51" s="12" customFormat="1" ht="13.5">
      <c r="B604" s="222"/>
      <c r="D604" s="215" t="s">
        <v>162</v>
      </c>
      <c r="F604" s="224" t="s">
        <v>892</v>
      </c>
      <c r="H604" s="225">
        <v>1463.7</v>
      </c>
      <c r="I604" s="226"/>
      <c r="L604" s="222"/>
      <c r="M604" s="227"/>
      <c r="N604" s="228"/>
      <c r="O604" s="228"/>
      <c r="P604" s="228"/>
      <c r="Q604" s="228"/>
      <c r="R604" s="228"/>
      <c r="S604" s="228"/>
      <c r="T604" s="229"/>
      <c r="AT604" s="223" t="s">
        <v>162</v>
      </c>
      <c r="AU604" s="223" t="s">
        <v>81</v>
      </c>
      <c r="AV604" s="12" t="s">
        <v>81</v>
      </c>
      <c r="AW604" s="12" t="s">
        <v>6</v>
      </c>
      <c r="AX604" s="12" t="s">
        <v>79</v>
      </c>
      <c r="AY604" s="223" t="s">
        <v>152</v>
      </c>
    </row>
    <row r="605" spans="2:65" s="1" customFormat="1" ht="16.5" customHeight="1">
      <c r="B605" s="201"/>
      <c r="C605" s="202" t="s">
        <v>893</v>
      </c>
      <c r="D605" s="202" t="s">
        <v>155</v>
      </c>
      <c r="E605" s="203" t="s">
        <v>894</v>
      </c>
      <c r="F605" s="204" t="s">
        <v>895</v>
      </c>
      <c r="G605" s="205" t="s">
        <v>174</v>
      </c>
      <c r="H605" s="206">
        <v>1000.26</v>
      </c>
      <c r="I605" s="207"/>
      <c r="J605" s="208">
        <f>ROUND(I605*H605,2)</f>
        <v>0</v>
      </c>
      <c r="K605" s="204" t="s">
        <v>159</v>
      </c>
      <c r="L605" s="47"/>
      <c r="M605" s="209" t="s">
        <v>5</v>
      </c>
      <c r="N605" s="210" t="s">
        <v>42</v>
      </c>
      <c r="O605" s="48"/>
      <c r="P605" s="211">
        <f>O605*H605</f>
        <v>0</v>
      </c>
      <c r="Q605" s="211">
        <v>0</v>
      </c>
      <c r="R605" s="211">
        <f>Q605*H605</f>
        <v>0</v>
      </c>
      <c r="S605" s="211">
        <v>0</v>
      </c>
      <c r="T605" s="212">
        <f>S605*H605</f>
        <v>0</v>
      </c>
      <c r="AR605" s="25" t="s">
        <v>247</v>
      </c>
      <c r="AT605" s="25" t="s">
        <v>155</v>
      </c>
      <c r="AU605" s="25" t="s">
        <v>81</v>
      </c>
      <c r="AY605" s="25" t="s">
        <v>152</v>
      </c>
      <c r="BE605" s="213">
        <f>IF(N605="základní",J605,0)</f>
        <v>0</v>
      </c>
      <c r="BF605" s="213">
        <f>IF(N605="snížená",J605,0)</f>
        <v>0</v>
      </c>
      <c r="BG605" s="213">
        <f>IF(N605="zákl. přenesená",J605,0)</f>
        <v>0</v>
      </c>
      <c r="BH605" s="213">
        <f>IF(N605="sníž. přenesená",J605,0)</f>
        <v>0</v>
      </c>
      <c r="BI605" s="213">
        <f>IF(N605="nulová",J605,0)</f>
        <v>0</v>
      </c>
      <c r="BJ605" s="25" t="s">
        <v>79</v>
      </c>
      <c r="BK605" s="213">
        <f>ROUND(I605*H605,2)</f>
        <v>0</v>
      </c>
      <c r="BL605" s="25" t="s">
        <v>247</v>
      </c>
      <c r="BM605" s="25" t="s">
        <v>896</v>
      </c>
    </row>
    <row r="606" spans="2:51" s="12" customFormat="1" ht="13.5">
      <c r="B606" s="222"/>
      <c r="D606" s="215" t="s">
        <v>162</v>
      </c>
      <c r="E606" s="223" t="s">
        <v>5</v>
      </c>
      <c r="F606" s="224" t="s">
        <v>897</v>
      </c>
      <c r="H606" s="225">
        <v>254.58</v>
      </c>
      <c r="I606" s="226"/>
      <c r="L606" s="222"/>
      <c r="M606" s="227"/>
      <c r="N606" s="228"/>
      <c r="O606" s="228"/>
      <c r="P606" s="228"/>
      <c r="Q606" s="228"/>
      <c r="R606" s="228"/>
      <c r="S606" s="228"/>
      <c r="T606" s="229"/>
      <c r="AT606" s="223" t="s">
        <v>162</v>
      </c>
      <c r="AU606" s="223" t="s">
        <v>81</v>
      </c>
      <c r="AV606" s="12" t="s">
        <v>81</v>
      </c>
      <c r="AW606" s="12" t="s">
        <v>35</v>
      </c>
      <c r="AX606" s="12" t="s">
        <v>71</v>
      </c>
      <c r="AY606" s="223" t="s">
        <v>152</v>
      </c>
    </row>
    <row r="607" spans="2:51" s="12" customFormat="1" ht="13.5">
      <c r="B607" s="222"/>
      <c r="D607" s="215" t="s">
        <v>162</v>
      </c>
      <c r="E607" s="223" t="s">
        <v>5</v>
      </c>
      <c r="F607" s="224" t="s">
        <v>898</v>
      </c>
      <c r="H607" s="225">
        <v>171.45</v>
      </c>
      <c r="I607" s="226"/>
      <c r="L607" s="222"/>
      <c r="M607" s="227"/>
      <c r="N607" s="228"/>
      <c r="O607" s="228"/>
      <c r="P607" s="228"/>
      <c r="Q607" s="228"/>
      <c r="R607" s="228"/>
      <c r="S607" s="228"/>
      <c r="T607" s="229"/>
      <c r="AT607" s="223" t="s">
        <v>162</v>
      </c>
      <c r="AU607" s="223" t="s">
        <v>81</v>
      </c>
      <c r="AV607" s="12" t="s">
        <v>81</v>
      </c>
      <c r="AW607" s="12" t="s">
        <v>35</v>
      </c>
      <c r="AX607" s="12" t="s">
        <v>71</v>
      </c>
      <c r="AY607" s="223" t="s">
        <v>152</v>
      </c>
    </row>
    <row r="608" spans="2:51" s="12" customFormat="1" ht="13.5">
      <c r="B608" s="222"/>
      <c r="D608" s="215" t="s">
        <v>162</v>
      </c>
      <c r="E608" s="223" t="s">
        <v>5</v>
      </c>
      <c r="F608" s="224" t="s">
        <v>899</v>
      </c>
      <c r="H608" s="225">
        <v>574.23</v>
      </c>
      <c r="I608" s="226"/>
      <c r="L608" s="222"/>
      <c r="M608" s="227"/>
      <c r="N608" s="228"/>
      <c r="O608" s="228"/>
      <c r="P608" s="228"/>
      <c r="Q608" s="228"/>
      <c r="R608" s="228"/>
      <c r="S608" s="228"/>
      <c r="T608" s="229"/>
      <c r="AT608" s="223" t="s">
        <v>162</v>
      </c>
      <c r="AU608" s="223" t="s">
        <v>81</v>
      </c>
      <c r="AV608" s="12" t="s">
        <v>81</v>
      </c>
      <c r="AW608" s="12" t="s">
        <v>35</v>
      </c>
      <c r="AX608" s="12" t="s">
        <v>71</v>
      </c>
      <c r="AY608" s="223" t="s">
        <v>152</v>
      </c>
    </row>
    <row r="609" spans="2:51" s="13" customFormat="1" ht="13.5">
      <c r="B609" s="230"/>
      <c r="D609" s="215" t="s">
        <v>162</v>
      </c>
      <c r="E609" s="231" t="s">
        <v>5</v>
      </c>
      <c r="F609" s="232" t="s">
        <v>165</v>
      </c>
      <c r="H609" s="233">
        <v>1000.26</v>
      </c>
      <c r="I609" s="234"/>
      <c r="L609" s="230"/>
      <c r="M609" s="235"/>
      <c r="N609" s="236"/>
      <c r="O609" s="236"/>
      <c r="P609" s="236"/>
      <c r="Q609" s="236"/>
      <c r="R609" s="236"/>
      <c r="S609" s="236"/>
      <c r="T609" s="237"/>
      <c r="AT609" s="231" t="s">
        <v>162</v>
      </c>
      <c r="AU609" s="231" t="s">
        <v>81</v>
      </c>
      <c r="AV609" s="13" t="s">
        <v>160</v>
      </c>
      <c r="AW609" s="13" t="s">
        <v>35</v>
      </c>
      <c r="AX609" s="13" t="s">
        <v>79</v>
      </c>
      <c r="AY609" s="231" t="s">
        <v>152</v>
      </c>
    </row>
    <row r="610" spans="2:65" s="1" customFormat="1" ht="38.25" customHeight="1">
      <c r="B610" s="201"/>
      <c r="C610" s="202" t="s">
        <v>900</v>
      </c>
      <c r="D610" s="202" t="s">
        <v>155</v>
      </c>
      <c r="E610" s="203" t="s">
        <v>901</v>
      </c>
      <c r="F610" s="204" t="s">
        <v>902</v>
      </c>
      <c r="G610" s="205" t="s">
        <v>158</v>
      </c>
      <c r="H610" s="206">
        <v>14.812</v>
      </c>
      <c r="I610" s="207"/>
      <c r="J610" s="208">
        <f>ROUND(I610*H610,2)</f>
        <v>0</v>
      </c>
      <c r="K610" s="204" t="s">
        <v>159</v>
      </c>
      <c r="L610" s="47"/>
      <c r="M610" s="209" t="s">
        <v>5</v>
      </c>
      <c r="N610" s="210" t="s">
        <v>42</v>
      </c>
      <c r="O610" s="48"/>
      <c r="P610" s="211">
        <f>O610*H610</f>
        <v>0</v>
      </c>
      <c r="Q610" s="211">
        <v>0</v>
      </c>
      <c r="R610" s="211">
        <f>Q610*H610</f>
        <v>0</v>
      </c>
      <c r="S610" s="211">
        <v>0</v>
      </c>
      <c r="T610" s="212">
        <f>S610*H610</f>
        <v>0</v>
      </c>
      <c r="AR610" s="25" t="s">
        <v>247</v>
      </c>
      <c r="AT610" s="25" t="s">
        <v>155</v>
      </c>
      <c r="AU610" s="25" t="s">
        <v>81</v>
      </c>
      <c r="AY610" s="25" t="s">
        <v>152</v>
      </c>
      <c r="BE610" s="213">
        <f>IF(N610="základní",J610,0)</f>
        <v>0</v>
      </c>
      <c r="BF610" s="213">
        <f>IF(N610="snížená",J610,0)</f>
        <v>0</v>
      </c>
      <c r="BG610" s="213">
        <f>IF(N610="zákl. přenesená",J610,0)</f>
        <v>0</v>
      </c>
      <c r="BH610" s="213">
        <f>IF(N610="sníž. přenesená",J610,0)</f>
        <v>0</v>
      </c>
      <c r="BI610" s="213">
        <f>IF(N610="nulová",J610,0)</f>
        <v>0</v>
      </c>
      <c r="BJ610" s="25" t="s">
        <v>79</v>
      </c>
      <c r="BK610" s="213">
        <f>ROUND(I610*H610,2)</f>
        <v>0</v>
      </c>
      <c r="BL610" s="25" t="s">
        <v>247</v>
      </c>
      <c r="BM610" s="25" t="s">
        <v>903</v>
      </c>
    </row>
    <row r="611" spans="2:63" s="10" customFormat="1" ht="29.85" customHeight="1">
      <c r="B611" s="188"/>
      <c r="D611" s="189" t="s">
        <v>70</v>
      </c>
      <c r="E611" s="199" t="s">
        <v>904</v>
      </c>
      <c r="F611" s="199" t="s">
        <v>905</v>
      </c>
      <c r="I611" s="191"/>
      <c r="J611" s="200">
        <f>BK611</f>
        <v>0</v>
      </c>
      <c r="L611" s="188"/>
      <c r="M611" s="193"/>
      <c r="N611" s="194"/>
      <c r="O611" s="194"/>
      <c r="P611" s="195">
        <f>SUM(P612:P627)</f>
        <v>0</v>
      </c>
      <c r="Q611" s="194"/>
      <c r="R611" s="195">
        <f>SUM(R612:R627)</f>
        <v>3.6832550000000004</v>
      </c>
      <c r="S611" s="194"/>
      <c r="T611" s="196">
        <f>SUM(T612:T627)</f>
        <v>10.0245</v>
      </c>
      <c r="AR611" s="189" t="s">
        <v>81</v>
      </c>
      <c r="AT611" s="197" t="s">
        <v>70</v>
      </c>
      <c r="AU611" s="197" t="s">
        <v>79</v>
      </c>
      <c r="AY611" s="189" t="s">
        <v>152</v>
      </c>
      <c r="BK611" s="198">
        <f>SUM(BK612:BK627)</f>
        <v>0</v>
      </c>
    </row>
    <row r="612" spans="2:65" s="1" customFormat="1" ht="16.5" customHeight="1">
      <c r="B612" s="201"/>
      <c r="C612" s="202" t="s">
        <v>906</v>
      </c>
      <c r="D612" s="202" t="s">
        <v>155</v>
      </c>
      <c r="E612" s="203" t="s">
        <v>907</v>
      </c>
      <c r="F612" s="204" t="s">
        <v>908</v>
      </c>
      <c r="G612" s="205" t="s">
        <v>174</v>
      </c>
      <c r="H612" s="206">
        <v>123</v>
      </c>
      <c r="I612" s="207"/>
      <c r="J612" s="208">
        <f>ROUND(I612*H612,2)</f>
        <v>0</v>
      </c>
      <c r="K612" s="204" t="s">
        <v>159</v>
      </c>
      <c r="L612" s="47"/>
      <c r="M612" s="209" t="s">
        <v>5</v>
      </c>
      <c r="N612" s="210" t="s">
        <v>42</v>
      </c>
      <c r="O612" s="48"/>
      <c r="P612" s="211">
        <f>O612*H612</f>
        <v>0</v>
      </c>
      <c r="Q612" s="211">
        <v>0</v>
      </c>
      <c r="R612" s="211">
        <f>Q612*H612</f>
        <v>0</v>
      </c>
      <c r="S612" s="211">
        <v>0.0815</v>
      </c>
      <c r="T612" s="212">
        <f>S612*H612</f>
        <v>10.0245</v>
      </c>
      <c r="AR612" s="25" t="s">
        <v>247</v>
      </c>
      <c r="AT612" s="25" t="s">
        <v>155</v>
      </c>
      <c r="AU612" s="25" t="s">
        <v>81</v>
      </c>
      <c r="AY612" s="25" t="s">
        <v>152</v>
      </c>
      <c r="BE612" s="213">
        <f>IF(N612="základní",J612,0)</f>
        <v>0</v>
      </c>
      <c r="BF612" s="213">
        <f>IF(N612="snížená",J612,0)</f>
        <v>0</v>
      </c>
      <c r="BG612" s="213">
        <f>IF(N612="zákl. přenesená",J612,0)</f>
        <v>0</v>
      </c>
      <c r="BH612" s="213">
        <f>IF(N612="sníž. přenesená",J612,0)</f>
        <v>0</v>
      </c>
      <c r="BI612" s="213">
        <f>IF(N612="nulová",J612,0)</f>
        <v>0</v>
      </c>
      <c r="BJ612" s="25" t="s">
        <v>79</v>
      </c>
      <c r="BK612" s="213">
        <f>ROUND(I612*H612,2)</f>
        <v>0</v>
      </c>
      <c r="BL612" s="25" t="s">
        <v>247</v>
      </c>
      <c r="BM612" s="25" t="s">
        <v>909</v>
      </c>
    </row>
    <row r="613" spans="2:51" s="11" customFormat="1" ht="13.5">
      <c r="B613" s="214"/>
      <c r="D613" s="215" t="s">
        <v>162</v>
      </c>
      <c r="E613" s="216" t="s">
        <v>5</v>
      </c>
      <c r="F613" s="217" t="s">
        <v>910</v>
      </c>
      <c r="H613" s="216" t="s">
        <v>5</v>
      </c>
      <c r="I613" s="218"/>
      <c r="L613" s="214"/>
      <c r="M613" s="219"/>
      <c r="N613" s="220"/>
      <c r="O613" s="220"/>
      <c r="P613" s="220"/>
      <c r="Q613" s="220"/>
      <c r="R613" s="220"/>
      <c r="S613" s="220"/>
      <c r="T613" s="221"/>
      <c r="AT613" s="216" t="s">
        <v>162</v>
      </c>
      <c r="AU613" s="216" t="s">
        <v>81</v>
      </c>
      <c r="AV613" s="11" t="s">
        <v>79</v>
      </c>
      <c r="AW613" s="11" t="s">
        <v>35</v>
      </c>
      <c r="AX613" s="11" t="s">
        <v>71</v>
      </c>
      <c r="AY613" s="216" t="s">
        <v>152</v>
      </c>
    </row>
    <row r="614" spans="2:51" s="12" customFormat="1" ht="13.5">
      <c r="B614" s="222"/>
      <c r="D614" s="215" t="s">
        <v>162</v>
      </c>
      <c r="E614" s="223" t="s">
        <v>5</v>
      </c>
      <c r="F614" s="224" t="s">
        <v>893</v>
      </c>
      <c r="H614" s="225">
        <v>123</v>
      </c>
      <c r="I614" s="226"/>
      <c r="L614" s="222"/>
      <c r="M614" s="227"/>
      <c r="N614" s="228"/>
      <c r="O614" s="228"/>
      <c r="P614" s="228"/>
      <c r="Q614" s="228"/>
      <c r="R614" s="228"/>
      <c r="S614" s="228"/>
      <c r="T614" s="229"/>
      <c r="AT614" s="223" t="s">
        <v>162</v>
      </c>
      <c r="AU614" s="223" t="s">
        <v>81</v>
      </c>
      <c r="AV614" s="12" t="s">
        <v>81</v>
      </c>
      <c r="AW614" s="12" t="s">
        <v>35</v>
      </c>
      <c r="AX614" s="12" t="s">
        <v>71</v>
      </c>
      <c r="AY614" s="223" t="s">
        <v>152</v>
      </c>
    </row>
    <row r="615" spans="2:51" s="13" customFormat="1" ht="13.5">
      <c r="B615" s="230"/>
      <c r="D615" s="215" t="s">
        <v>162</v>
      </c>
      <c r="E615" s="231" t="s">
        <v>5</v>
      </c>
      <c r="F615" s="232" t="s">
        <v>165</v>
      </c>
      <c r="H615" s="233">
        <v>123</v>
      </c>
      <c r="I615" s="234"/>
      <c r="L615" s="230"/>
      <c r="M615" s="235"/>
      <c r="N615" s="236"/>
      <c r="O615" s="236"/>
      <c r="P615" s="236"/>
      <c r="Q615" s="236"/>
      <c r="R615" s="236"/>
      <c r="S615" s="236"/>
      <c r="T615" s="237"/>
      <c r="AT615" s="231" t="s">
        <v>162</v>
      </c>
      <c r="AU615" s="231" t="s">
        <v>81</v>
      </c>
      <c r="AV615" s="13" t="s">
        <v>160</v>
      </c>
      <c r="AW615" s="13" t="s">
        <v>35</v>
      </c>
      <c r="AX615" s="13" t="s">
        <v>79</v>
      </c>
      <c r="AY615" s="231" t="s">
        <v>152</v>
      </c>
    </row>
    <row r="616" spans="2:65" s="1" customFormat="1" ht="25.5" customHeight="1">
      <c r="B616" s="201"/>
      <c r="C616" s="202" t="s">
        <v>911</v>
      </c>
      <c r="D616" s="202" t="s">
        <v>155</v>
      </c>
      <c r="E616" s="203" t="s">
        <v>912</v>
      </c>
      <c r="F616" s="204" t="s">
        <v>913</v>
      </c>
      <c r="G616" s="205" t="s">
        <v>174</v>
      </c>
      <c r="H616" s="206">
        <v>145.5</v>
      </c>
      <c r="I616" s="207"/>
      <c r="J616" s="208">
        <f>ROUND(I616*H616,2)</f>
        <v>0</v>
      </c>
      <c r="K616" s="204" t="s">
        <v>159</v>
      </c>
      <c r="L616" s="47"/>
      <c r="M616" s="209" t="s">
        <v>5</v>
      </c>
      <c r="N616" s="210" t="s">
        <v>42</v>
      </c>
      <c r="O616" s="48"/>
      <c r="P616" s="211">
        <f>O616*H616</f>
        <v>0</v>
      </c>
      <c r="Q616" s="211">
        <v>0.003</v>
      </c>
      <c r="R616" s="211">
        <f>Q616*H616</f>
        <v>0.4365</v>
      </c>
      <c r="S616" s="211">
        <v>0</v>
      </c>
      <c r="T616" s="212">
        <f>S616*H616</f>
        <v>0</v>
      </c>
      <c r="AR616" s="25" t="s">
        <v>247</v>
      </c>
      <c r="AT616" s="25" t="s">
        <v>155</v>
      </c>
      <c r="AU616" s="25" t="s">
        <v>81</v>
      </c>
      <c r="AY616" s="25" t="s">
        <v>152</v>
      </c>
      <c r="BE616" s="213">
        <f>IF(N616="základní",J616,0)</f>
        <v>0</v>
      </c>
      <c r="BF616" s="213">
        <f>IF(N616="snížená",J616,0)</f>
        <v>0</v>
      </c>
      <c r="BG616" s="213">
        <f>IF(N616="zákl. přenesená",J616,0)</f>
        <v>0</v>
      </c>
      <c r="BH616" s="213">
        <f>IF(N616="sníž. přenesená",J616,0)</f>
        <v>0</v>
      </c>
      <c r="BI616" s="213">
        <f>IF(N616="nulová",J616,0)</f>
        <v>0</v>
      </c>
      <c r="BJ616" s="25" t="s">
        <v>79</v>
      </c>
      <c r="BK616" s="213">
        <f>ROUND(I616*H616,2)</f>
        <v>0</v>
      </c>
      <c r="BL616" s="25" t="s">
        <v>247</v>
      </c>
      <c r="BM616" s="25" t="s">
        <v>914</v>
      </c>
    </row>
    <row r="617" spans="2:65" s="1" customFormat="1" ht="16.5" customHeight="1">
      <c r="B617" s="201"/>
      <c r="C617" s="238" t="s">
        <v>915</v>
      </c>
      <c r="D617" s="238" t="s">
        <v>166</v>
      </c>
      <c r="E617" s="239" t="s">
        <v>916</v>
      </c>
      <c r="F617" s="240" t="s">
        <v>917</v>
      </c>
      <c r="G617" s="241" t="s">
        <v>174</v>
      </c>
      <c r="H617" s="242">
        <v>160.05</v>
      </c>
      <c r="I617" s="243"/>
      <c r="J617" s="244">
        <f>ROUND(I617*H617,2)</f>
        <v>0</v>
      </c>
      <c r="K617" s="240" t="s">
        <v>159</v>
      </c>
      <c r="L617" s="245"/>
      <c r="M617" s="246" t="s">
        <v>5</v>
      </c>
      <c r="N617" s="247" t="s">
        <v>42</v>
      </c>
      <c r="O617" s="48"/>
      <c r="P617" s="211">
        <f>O617*H617</f>
        <v>0</v>
      </c>
      <c r="Q617" s="211">
        <v>0.0126</v>
      </c>
      <c r="R617" s="211">
        <f>Q617*H617</f>
        <v>2.01663</v>
      </c>
      <c r="S617" s="211">
        <v>0</v>
      </c>
      <c r="T617" s="212">
        <f>S617*H617</f>
        <v>0</v>
      </c>
      <c r="AR617" s="25" t="s">
        <v>400</v>
      </c>
      <c r="AT617" s="25" t="s">
        <v>166</v>
      </c>
      <c r="AU617" s="25" t="s">
        <v>81</v>
      </c>
      <c r="AY617" s="25" t="s">
        <v>152</v>
      </c>
      <c r="BE617" s="213">
        <f>IF(N617="základní",J617,0)</f>
        <v>0</v>
      </c>
      <c r="BF617" s="213">
        <f>IF(N617="snížená",J617,0)</f>
        <v>0</v>
      </c>
      <c r="BG617" s="213">
        <f>IF(N617="zákl. přenesená",J617,0)</f>
        <v>0</v>
      </c>
      <c r="BH617" s="213">
        <f>IF(N617="sníž. přenesená",J617,0)</f>
        <v>0</v>
      </c>
      <c r="BI617" s="213">
        <f>IF(N617="nulová",J617,0)</f>
        <v>0</v>
      </c>
      <c r="BJ617" s="25" t="s">
        <v>79</v>
      </c>
      <c r="BK617" s="213">
        <f>ROUND(I617*H617,2)</f>
        <v>0</v>
      </c>
      <c r="BL617" s="25" t="s">
        <v>247</v>
      </c>
      <c r="BM617" s="25" t="s">
        <v>918</v>
      </c>
    </row>
    <row r="618" spans="2:51" s="12" customFormat="1" ht="13.5">
      <c r="B618" s="222"/>
      <c r="D618" s="215" t="s">
        <v>162</v>
      </c>
      <c r="F618" s="224" t="s">
        <v>919</v>
      </c>
      <c r="H618" s="225">
        <v>160.05</v>
      </c>
      <c r="I618" s="226"/>
      <c r="L618" s="222"/>
      <c r="M618" s="227"/>
      <c r="N618" s="228"/>
      <c r="O618" s="228"/>
      <c r="P618" s="228"/>
      <c r="Q618" s="228"/>
      <c r="R618" s="228"/>
      <c r="S618" s="228"/>
      <c r="T618" s="229"/>
      <c r="AT618" s="223" t="s">
        <v>162</v>
      </c>
      <c r="AU618" s="223" t="s">
        <v>81</v>
      </c>
      <c r="AV618" s="12" t="s">
        <v>81</v>
      </c>
      <c r="AW618" s="12" t="s">
        <v>6</v>
      </c>
      <c r="AX618" s="12" t="s">
        <v>79</v>
      </c>
      <c r="AY618" s="223" t="s">
        <v>152</v>
      </c>
    </row>
    <row r="619" spans="2:65" s="1" customFormat="1" ht="25.5" customHeight="1">
      <c r="B619" s="201"/>
      <c r="C619" s="202" t="s">
        <v>920</v>
      </c>
      <c r="D619" s="202" t="s">
        <v>155</v>
      </c>
      <c r="E619" s="203" t="s">
        <v>921</v>
      </c>
      <c r="F619" s="204" t="s">
        <v>922</v>
      </c>
      <c r="G619" s="205" t="s">
        <v>174</v>
      </c>
      <c r="H619" s="206">
        <v>145.5</v>
      </c>
      <c r="I619" s="207"/>
      <c r="J619" s="208">
        <f>ROUND(I619*H619,2)</f>
        <v>0</v>
      </c>
      <c r="K619" s="204" t="s">
        <v>159</v>
      </c>
      <c r="L619" s="47"/>
      <c r="M619" s="209" t="s">
        <v>5</v>
      </c>
      <c r="N619" s="210" t="s">
        <v>42</v>
      </c>
      <c r="O619" s="48"/>
      <c r="P619" s="211">
        <f>O619*H619</f>
        <v>0</v>
      </c>
      <c r="Q619" s="211">
        <v>0</v>
      </c>
      <c r="R619" s="211">
        <f>Q619*H619</f>
        <v>0</v>
      </c>
      <c r="S619" s="211">
        <v>0</v>
      </c>
      <c r="T619" s="212">
        <f>S619*H619</f>
        <v>0</v>
      </c>
      <c r="AR619" s="25" t="s">
        <v>247</v>
      </c>
      <c r="AT619" s="25" t="s">
        <v>155</v>
      </c>
      <c r="AU619" s="25" t="s">
        <v>81</v>
      </c>
      <c r="AY619" s="25" t="s">
        <v>152</v>
      </c>
      <c r="BE619" s="213">
        <f>IF(N619="základní",J619,0)</f>
        <v>0</v>
      </c>
      <c r="BF619" s="213">
        <f>IF(N619="snížená",J619,0)</f>
        <v>0</v>
      </c>
      <c r="BG619" s="213">
        <f>IF(N619="zákl. přenesená",J619,0)</f>
        <v>0</v>
      </c>
      <c r="BH619" s="213">
        <f>IF(N619="sníž. přenesená",J619,0)</f>
        <v>0</v>
      </c>
      <c r="BI619" s="213">
        <f>IF(N619="nulová",J619,0)</f>
        <v>0</v>
      </c>
      <c r="BJ619" s="25" t="s">
        <v>79</v>
      </c>
      <c r="BK619" s="213">
        <f>ROUND(I619*H619,2)</f>
        <v>0</v>
      </c>
      <c r="BL619" s="25" t="s">
        <v>247</v>
      </c>
      <c r="BM619" s="25" t="s">
        <v>923</v>
      </c>
    </row>
    <row r="620" spans="2:65" s="1" customFormat="1" ht="25.5" customHeight="1">
      <c r="B620" s="201"/>
      <c r="C620" s="202" t="s">
        <v>924</v>
      </c>
      <c r="D620" s="202" t="s">
        <v>155</v>
      </c>
      <c r="E620" s="203" t="s">
        <v>925</v>
      </c>
      <c r="F620" s="204" t="s">
        <v>926</v>
      </c>
      <c r="G620" s="205" t="s">
        <v>174</v>
      </c>
      <c r="H620" s="206">
        <v>145.5</v>
      </c>
      <c r="I620" s="207"/>
      <c r="J620" s="208">
        <f>ROUND(I620*H620,2)</f>
        <v>0</v>
      </c>
      <c r="K620" s="204" t="s">
        <v>159</v>
      </c>
      <c r="L620" s="47"/>
      <c r="M620" s="209" t="s">
        <v>5</v>
      </c>
      <c r="N620" s="210" t="s">
        <v>42</v>
      </c>
      <c r="O620" s="48"/>
      <c r="P620" s="211">
        <f>O620*H620</f>
        <v>0</v>
      </c>
      <c r="Q620" s="211">
        <v>0.008</v>
      </c>
      <c r="R620" s="211">
        <f>Q620*H620</f>
        <v>1.164</v>
      </c>
      <c r="S620" s="211">
        <v>0</v>
      </c>
      <c r="T620" s="212">
        <f>S620*H620</f>
        <v>0</v>
      </c>
      <c r="AR620" s="25" t="s">
        <v>247</v>
      </c>
      <c r="AT620" s="25" t="s">
        <v>155</v>
      </c>
      <c r="AU620" s="25" t="s">
        <v>81</v>
      </c>
      <c r="AY620" s="25" t="s">
        <v>152</v>
      </c>
      <c r="BE620" s="213">
        <f>IF(N620="základní",J620,0)</f>
        <v>0</v>
      </c>
      <c r="BF620" s="213">
        <f>IF(N620="snížená",J620,0)</f>
        <v>0</v>
      </c>
      <c r="BG620" s="213">
        <f>IF(N620="zákl. přenesená",J620,0)</f>
        <v>0</v>
      </c>
      <c r="BH620" s="213">
        <f>IF(N620="sníž. přenesená",J620,0)</f>
        <v>0</v>
      </c>
      <c r="BI620" s="213">
        <f>IF(N620="nulová",J620,0)</f>
        <v>0</v>
      </c>
      <c r="BJ620" s="25" t="s">
        <v>79</v>
      </c>
      <c r="BK620" s="213">
        <f>ROUND(I620*H620,2)</f>
        <v>0</v>
      </c>
      <c r="BL620" s="25" t="s">
        <v>247</v>
      </c>
      <c r="BM620" s="25" t="s">
        <v>927</v>
      </c>
    </row>
    <row r="621" spans="2:65" s="1" customFormat="1" ht="25.5" customHeight="1">
      <c r="B621" s="201"/>
      <c r="C621" s="202" t="s">
        <v>928</v>
      </c>
      <c r="D621" s="202" t="s">
        <v>155</v>
      </c>
      <c r="E621" s="203" t="s">
        <v>929</v>
      </c>
      <c r="F621" s="204" t="s">
        <v>930</v>
      </c>
      <c r="G621" s="205" t="s">
        <v>219</v>
      </c>
      <c r="H621" s="206">
        <v>77.5</v>
      </c>
      <c r="I621" s="207"/>
      <c r="J621" s="208">
        <f>ROUND(I621*H621,2)</f>
        <v>0</v>
      </c>
      <c r="K621" s="204" t="s">
        <v>159</v>
      </c>
      <c r="L621" s="47"/>
      <c r="M621" s="209" t="s">
        <v>5</v>
      </c>
      <c r="N621" s="210" t="s">
        <v>42</v>
      </c>
      <c r="O621" s="48"/>
      <c r="P621" s="211">
        <f>O621*H621</f>
        <v>0</v>
      </c>
      <c r="Q621" s="211">
        <v>0.00026</v>
      </c>
      <c r="R621" s="211">
        <f>Q621*H621</f>
        <v>0.020149999999999998</v>
      </c>
      <c r="S621" s="211">
        <v>0</v>
      </c>
      <c r="T621" s="212">
        <f>S621*H621</f>
        <v>0</v>
      </c>
      <c r="AR621" s="25" t="s">
        <v>247</v>
      </c>
      <c r="AT621" s="25" t="s">
        <v>155</v>
      </c>
      <c r="AU621" s="25" t="s">
        <v>81</v>
      </c>
      <c r="AY621" s="25" t="s">
        <v>152</v>
      </c>
      <c r="BE621" s="213">
        <f>IF(N621="základní",J621,0)</f>
        <v>0</v>
      </c>
      <c r="BF621" s="213">
        <f>IF(N621="snížená",J621,0)</f>
        <v>0</v>
      </c>
      <c r="BG621" s="213">
        <f>IF(N621="zákl. přenesená",J621,0)</f>
        <v>0</v>
      </c>
      <c r="BH621" s="213">
        <f>IF(N621="sníž. přenesená",J621,0)</f>
        <v>0</v>
      </c>
      <c r="BI621" s="213">
        <f>IF(N621="nulová",J621,0)</f>
        <v>0</v>
      </c>
      <c r="BJ621" s="25" t="s">
        <v>79</v>
      </c>
      <c r="BK621" s="213">
        <f>ROUND(I621*H621,2)</f>
        <v>0</v>
      </c>
      <c r="BL621" s="25" t="s">
        <v>247</v>
      </c>
      <c r="BM621" s="25" t="s">
        <v>931</v>
      </c>
    </row>
    <row r="622" spans="2:65" s="1" customFormat="1" ht="16.5" customHeight="1">
      <c r="B622" s="201"/>
      <c r="C622" s="202" t="s">
        <v>932</v>
      </c>
      <c r="D622" s="202" t="s">
        <v>155</v>
      </c>
      <c r="E622" s="203" t="s">
        <v>933</v>
      </c>
      <c r="F622" s="204" t="s">
        <v>934</v>
      </c>
      <c r="G622" s="205" t="s">
        <v>174</v>
      </c>
      <c r="H622" s="206">
        <v>145.5</v>
      </c>
      <c r="I622" s="207"/>
      <c r="J622" s="208">
        <f>ROUND(I622*H622,2)</f>
        <v>0</v>
      </c>
      <c r="K622" s="204" t="s">
        <v>159</v>
      </c>
      <c r="L622" s="47"/>
      <c r="M622" s="209" t="s">
        <v>5</v>
      </c>
      <c r="N622" s="210" t="s">
        <v>42</v>
      </c>
      <c r="O622" s="48"/>
      <c r="P622" s="211">
        <f>O622*H622</f>
        <v>0</v>
      </c>
      <c r="Q622" s="211">
        <v>0.0003</v>
      </c>
      <c r="R622" s="211">
        <f>Q622*H622</f>
        <v>0.043649999999999994</v>
      </c>
      <c r="S622" s="211">
        <v>0</v>
      </c>
      <c r="T622" s="212">
        <f>S622*H622</f>
        <v>0</v>
      </c>
      <c r="AR622" s="25" t="s">
        <v>247</v>
      </c>
      <c r="AT622" s="25" t="s">
        <v>155</v>
      </c>
      <c r="AU622" s="25" t="s">
        <v>81</v>
      </c>
      <c r="AY622" s="25" t="s">
        <v>152</v>
      </c>
      <c r="BE622" s="213">
        <f>IF(N622="základní",J622,0)</f>
        <v>0</v>
      </c>
      <c r="BF622" s="213">
        <f>IF(N622="snížená",J622,0)</f>
        <v>0</v>
      </c>
      <c r="BG622" s="213">
        <f>IF(N622="zákl. přenesená",J622,0)</f>
        <v>0</v>
      </c>
      <c r="BH622" s="213">
        <f>IF(N622="sníž. přenesená",J622,0)</f>
        <v>0</v>
      </c>
      <c r="BI622" s="213">
        <f>IF(N622="nulová",J622,0)</f>
        <v>0</v>
      </c>
      <c r="BJ622" s="25" t="s">
        <v>79</v>
      </c>
      <c r="BK622" s="213">
        <f>ROUND(I622*H622,2)</f>
        <v>0</v>
      </c>
      <c r="BL622" s="25" t="s">
        <v>247</v>
      </c>
      <c r="BM622" s="25" t="s">
        <v>935</v>
      </c>
    </row>
    <row r="623" spans="2:65" s="1" customFormat="1" ht="16.5" customHeight="1">
      <c r="B623" s="201"/>
      <c r="C623" s="202" t="s">
        <v>936</v>
      </c>
      <c r="D623" s="202" t="s">
        <v>155</v>
      </c>
      <c r="E623" s="203" t="s">
        <v>937</v>
      </c>
      <c r="F623" s="204" t="s">
        <v>938</v>
      </c>
      <c r="G623" s="205" t="s">
        <v>219</v>
      </c>
      <c r="H623" s="206">
        <v>77.5</v>
      </c>
      <c r="I623" s="207"/>
      <c r="J623" s="208">
        <f>ROUND(I623*H623,2)</f>
        <v>0</v>
      </c>
      <c r="K623" s="204" t="s">
        <v>159</v>
      </c>
      <c r="L623" s="47"/>
      <c r="M623" s="209" t="s">
        <v>5</v>
      </c>
      <c r="N623" s="210" t="s">
        <v>42</v>
      </c>
      <c r="O623" s="48"/>
      <c r="P623" s="211">
        <f>O623*H623</f>
        <v>0</v>
      </c>
      <c r="Q623" s="211">
        <v>3E-05</v>
      </c>
      <c r="R623" s="211">
        <f>Q623*H623</f>
        <v>0.0023250000000000002</v>
      </c>
      <c r="S623" s="211">
        <v>0</v>
      </c>
      <c r="T623" s="212">
        <f>S623*H623</f>
        <v>0</v>
      </c>
      <c r="AR623" s="25" t="s">
        <v>247</v>
      </c>
      <c r="AT623" s="25" t="s">
        <v>155</v>
      </c>
      <c r="AU623" s="25" t="s">
        <v>81</v>
      </c>
      <c r="AY623" s="25" t="s">
        <v>152</v>
      </c>
      <c r="BE623" s="213">
        <f>IF(N623="základní",J623,0)</f>
        <v>0</v>
      </c>
      <c r="BF623" s="213">
        <f>IF(N623="snížená",J623,0)</f>
        <v>0</v>
      </c>
      <c r="BG623" s="213">
        <f>IF(N623="zákl. přenesená",J623,0)</f>
        <v>0</v>
      </c>
      <c r="BH623" s="213">
        <f>IF(N623="sníž. přenesená",J623,0)</f>
        <v>0</v>
      </c>
      <c r="BI623" s="213">
        <f>IF(N623="nulová",J623,0)</f>
        <v>0</v>
      </c>
      <c r="BJ623" s="25" t="s">
        <v>79</v>
      </c>
      <c r="BK623" s="213">
        <f>ROUND(I623*H623,2)</f>
        <v>0</v>
      </c>
      <c r="BL623" s="25" t="s">
        <v>247</v>
      </c>
      <c r="BM623" s="25" t="s">
        <v>939</v>
      </c>
    </row>
    <row r="624" spans="2:65" s="1" customFormat="1" ht="16.5" customHeight="1">
      <c r="B624" s="201"/>
      <c r="C624" s="202" t="s">
        <v>940</v>
      </c>
      <c r="D624" s="202" t="s">
        <v>155</v>
      </c>
      <c r="E624" s="203" t="s">
        <v>941</v>
      </c>
      <c r="F624" s="204" t="s">
        <v>942</v>
      </c>
      <c r="G624" s="205" t="s">
        <v>196</v>
      </c>
      <c r="H624" s="206">
        <v>60</v>
      </c>
      <c r="I624" s="207"/>
      <c r="J624" s="208">
        <f>ROUND(I624*H624,2)</f>
        <v>0</v>
      </c>
      <c r="K624" s="204" t="s">
        <v>159</v>
      </c>
      <c r="L624" s="47"/>
      <c r="M624" s="209" t="s">
        <v>5</v>
      </c>
      <c r="N624" s="210" t="s">
        <v>42</v>
      </c>
      <c r="O624" s="48"/>
      <c r="P624" s="211">
        <f>O624*H624</f>
        <v>0</v>
      </c>
      <c r="Q624" s="211">
        <v>0</v>
      </c>
      <c r="R624" s="211">
        <f>Q624*H624</f>
        <v>0</v>
      </c>
      <c r="S624" s="211">
        <v>0</v>
      </c>
      <c r="T624" s="212">
        <f>S624*H624</f>
        <v>0</v>
      </c>
      <c r="AR624" s="25" t="s">
        <v>247</v>
      </c>
      <c r="AT624" s="25" t="s">
        <v>155</v>
      </c>
      <c r="AU624" s="25" t="s">
        <v>81</v>
      </c>
      <c r="AY624" s="25" t="s">
        <v>152</v>
      </c>
      <c r="BE624" s="213">
        <f>IF(N624="základní",J624,0)</f>
        <v>0</v>
      </c>
      <c r="BF624" s="213">
        <f>IF(N624="snížená",J624,0)</f>
        <v>0</v>
      </c>
      <c r="BG624" s="213">
        <f>IF(N624="zákl. přenesená",J624,0)</f>
        <v>0</v>
      </c>
      <c r="BH624" s="213">
        <f>IF(N624="sníž. přenesená",J624,0)</f>
        <v>0</v>
      </c>
      <c r="BI624" s="213">
        <f>IF(N624="nulová",J624,0)</f>
        <v>0</v>
      </c>
      <c r="BJ624" s="25" t="s">
        <v>79</v>
      </c>
      <c r="BK624" s="213">
        <f>ROUND(I624*H624,2)</f>
        <v>0</v>
      </c>
      <c r="BL624" s="25" t="s">
        <v>247</v>
      </c>
      <c r="BM624" s="25" t="s">
        <v>943</v>
      </c>
    </row>
    <row r="625" spans="2:65" s="1" customFormat="1" ht="16.5" customHeight="1">
      <c r="B625" s="201"/>
      <c r="C625" s="202" t="s">
        <v>944</v>
      </c>
      <c r="D625" s="202" t="s">
        <v>155</v>
      </c>
      <c r="E625" s="203" t="s">
        <v>945</v>
      </c>
      <c r="F625" s="204" t="s">
        <v>946</v>
      </c>
      <c r="G625" s="205" t="s">
        <v>196</v>
      </c>
      <c r="H625" s="206">
        <v>28</v>
      </c>
      <c r="I625" s="207"/>
      <c r="J625" s="208">
        <f>ROUND(I625*H625,2)</f>
        <v>0</v>
      </c>
      <c r="K625" s="204" t="s">
        <v>159</v>
      </c>
      <c r="L625" s="47"/>
      <c r="M625" s="209" t="s">
        <v>5</v>
      </c>
      <c r="N625" s="210" t="s">
        <v>42</v>
      </c>
      <c r="O625" s="48"/>
      <c r="P625" s="211">
        <f>O625*H625</f>
        <v>0</v>
      </c>
      <c r="Q625" s="211">
        <v>0</v>
      </c>
      <c r="R625" s="211">
        <f>Q625*H625</f>
        <v>0</v>
      </c>
      <c r="S625" s="211">
        <v>0</v>
      </c>
      <c r="T625" s="212">
        <f>S625*H625</f>
        <v>0</v>
      </c>
      <c r="AR625" s="25" t="s">
        <v>247</v>
      </c>
      <c r="AT625" s="25" t="s">
        <v>155</v>
      </c>
      <c r="AU625" s="25" t="s">
        <v>81</v>
      </c>
      <c r="AY625" s="25" t="s">
        <v>152</v>
      </c>
      <c r="BE625" s="213">
        <f>IF(N625="základní",J625,0)</f>
        <v>0</v>
      </c>
      <c r="BF625" s="213">
        <f>IF(N625="snížená",J625,0)</f>
        <v>0</v>
      </c>
      <c r="BG625" s="213">
        <f>IF(N625="zákl. přenesená",J625,0)</f>
        <v>0</v>
      </c>
      <c r="BH625" s="213">
        <f>IF(N625="sníž. přenesená",J625,0)</f>
        <v>0</v>
      </c>
      <c r="BI625" s="213">
        <f>IF(N625="nulová",J625,0)</f>
        <v>0</v>
      </c>
      <c r="BJ625" s="25" t="s">
        <v>79</v>
      </c>
      <c r="BK625" s="213">
        <f>ROUND(I625*H625,2)</f>
        <v>0</v>
      </c>
      <c r="BL625" s="25" t="s">
        <v>247</v>
      </c>
      <c r="BM625" s="25" t="s">
        <v>947</v>
      </c>
    </row>
    <row r="626" spans="2:65" s="1" customFormat="1" ht="16.5" customHeight="1">
      <c r="B626" s="201"/>
      <c r="C626" s="202" t="s">
        <v>948</v>
      </c>
      <c r="D626" s="202" t="s">
        <v>155</v>
      </c>
      <c r="E626" s="203" t="s">
        <v>949</v>
      </c>
      <c r="F626" s="204" t="s">
        <v>950</v>
      </c>
      <c r="G626" s="205" t="s">
        <v>196</v>
      </c>
      <c r="H626" s="206">
        <v>18</v>
      </c>
      <c r="I626" s="207"/>
      <c r="J626" s="208">
        <f>ROUND(I626*H626,2)</f>
        <v>0</v>
      </c>
      <c r="K626" s="204" t="s">
        <v>159</v>
      </c>
      <c r="L626" s="47"/>
      <c r="M626" s="209" t="s">
        <v>5</v>
      </c>
      <c r="N626" s="210" t="s">
        <v>42</v>
      </c>
      <c r="O626" s="48"/>
      <c r="P626" s="211">
        <f>O626*H626</f>
        <v>0</v>
      </c>
      <c r="Q626" s="211">
        <v>0</v>
      </c>
      <c r="R626" s="211">
        <f>Q626*H626</f>
        <v>0</v>
      </c>
      <c r="S626" s="211">
        <v>0</v>
      </c>
      <c r="T626" s="212">
        <f>S626*H626</f>
        <v>0</v>
      </c>
      <c r="AR626" s="25" t="s">
        <v>247</v>
      </c>
      <c r="AT626" s="25" t="s">
        <v>155</v>
      </c>
      <c r="AU626" s="25" t="s">
        <v>81</v>
      </c>
      <c r="AY626" s="25" t="s">
        <v>152</v>
      </c>
      <c r="BE626" s="213">
        <f>IF(N626="základní",J626,0)</f>
        <v>0</v>
      </c>
      <c r="BF626" s="213">
        <f>IF(N626="snížená",J626,0)</f>
        <v>0</v>
      </c>
      <c r="BG626" s="213">
        <f>IF(N626="zákl. přenesená",J626,0)</f>
        <v>0</v>
      </c>
      <c r="BH626" s="213">
        <f>IF(N626="sníž. přenesená",J626,0)</f>
        <v>0</v>
      </c>
      <c r="BI626" s="213">
        <f>IF(N626="nulová",J626,0)</f>
        <v>0</v>
      </c>
      <c r="BJ626" s="25" t="s">
        <v>79</v>
      </c>
      <c r="BK626" s="213">
        <f>ROUND(I626*H626,2)</f>
        <v>0</v>
      </c>
      <c r="BL626" s="25" t="s">
        <v>247</v>
      </c>
      <c r="BM626" s="25" t="s">
        <v>951</v>
      </c>
    </row>
    <row r="627" spans="2:65" s="1" customFormat="1" ht="38.25" customHeight="1">
      <c r="B627" s="201"/>
      <c r="C627" s="202" t="s">
        <v>952</v>
      </c>
      <c r="D627" s="202" t="s">
        <v>155</v>
      </c>
      <c r="E627" s="203" t="s">
        <v>953</v>
      </c>
      <c r="F627" s="204" t="s">
        <v>954</v>
      </c>
      <c r="G627" s="205" t="s">
        <v>158</v>
      </c>
      <c r="H627" s="206">
        <v>3.683</v>
      </c>
      <c r="I627" s="207"/>
      <c r="J627" s="208">
        <f>ROUND(I627*H627,2)</f>
        <v>0</v>
      </c>
      <c r="K627" s="204" t="s">
        <v>159</v>
      </c>
      <c r="L627" s="47"/>
      <c r="M627" s="209" t="s">
        <v>5</v>
      </c>
      <c r="N627" s="210" t="s">
        <v>42</v>
      </c>
      <c r="O627" s="48"/>
      <c r="P627" s="211">
        <f>O627*H627</f>
        <v>0</v>
      </c>
      <c r="Q627" s="211">
        <v>0</v>
      </c>
      <c r="R627" s="211">
        <f>Q627*H627</f>
        <v>0</v>
      </c>
      <c r="S627" s="211">
        <v>0</v>
      </c>
      <c r="T627" s="212">
        <f>S627*H627</f>
        <v>0</v>
      </c>
      <c r="AR627" s="25" t="s">
        <v>247</v>
      </c>
      <c r="AT627" s="25" t="s">
        <v>155</v>
      </c>
      <c r="AU627" s="25" t="s">
        <v>81</v>
      </c>
      <c r="AY627" s="25" t="s">
        <v>152</v>
      </c>
      <c r="BE627" s="213">
        <f>IF(N627="základní",J627,0)</f>
        <v>0</v>
      </c>
      <c r="BF627" s="213">
        <f>IF(N627="snížená",J627,0)</f>
        <v>0</v>
      </c>
      <c r="BG627" s="213">
        <f>IF(N627="zákl. přenesená",J627,0)</f>
        <v>0</v>
      </c>
      <c r="BH627" s="213">
        <f>IF(N627="sníž. přenesená",J627,0)</f>
        <v>0</v>
      </c>
      <c r="BI627" s="213">
        <f>IF(N627="nulová",J627,0)</f>
        <v>0</v>
      </c>
      <c r="BJ627" s="25" t="s">
        <v>79</v>
      </c>
      <c r="BK627" s="213">
        <f>ROUND(I627*H627,2)</f>
        <v>0</v>
      </c>
      <c r="BL627" s="25" t="s">
        <v>247</v>
      </c>
      <c r="BM627" s="25" t="s">
        <v>955</v>
      </c>
    </row>
    <row r="628" spans="2:63" s="10" customFormat="1" ht="29.85" customHeight="1">
      <c r="B628" s="188"/>
      <c r="D628" s="189" t="s">
        <v>70</v>
      </c>
      <c r="E628" s="199" t="s">
        <v>956</v>
      </c>
      <c r="F628" s="199" t="s">
        <v>957</v>
      </c>
      <c r="I628" s="191"/>
      <c r="J628" s="200">
        <f>BK628</f>
        <v>0</v>
      </c>
      <c r="L628" s="188"/>
      <c r="M628" s="193"/>
      <c r="N628" s="194"/>
      <c r="O628" s="194"/>
      <c r="P628" s="195">
        <f>SUM(P629:P632)</f>
        <v>0</v>
      </c>
      <c r="Q628" s="194"/>
      <c r="R628" s="195">
        <f>SUM(R629:R632)</f>
        <v>0.00340326</v>
      </c>
      <c r="S628" s="194"/>
      <c r="T628" s="196">
        <f>SUM(T629:T632)</f>
        <v>0</v>
      </c>
      <c r="AR628" s="189" t="s">
        <v>81</v>
      </c>
      <c r="AT628" s="197" t="s">
        <v>70</v>
      </c>
      <c r="AU628" s="197" t="s">
        <v>79</v>
      </c>
      <c r="AY628" s="189" t="s">
        <v>152</v>
      </c>
      <c r="BK628" s="198">
        <f>SUM(BK629:BK632)</f>
        <v>0</v>
      </c>
    </row>
    <row r="629" spans="2:65" s="1" customFormat="1" ht="16.5" customHeight="1">
      <c r="B629" s="201"/>
      <c r="C629" s="202" t="s">
        <v>958</v>
      </c>
      <c r="D629" s="202" t="s">
        <v>155</v>
      </c>
      <c r="E629" s="203" t="s">
        <v>959</v>
      </c>
      <c r="F629" s="204" t="s">
        <v>960</v>
      </c>
      <c r="G629" s="205" t="s">
        <v>174</v>
      </c>
      <c r="H629" s="206">
        <v>24.309</v>
      </c>
      <c r="I629" s="207"/>
      <c r="J629" s="208">
        <f>ROUND(I629*H629,2)</f>
        <v>0</v>
      </c>
      <c r="K629" s="204" t="s">
        <v>159</v>
      </c>
      <c r="L629" s="47"/>
      <c r="M629" s="209" t="s">
        <v>5</v>
      </c>
      <c r="N629" s="210" t="s">
        <v>42</v>
      </c>
      <c r="O629" s="48"/>
      <c r="P629" s="211">
        <f>O629*H629</f>
        <v>0</v>
      </c>
      <c r="Q629" s="211">
        <v>0.00014</v>
      </c>
      <c r="R629" s="211">
        <f>Q629*H629</f>
        <v>0.00340326</v>
      </c>
      <c r="S629" s="211">
        <v>0</v>
      </c>
      <c r="T629" s="212">
        <f>S629*H629</f>
        <v>0</v>
      </c>
      <c r="AR629" s="25" t="s">
        <v>247</v>
      </c>
      <c r="AT629" s="25" t="s">
        <v>155</v>
      </c>
      <c r="AU629" s="25" t="s">
        <v>81</v>
      </c>
      <c r="AY629" s="25" t="s">
        <v>152</v>
      </c>
      <c r="BE629" s="213">
        <f>IF(N629="základní",J629,0)</f>
        <v>0</v>
      </c>
      <c r="BF629" s="213">
        <f>IF(N629="snížená",J629,0)</f>
        <v>0</v>
      </c>
      <c r="BG629" s="213">
        <f>IF(N629="zákl. přenesená",J629,0)</f>
        <v>0</v>
      </c>
      <c r="BH629" s="213">
        <f>IF(N629="sníž. přenesená",J629,0)</f>
        <v>0</v>
      </c>
      <c r="BI629" s="213">
        <f>IF(N629="nulová",J629,0)</f>
        <v>0</v>
      </c>
      <c r="BJ629" s="25" t="s">
        <v>79</v>
      </c>
      <c r="BK629" s="213">
        <f>ROUND(I629*H629,2)</f>
        <v>0</v>
      </c>
      <c r="BL629" s="25" t="s">
        <v>247</v>
      </c>
      <c r="BM629" s="25" t="s">
        <v>961</v>
      </c>
    </row>
    <row r="630" spans="2:51" s="11" customFormat="1" ht="13.5">
      <c r="B630" s="214"/>
      <c r="D630" s="215" t="s">
        <v>162</v>
      </c>
      <c r="E630" s="216" t="s">
        <v>5</v>
      </c>
      <c r="F630" s="217" t="s">
        <v>962</v>
      </c>
      <c r="H630" s="216" t="s">
        <v>5</v>
      </c>
      <c r="I630" s="218"/>
      <c r="L630" s="214"/>
      <c r="M630" s="219"/>
      <c r="N630" s="220"/>
      <c r="O630" s="220"/>
      <c r="P630" s="220"/>
      <c r="Q630" s="220"/>
      <c r="R630" s="220"/>
      <c r="S630" s="220"/>
      <c r="T630" s="221"/>
      <c r="AT630" s="216" t="s">
        <v>162</v>
      </c>
      <c r="AU630" s="216" t="s">
        <v>81</v>
      </c>
      <c r="AV630" s="11" t="s">
        <v>79</v>
      </c>
      <c r="AW630" s="11" t="s">
        <v>35</v>
      </c>
      <c r="AX630" s="11" t="s">
        <v>71</v>
      </c>
      <c r="AY630" s="216" t="s">
        <v>152</v>
      </c>
    </row>
    <row r="631" spans="2:51" s="12" customFormat="1" ht="13.5">
      <c r="B631" s="222"/>
      <c r="D631" s="215" t="s">
        <v>162</v>
      </c>
      <c r="E631" s="223" t="s">
        <v>5</v>
      </c>
      <c r="F631" s="224" t="s">
        <v>963</v>
      </c>
      <c r="H631" s="225">
        <v>24.309</v>
      </c>
      <c r="I631" s="226"/>
      <c r="L631" s="222"/>
      <c r="M631" s="227"/>
      <c r="N631" s="228"/>
      <c r="O631" s="228"/>
      <c r="P631" s="228"/>
      <c r="Q631" s="228"/>
      <c r="R631" s="228"/>
      <c r="S631" s="228"/>
      <c r="T631" s="229"/>
      <c r="AT631" s="223" t="s">
        <v>162</v>
      </c>
      <c r="AU631" s="223" t="s">
        <v>81</v>
      </c>
      <c r="AV631" s="12" t="s">
        <v>81</v>
      </c>
      <c r="AW631" s="12" t="s">
        <v>35</v>
      </c>
      <c r="AX631" s="12" t="s">
        <v>71</v>
      </c>
      <c r="AY631" s="223" t="s">
        <v>152</v>
      </c>
    </row>
    <row r="632" spans="2:51" s="13" customFormat="1" ht="13.5">
      <c r="B632" s="230"/>
      <c r="D632" s="215" t="s">
        <v>162</v>
      </c>
      <c r="E632" s="231" t="s">
        <v>5</v>
      </c>
      <c r="F632" s="232" t="s">
        <v>165</v>
      </c>
      <c r="H632" s="233">
        <v>24.309</v>
      </c>
      <c r="I632" s="234"/>
      <c r="L632" s="230"/>
      <c r="M632" s="235"/>
      <c r="N632" s="236"/>
      <c r="O632" s="236"/>
      <c r="P632" s="236"/>
      <c r="Q632" s="236"/>
      <c r="R632" s="236"/>
      <c r="S632" s="236"/>
      <c r="T632" s="237"/>
      <c r="AT632" s="231" t="s">
        <v>162</v>
      </c>
      <c r="AU632" s="231" t="s">
        <v>81</v>
      </c>
      <c r="AV632" s="13" t="s">
        <v>160</v>
      </c>
      <c r="AW632" s="13" t="s">
        <v>35</v>
      </c>
      <c r="AX632" s="13" t="s">
        <v>79</v>
      </c>
      <c r="AY632" s="231" t="s">
        <v>152</v>
      </c>
    </row>
    <row r="633" spans="2:63" s="10" customFormat="1" ht="29.85" customHeight="1">
      <c r="B633" s="188"/>
      <c r="D633" s="189" t="s">
        <v>70</v>
      </c>
      <c r="E633" s="199" t="s">
        <v>964</v>
      </c>
      <c r="F633" s="199" t="s">
        <v>965</v>
      </c>
      <c r="I633" s="191"/>
      <c r="J633" s="200">
        <f>BK633</f>
        <v>0</v>
      </c>
      <c r="L633" s="188"/>
      <c r="M633" s="193"/>
      <c r="N633" s="194"/>
      <c r="O633" s="194"/>
      <c r="P633" s="195">
        <f>SUM(P634:P647)</f>
        <v>0</v>
      </c>
      <c r="Q633" s="194"/>
      <c r="R633" s="195">
        <f>SUM(R634:R647)</f>
        <v>5.33737304</v>
      </c>
      <c r="S633" s="194"/>
      <c r="T633" s="196">
        <f>SUM(T634:T647)</f>
        <v>1.07353</v>
      </c>
      <c r="AR633" s="189" t="s">
        <v>81</v>
      </c>
      <c r="AT633" s="197" t="s">
        <v>70</v>
      </c>
      <c r="AU633" s="197" t="s">
        <v>79</v>
      </c>
      <c r="AY633" s="189" t="s">
        <v>152</v>
      </c>
      <c r="BK633" s="198">
        <f>SUM(BK634:BK647)</f>
        <v>0</v>
      </c>
    </row>
    <row r="634" spans="2:65" s="1" customFormat="1" ht="16.5" customHeight="1">
      <c r="B634" s="201"/>
      <c r="C634" s="202" t="s">
        <v>966</v>
      </c>
      <c r="D634" s="202" t="s">
        <v>155</v>
      </c>
      <c r="E634" s="203" t="s">
        <v>967</v>
      </c>
      <c r="F634" s="204" t="s">
        <v>968</v>
      </c>
      <c r="G634" s="205" t="s">
        <v>174</v>
      </c>
      <c r="H634" s="206">
        <v>3463</v>
      </c>
      <c r="I634" s="207"/>
      <c r="J634" s="208">
        <f>ROUND(I634*H634,2)</f>
        <v>0</v>
      </c>
      <c r="K634" s="204" t="s">
        <v>159</v>
      </c>
      <c r="L634" s="47"/>
      <c r="M634" s="209" t="s">
        <v>5</v>
      </c>
      <c r="N634" s="210" t="s">
        <v>42</v>
      </c>
      <c r="O634" s="48"/>
      <c r="P634" s="211">
        <f>O634*H634</f>
        <v>0</v>
      </c>
      <c r="Q634" s="211">
        <v>0.001</v>
      </c>
      <c r="R634" s="211">
        <f>Q634*H634</f>
        <v>3.463</v>
      </c>
      <c r="S634" s="211">
        <v>0.00031</v>
      </c>
      <c r="T634" s="212">
        <f>S634*H634</f>
        <v>1.07353</v>
      </c>
      <c r="AR634" s="25" t="s">
        <v>247</v>
      </c>
      <c r="AT634" s="25" t="s">
        <v>155</v>
      </c>
      <c r="AU634" s="25" t="s">
        <v>81</v>
      </c>
      <c r="AY634" s="25" t="s">
        <v>152</v>
      </c>
      <c r="BE634" s="213">
        <f>IF(N634="základní",J634,0)</f>
        <v>0</v>
      </c>
      <c r="BF634" s="213">
        <f>IF(N634="snížená",J634,0)</f>
        <v>0</v>
      </c>
      <c r="BG634" s="213">
        <f>IF(N634="zákl. přenesená",J634,0)</f>
        <v>0</v>
      </c>
      <c r="BH634" s="213">
        <f>IF(N634="sníž. přenesená",J634,0)</f>
        <v>0</v>
      </c>
      <c r="BI634" s="213">
        <f>IF(N634="nulová",J634,0)</f>
        <v>0</v>
      </c>
      <c r="BJ634" s="25" t="s">
        <v>79</v>
      </c>
      <c r="BK634" s="213">
        <f>ROUND(I634*H634,2)</f>
        <v>0</v>
      </c>
      <c r="BL634" s="25" t="s">
        <v>247</v>
      </c>
      <c r="BM634" s="25" t="s">
        <v>969</v>
      </c>
    </row>
    <row r="635" spans="2:51" s="11" customFormat="1" ht="13.5">
      <c r="B635" s="214"/>
      <c r="D635" s="215" t="s">
        <v>162</v>
      </c>
      <c r="E635" s="216" t="s">
        <v>5</v>
      </c>
      <c r="F635" s="217" t="s">
        <v>177</v>
      </c>
      <c r="H635" s="216" t="s">
        <v>5</v>
      </c>
      <c r="I635" s="218"/>
      <c r="L635" s="214"/>
      <c r="M635" s="219"/>
      <c r="N635" s="220"/>
      <c r="O635" s="220"/>
      <c r="P635" s="220"/>
      <c r="Q635" s="220"/>
      <c r="R635" s="220"/>
      <c r="S635" s="220"/>
      <c r="T635" s="221"/>
      <c r="AT635" s="216" t="s">
        <v>162</v>
      </c>
      <c r="AU635" s="216" t="s">
        <v>81</v>
      </c>
      <c r="AV635" s="11" t="s">
        <v>79</v>
      </c>
      <c r="AW635" s="11" t="s">
        <v>35</v>
      </c>
      <c r="AX635" s="11" t="s">
        <v>71</v>
      </c>
      <c r="AY635" s="216" t="s">
        <v>152</v>
      </c>
    </row>
    <row r="636" spans="2:51" s="12" customFormat="1" ht="13.5">
      <c r="B636" s="222"/>
      <c r="D636" s="215" t="s">
        <v>162</v>
      </c>
      <c r="E636" s="223" t="s">
        <v>5</v>
      </c>
      <c r="F636" s="224" t="s">
        <v>204</v>
      </c>
      <c r="H636" s="225">
        <v>1145</v>
      </c>
      <c r="I636" s="226"/>
      <c r="L636" s="222"/>
      <c r="M636" s="227"/>
      <c r="N636" s="228"/>
      <c r="O636" s="228"/>
      <c r="P636" s="228"/>
      <c r="Q636" s="228"/>
      <c r="R636" s="228"/>
      <c r="S636" s="228"/>
      <c r="T636" s="229"/>
      <c r="AT636" s="223" t="s">
        <v>162</v>
      </c>
      <c r="AU636" s="223" t="s">
        <v>81</v>
      </c>
      <c r="AV636" s="12" t="s">
        <v>81</v>
      </c>
      <c r="AW636" s="12" t="s">
        <v>35</v>
      </c>
      <c r="AX636" s="12" t="s">
        <v>71</v>
      </c>
      <c r="AY636" s="223" t="s">
        <v>152</v>
      </c>
    </row>
    <row r="637" spans="2:51" s="11" customFormat="1" ht="13.5">
      <c r="B637" s="214"/>
      <c r="D637" s="215" t="s">
        <v>162</v>
      </c>
      <c r="E637" s="216" t="s">
        <v>5</v>
      </c>
      <c r="F637" s="217" t="s">
        <v>180</v>
      </c>
      <c r="H637" s="216" t="s">
        <v>5</v>
      </c>
      <c r="I637" s="218"/>
      <c r="L637" s="214"/>
      <c r="M637" s="219"/>
      <c r="N637" s="220"/>
      <c r="O637" s="220"/>
      <c r="P637" s="220"/>
      <c r="Q637" s="220"/>
      <c r="R637" s="220"/>
      <c r="S637" s="220"/>
      <c r="T637" s="221"/>
      <c r="AT637" s="216" t="s">
        <v>162</v>
      </c>
      <c r="AU637" s="216" t="s">
        <v>81</v>
      </c>
      <c r="AV637" s="11" t="s">
        <v>79</v>
      </c>
      <c r="AW637" s="11" t="s">
        <v>35</v>
      </c>
      <c r="AX637" s="11" t="s">
        <v>71</v>
      </c>
      <c r="AY637" s="216" t="s">
        <v>152</v>
      </c>
    </row>
    <row r="638" spans="2:51" s="12" customFormat="1" ht="13.5">
      <c r="B638" s="222"/>
      <c r="D638" s="215" t="s">
        <v>162</v>
      </c>
      <c r="E638" s="223" t="s">
        <v>5</v>
      </c>
      <c r="F638" s="224" t="s">
        <v>205</v>
      </c>
      <c r="H638" s="225">
        <v>871</v>
      </c>
      <c r="I638" s="226"/>
      <c r="L638" s="222"/>
      <c r="M638" s="227"/>
      <c r="N638" s="228"/>
      <c r="O638" s="228"/>
      <c r="P638" s="228"/>
      <c r="Q638" s="228"/>
      <c r="R638" s="228"/>
      <c r="S638" s="228"/>
      <c r="T638" s="229"/>
      <c r="AT638" s="223" t="s">
        <v>162</v>
      </c>
      <c r="AU638" s="223" t="s">
        <v>81</v>
      </c>
      <c r="AV638" s="12" t="s">
        <v>81</v>
      </c>
      <c r="AW638" s="12" t="s">
        <v>35</v>
      </c>
      <c r="AX638" s="12" t="s">
        <v>71</v>
      </c>
      <c r="AY638" s="223" t="s">
        <v>152</v>
      </c>
    </row>
    <row r="639" spans="2:51" s="11" customFormat="1" ht="13.5">
      <c r="B639" s="214"/>
      <c r="D639" s="215" t="s">
        <v>162</v>
      </c>
      <c r="E639" s="216" t="s">
        <v>5</v>
      </c>
      <c r="F639" s="217" t="s">
        <v>182</v>
      </c>
      <c r="H639" s="216" t="s">
        <v>5</v>
      </c>
      <c r="I639" s="218"/>
      <c r="L639" s="214"/>
      <c r="M639" s="219"/>
      <c r="N639" s="220"/>
      <c r="O639" s="220"/>
      <c r="P639" s="220"/>
      <c r="Q639" s="220"/>
      <c r="R639" s="220"/>
      <c r="S639" s="220"/>
      <c r="T639" s="221"/>
      <c r="AT639" s="216" t="s">
        <v>162</v>
      </c>
      <c r="AU639" s="216" t="s">
        <v>81</v>
      </c>
      <c r="AV639" s="11" t="s">
        <v>79</v>
      </c>
      <c r="AW639" s="11" t="s">
        <v>35</v>
      </c>
      <c r="AX639" s="11" t="s">
        <v>71</v>
      </c>
      <c r="AY639" s="216" t="s">
        <v>152</v>
      </c>
    </row>
    <row r="640" spans="2:51" s="12" customFormat="1" ht="13.5">
      <c r="B640" s="222"/>
      <c r="D640" s="215" t="s">
        <v>162</v>
      </c>
      <c r="E640" s="223" t="s">
        <v>5</v>
      </c>
      <c r="F640" s="224" t="s">
        <v>206</v>
      </c>
      <c r="H640" s="225">
        <v>1447</v>
      </c>
      <c r="I640" s="226"/>
      <c r="L640" s="222"/>
      <c r="M640" s="227"/>
      <c r="N640" s="228"/>
      <c r="O640" s="228"/>
      <c r="P640" s="228"/>
      <c r="Q640" s="228"/>
      <c r="R640" s="228"/>
      <c r="S640" s="228"/>
      <c r="T640" s="229"/>
      <c r="AT640" s="223" t="s">
        <v>162</v>
      </c>
      <c r="AU640" s="223" t="s">
        <v>81</v>
      </c>
      <c r="AV640" s="12" t="s">
        <v>81</v>
      </c>
      <c r="AW640" s="12" t="s">
        <v>35</v>
      </c>
      <c r="AX640" s="12" t="s">
        <v>71</v>
      </c>
      <c r="AY640" s="223" t="s">
        <v>152</v>
      </c>
    </row>
    <row r="641" spans="2:51" s="13" customFormat="1" ht="13.5">
      <c r="B641" s="230"/>
      <c r="D641" s="215" t="s">
        <v>162</v>
      </c>
      <c r="E641" s="231" t="s">
        <v>5</v>
      </c>
      <c r="F641" s="232" t="s">
        <v>165</v>
      </c>
      <c r="H641" s="233">
        <v>3463</v>
      </c>
      <c r="I641" s="234"/>
      <c r="L641" s="230"/>
      <c r="M641" s="235"/>
      <c r="N641" s="236"/>
      <c r="O641" s="236"/>
      <c r="P641" s="236"/>
      <c r="Q641" s="236"/>
      <c r="R641" s="236"/>
      <c r="S641" s="236"/>
      <c r="T641" s="237"/>
      <c r="AT641" s="231" t="s">
        <v>162</v>
      </c>
      <c r="AU641" s="231" t="s">
        <v>81</v>
      </c>
      <c r="AV641" s="13" t="s">
        <v>160</v>
      </c>
      <c r="AW641" s="13" t="s">
        <v>35</v>
      </c>
      <c r="AX641" s="13" t="s">
        <v>79</v>
      </c>
      <c r="AY641" s="231" t="s">
        <v>152</v>
      </c>
    </row>
    <row r="642" spans="2:65" s="1" customFormat="1" ht="16.5" customHeight="1">
      <c r="B642" s="201"/>
      <c r="C642" s="202" t="s">
        <v>970</v>
      </c>
      <c r="D642" s="202" t="s">
        <v>155</v>
      </c>
      <c r="E642" s="203" t="s">
        <v>971</v>
      </c>
      <c r="F642" s="204" t="s">
        <v>972</v>
      </c>
      <c r="G642" s="205" t="s">
        <v>174</v>
      </c>
      <c r="H642" s="206">
        <v>3463</v>
      </c>
      <c r="I642" s="207"/>
      <c r="J642" s="208">
        <f>ROUND(I642*H642,2)</f>
        <v>0</v>
      </c>
      <c r="K642" s="204" t="s">
        <v>159</v>
      </c>
      <c r="L642" s="47"/>
      <c r="M642" s="209" t="s">
        <v>5</v>
      </c>
      <c r="N642" s="210" t="s">
        <v>42</v>
      </c>
      <c r="O642" s="48"/>
      <c r="P642" s="211">
        <f>O642*H642</f>
        <v>0</v>
      </c>
      <c r="Q642" s="211">
        <v>0</v>
      </c>
      <c r="R642" s="211">
        <f>Q642*H642</f>
        <v>0</v>
      </c>
      <c r="S642" s="211">
        <v>0</v>
      </c>
      <c r="T642" s="212">
        <f>S642*H642</f>
        <v>0</v>
      </c>
      <c r="AR642" s="25" t="s">
        <v>247</v>
      </c>
      <c r="AT642" s="25" t="s">
        <v>155</v>
      </c>
      <c r="AU642" s="25" t="s">
        <v>81</v>
      </c>
      <c r="AY642" s="25" t="s">
        <v>152</v>
      </c>
      <c r="BE642" s="213">
        <f>IF(N642="základní",J642,0)</f>
        <v>0</v>
      </c>
      <c r="BF642" s="213">
        <f>IF(N642="snížená",J642,0)</f>
        <v>0</v>
      </c>
      <c r="BG642" s="213">
        <f>IF(N642="zákl. přenesená",J642,0)</f>
        <v>0</v>
      </c>
      <c r="BH642" s="213">
        <f>IF(N642="sníž. přenesená",J642,0)</f>
        <v>0</v>
      </c>
      <c r="BI642" s="213">
        <f>IF(N642="nulová",J642,0)</f>
        <v>0</v>
      </c>
      <c r="BJ642" s="25" t="s">
        <v>79</v>
      </c>
      <c r="BK642" s="213">
        <f>ROUND(I642*H642,2)</f>
        <v>0</v>
      </c>
      <c r="BL642" s="25" t="s">
        <v>247</v>
      </c>
      <c r="BM642" s="25" t="s">
        <v>973</v>
      </c>
    </row>
    <row r="643" spans="2:65" s="1" customFormat="1" ht="25.5" customHeight="1">
      <c r="B643" s="201"/>
      <c r="C643" s="202" t="s">
        <v>974</v>
      </c>
      <c r="D643" s="202" t="s">
        <v>155</v>
      </c>
      <c r="E643" s="203" t="s">
        <v>975</v>
      </c>
      <c r="F643" s="204" t="s">
        <v>976</v>
      </c>
      <c r="G643" s="205" t="s">
        <v>174</v>
      </c>
      <c r="H643" s="206">
        <v>4074.724</v>
      </c>
      <c r="I643" s="207"/>
      <c r="J643" s="208">
        <f>ROUND(I643*H643,2)</f>
        <v>0</v>
      </c>
      <c r="K643" s="204" t="s">
        <v>159</v>
      </c>
      <c r="L643" s="47"/>
      <c r="M643" s="209" t="s">
        <v>5</v>
      </c>
      <c r="N643" s="210" t="s">
        <v>42</v>
      </c>
      <c r="O643" s="48"/>
      <c r="P643" s="211">
        <f>O643*H643</f>
        <v>0</v>
      </c>
      <c r="Q643" s="211">
        <v>0.0002</v>
      </c>
      <c r="R643" s="211">
        <f>Q643*H643</f>
        <v>0.8149448</v>
      </c>
      <c r="S643" s="211">
        <v>0</v>
      </c>
      <c r="T643" s="212">
        <f>S643*H643</f>
        <v>0</v>
      </c>
      <c r="AR643" s="25" t="s">
        <v>160</v>
      </c>
      <c r="AT643" s="25" t="s">
        <v>155</v>
      </c>
      <c r="AU643" s="25" t="s">
        <v>81</v>
      </c>
      <c r="AY643" s="25" t="s">
        <v>152</v>
      </c>
      <c r="BE643" s="213">
        <f>IF(N643="základní",J643,0)</f>
        <v>0</v>
      </c>
      <c r="BF643" s="213">
        <f>IF(N643="snížená",J643,0)</f>
        <v>0</v>
      </c>
      <c r="BG643" s="213">
        <f>IF(N643="zákl. přenesená",J643,0)</f>
        <v>0</v>
      </c>
      <c r="BH643" s="213">
        <f>IF(N643="sníž. přenesená",J643,0)</f>
        <v>0</v>
      </c>
      <c r="BI643" s="213">
        <f>IF(N643="nulová",J643,0)</f>
        <v>0</v>
      </c>
      <c r="BJ643" s="25" t="s">
        <v>79</v>
      </c>
      <c r="BK643" s="213">
        <f>ROUND(I643*H643,2)</f>
        <v>0</v>
      </c>
      <c r="BL643" s="25" t="s">
        <v>160</v>
      </c>
      <c r="BM643" s="25" t="s">
        <v>977</v>
      </c>
    </row>
    <row r="644" spans="2:51" s="11" customFormat="1" ht="13.5">
      <c r="B644" s="214"/>
      <c r="D644" s="215" t="s">
        <v>162</v>
      </c>
      <c r="E644" s="216" t="s">
        <v>5</v>
      </c>
      <c r="F644" s="217" t="s">
        <v>978</v>
      </c>
      <c r="H644" s="216" t="s">
        <v>5</v>
      </c>
      <c r="I644" s="218"/>
      <c r="L644" s="214"/>
      <c r="M644" s="219"/>
      <c r="N644" s="220"/>
      <c r="O644" s="220"/>
      <c r="P644" s="220"/>
      <c r="Q644" s="220"/>
      <c r="R644" s="220"/>
      <c r="S644" s="220"/>
      <c r="T644" s="221"/>
      <c r="AT644" s="216" t="s">
        <v>162</v>
      </c>
      <c r="AU644" s="216" t="s">
        <v>81</v>
      </c>
      <c r="AV644" s="11" t="s">
        <v>79</v>
      </c>
      <c r="AW644" s="11" t="s">
        <v>35</v>
      </c>
      <c r="AX644" s="11" t="s">
        <v>71</v>
      </c>
      <c r="AY644" s="216" t="s">
        <v>152</v>
      </c>
    </row>
    <row r="645" spans="2:51" s="12" customFormat="1" ht="13.5">
      <c r="B645" s="222"/>
      <c r="D645" s="215" t="s">
        <v>162</v>
      </c>
      <c r="E645" s="223" t="s">
        <v>5</v>
      </c>
      <c r="F645" s="224" t="s">
        <v>979</v>
      </c>
      <c r="H645" s="225">
        <v>4074.724</v>
      </c>
      <c r="I645" s="226"/>
      <c r="L645" s="222"/>
      <c r="M645" s="227"/>
      <c r="N645" s="228"/>
      <c r="O645" s="228"/>
      <c r="P645" s="228"/>
      <c r="Q645" s="228"/>
      <c r="R645" s="228"/>
      <c r="S645" s="228"/>
      <c r="T645" s="229"/>
      <c r="AT645" s="223" t="s">
        <v>162</v>
      </c>
      <c r="AU645" s="223" t="s">
        <v>81</v>
      </c>
      <c r="AV645" s="12" t="s">
        <v>81</v>
      </c>
      <c r="AW645" s="12" t="s">
        <v>35</v>
      </c>
      <c r="AX645" s="12" t="s">
        <v>71</v>
      </c>
      <c r="AY645" s="223" t="s">
        <v>152</v>
      </c>
    </row>
    <row r="646" spans="2:51" s="13" customFormat="1" ht="13.5">
      <c r="B646" s="230"/>
      <c r="D646" s="215" t="s">
        <v>162</v>
      </c>
      <c r="E646" s="231" t="s">
        <v>5</v>
      </c>
      <c r="F646" s="232" t="s">
        <v>165</v>
      </c>
      <c r="H646" s="233">
        <v>4074.724</v>
      </c>
      <c r="I646" s="234"/>
      <c r="L646" s="230"/>
      <c r="M646" s="235"/>
      <c r="N646" s="236"/>
      <c r="O646" s="236"/>
      <c r="P646" s="236"/>
      <c r="Q646" s="236"/>
      <c r="R646" s="236"/>
      <c r="S646" s="236"/>
      <c r="T646" s="237"/>
      <c r="AT646" s="231" t="s">
        <v>162</v>
      </c>
      <c r="AU646" s="231" t="s">
        <v>81</v>
      </c>
      <c r="AV646" s="13" t="s">
        <v>160</v>
      </c>
      <c r="AW646" s="13" t="s">
        <v>35</v>
      </c>
      <c r="AX646" s="13" t="s">
        <v>79</v>
      </c>
      <c r="AY646" s="231" t="s">
        <v>152</v>
      </c>
    </row>
    <row r="647" spans="2:65" s="1" customFormat="1" ht="25.5" customHeight="1">
      <c r="B647" s="201"/>
      <c r="C647" s="202" t="s">
        <v>980</v>
      </c>
      <c r="D647" s="202" t="s">
        <v>155</v>
      </c>
      <c r="E647" s="203" t="s">
        <v>981</v>
      </c>
      <c r="F647" s="204" t="s">
        <v>982</v>
      </c>
      <c r="G647" s="205" t="s">
        <v>174</v>
      </c>
      <c r="H647" s="206">
        <v>4074.724</v>
      </c>
      <c r="I647" s="207"/>
      <c r="J647" s="208">
        <f>ROUND(I647*H647,2)</f>
        <v>0</v>
      </c>
      <c r="K647" s="204" t="s">
        <v>159</v>
      </c>
      <c r="L647" s="47"/>
      <c r="M647" s="209" t="s">
        <v>5</v>
      </c>
      <c r="N647" s="210" t="s">
        <v>42</v>
      </c>
      <c r="O647" s="48"/>
      <c r="P647" s="211">
        <f>O647*H647</f>
        <v>0</v>
      </c>
      <c r="Q647" s="211">
        <v>0.00026</v>
      </c>
      <c r="R647" s="211">
        <f>Q647*H647</f>
        <v>1.05942824</v>
      </c>
      <c r="S647" s="211">
        <v>0</v>
      </c>
      <c r="T647" s="212">
        <f>S647*H647</f>
        <v>0</v>
      </c>
      <c r="AR647" s="25" t="s">
        <v>247</v>
      </c>
      <c r="AT647" s="25" t="s">
        <v>155</v>
      </c>
      <c r="AU647" s="25" t="s">
        <v>81</v>
      </c>
      <c r="AY647" s="25" t="s">
        <v>152</v>
      </c>
      <c r="BE647" s="213">
        <f>IF(N647="základní",J647,0)</f>
        <v>0</v>
      </c>
      <c r="BF647" s="213">
        <f>IF(N647="snížená",J647,0)</f>
        <v>0</v>
      </c>
      <c r="BG647" s="213">
        <f>IF(N647="zákl. přenesená",J647,0)</f>
        <v>0</v>
      </c>
      <c r="BH647" s="213">
        <f>IF(N647="sníž. přenesená",J647,0)</f>
        <v>0</v>
      </c>
      <c r="BI647" s="213">
        <f>IF(N647="nulová",J647,0)</f>
        <v>0</v>
      </c>
      <c r="BJ647" s="25" t="s">
        <v>79</v>
      </c>
      <c r="BK647" s="213">
        <f>ROUND(I647*H647,2)</f>
        <v>0</v>
      </c>
      <c r="BL647" s="25" t="s">
        <v>247</v>
      </c>
      <c r="BM647" s="25" t="s">
        <v>983</v>
      </c>
    </row>
    <row r="648" spans="2:63" s="10" customFormat="1" ht="37.4" customHeight="1">
      <c r="B648" s="188"/>
      <c r="D648" s="189" t="s">
        <v>70</v>
      </c>
      <c r="E648" s="190" t="s">
        <v>984</v>
      </c>
      <c r="F648" s="190" t="s">
        <v>985</v>
      </c>
      <c r="I648" s="191"/>
      <c r="J648" s="192">
        <f>BK648</f>
        <v>0</v>
      </c>
      <c r="L648" s="188"/>
      <c r="M648" s="193"/>
      <c r="N648" s="194"/>
      <c r="O648" s="194"/>
      <c r="P648" s="195">
        <f>SUM(P649:P652)</f>
        <v>0</v>
      </c>
      <c r="Q648" s="194"/>
      <c r="R648" s="195">
        <f>SUM(R649:R652)</f>
        <v>0</v>
      </c>
      <c r="S648" s="194"/>
      <c r="T648" s="196">
        <f>SUM(T649:T652)</f>
        <v>0</v>
      </c>
      <c r="AR648" s="189" t="s">
        <v>160</v>
      </c>
      <c r="AT648" s="197" t="s">
        <v>70</v>
      </c>
      <c r="AU648" s="197" t="s">
        <v>71</v>
      </c>
      <c r="AY648" s="189" t="s">
        <v>152</v>
      </c>
      <c r="BK648" s="198">
        <f>SUM(BK649:BK652)</f>
        <v>0</v>
      </c>
    </row>
    <row r="649" spans="2:65" s="1" customFormat="1" ht="25.5" customHeight="1">
      <c r="B649" s="201"/>
      <c r="C649" s="202" t="s">
        <v>986</v>
      </c>
      <c r="D649" s="202" t="s">
        <v>155</v>
      </c>
      <c r="E649" s="203" t="s">
        <v>987</v>
      </c>
      <c r="F649" s="204" t="s">
        <v>988</v>
      </c>
      <c r="G649" s="205" t="s">
        <v>989</v>
      </c>
      <c r="H649" s="206">
        <v>550</v>
      </c>
      <c r="I649" s="207"/>
      <c r="J649" s="208">
        <f>ROUND(I649*H649,2)</f>
        <v>0</v>
      </c>
      <c r="K649" s="204" t="s">
        <v>159</v>
      </c>
      <c r="L649" s="47"/>
      <c r="M649" s="209" t="s">
        <v>5</v>
      </c>
      <c r="N649" s="210" t="s">
        <v>42</v>
      </c>
      <c r="O649" s="48"/>
      <c r="P649" s="211">
        <f>O649*H649</f>
        <v>0</v>
      </c>
      <c r="Q649" s="211">
        <v>0</v>
      </c>
      <c r="R649" s="211">
        <f>Q649*H649</f>
        <v>0</v>
      </c>
      <c r="S649" s="211">
        <v>0</v>
      </c>
      <c r="T649" s="212">
        <f>S649*H649</f>
        <v>0</v>
      </c>
      <c r="AR649" s="25" t="s">
        <v>990</v>
      </c>
      <c r="AT649" s="25" t="s">
        <v>155</v>
      </c>
      <c r="AU649" s="25" t="s">
        <v>79</v>
      </c>
      <c r="AY649" s="25" t="s">
        <v>152</v>
      </c>
      <c r="BE649" s="213">
        <f>IF(N649="základní",J649,0)</f>
        <v>0</v>
      </c>
      <c r="BF649" s="213">
        <f>IF(N649="snížená",J649,0)</f>
        <v>0</v>
      </c>
      <c r="BG649" s="213">
        <f>IF(N649="zákl. přenesená",J649,0)</f>
        <v>0</v>
      </c>
      <c r="BH649" s="213">
        <f>IF(N649="sníž. přenesená",J649,0)</f>
        <v>0</v>
      </c>
      <c r="BI649" s="213">
        <f>IF(N649="nulová",J649,0)</f>
        <v>0</v>
      </c>
      <c r="BJ649" s="25" t="s">
        <v>79</v>
      </c>
      <c r="BK649" s="213">
        <f>ROUND(I649*H649,2)</f>
        <v>0</v>
      </c>
      <c r="BL649" s="25" t="s">
        <v>990</v>
      </c>
      <c r="BM649" s="25" t="s">
        <v>991</v>
      </c>
    </row>
    <row r="650" spans="2:51" s="11" customFormat="1" ht="13.5">
      <c r="B650" s="214"/>
      <c r="D650" s="215" t="s">
        <v>162</v>
      </c>
      <c r="E650" s="216" t="s">
        <v>5</v>
      </c>
      <c r="F650" s="217" t="s">
        <v>992</v>
      </c>
      <c r="H650" s="216" t="s">
        <v>5</v>
      </c>
      <c r="I650" s="218"/>
      <c r="L650" s="214"/>
      <c r="M650" s="219"/>
      <c r="N650" s="220"/>
      <c r="O650" s="220"/>
      <c r="P650" s="220"/>
      <c r="Q650" s="220"/>
      <c r="R650" s="220"/>
      <c r="S650" s="220"/>
      <c r="T650" s="221"/>
      <c r="AT650" s="216" t="s">
        <v>162</v>
      </c>
      <c r="AU650" s="216" t="s">
        <v>79</v>
      </c>
      <c r="AV650" s="11" t="s">
        <v>79</v>
      </c>
      <c r="AW650" s="11" t="s">
        <v>35</v>
      </c>
      <c r="AX650" s="11" t="s">
        <v>71</v>
      </c>
      <c r="AY650" s="216" t="s">
        <v>152</v>
      </c>
    </row>
    <row r="651" spans="2:51" s="12" customFormat="1" ht="13.5">
      <c r="B651" s="222"/>
      <c r="D651" s="215" t="s">
        <v>162</v>
      </c>
      <c r="E651" s="223" t="s">
        <v>5</v>
      </c>
      <c r="F651" s="224" t="s">
        <v>993</v>
      </c>
      <c r="H651" s="225">
        <v>550</v>
      </c>
      <c r="I651" s="226"/>
      <c r="L651" s="222"/>
      <c r="M651" s="227"/>
      <c r="N651" s="228"/>
      <c r="O651" s="228"/>
      <c r="P651" s="228"/>
      <c r="Q651" s="228"/>
      <c r="R651" s="228"/>
      <c r="S651" s="228"/>
      <c r="T651" s="229"/>
      <c r="AT651" s="223" t="s">
        <v>162</v>
      </c>
      <c r="AU651" s="223" t="s">
        <v>79</v>
      </c>
      <c r="AV651" s="12" t="s">
        <v>81</v>
      </c>
      <c r="AW651" s="12" t="s">
        <v>35</v>
      </c>
      <c r="AX651" s="12" t="s">
        <v>71</v>
      </c>
      <c r="AY651" s="223" t="s">
        <v>152</v>
      </c>
    </row>
    <row r="652" spans="2:51" s="13" customFormat="1" ht="13.5">
      <c r="B652" s="230"/>
      <c r="D652" s="215" t="s">
        <v>162</v>
      </c>
      <c r="E652" s="231" t="s">
        <v>5</v>
      </c>
      <c r="F652" s="232" t="s">
        <v>165</v>
      </c>
      <c r="H652" s="233">
        <v>550</v>
      </c>
      <c r="I652" s="234"/>
      <c r="L652" s="230"/>
      <c r="M652" s="256"/>
      <c r="N652" s="257"/>
      <c r="O652" s="257"/>
      <c r="P652" s="257"/>
      <c r="Q652" s="257"/>
      <c r="R652" s="257"/>
      <c r="S652" s="257"/>
      <c r="T652" s="258"/>
      <c r="AT652" s="231" t="s">
        <v>162</v>
      </c>
      <c r="AU652" s="231" t="s">
        <v>79</v>
      </c>
      <c r="AV652" s="13" t="s">
        <v>160</v>
      </c>
      <c r="AW652" s="13" t="s">
        <v>35</v>
      </c>
      <c r="AX652" s="13" t="s">
        <v>79</v>
      </c>
      <c r="AY652" s="231" t="s">
        <v>152</v>
      </c>
    </row>
    <row r="653" spans="2:12" s="1" customFormat="1" ht="6.95" customHeight="1">
      <c r="B653" s="68"/>
      <c r="C653" s="69"/>
      <c r="D653" s="69"/>
      <c r="E653" s="69"/>
      <c r="F653" s="69"/>
      <c r="G653" s="69"/>
      <c r="H653" s="69"/>
      <c r="I653" s="153"/>
      <c r="J653" s="69"/>
      <c r="K653" s="69"/>
      <c r="L653" s="47"/>
    </row>
  </sheetData>
  <autoFilter ref="C94:K652"/>
  <mergeCells count="10">
    <mergeCell ref="E7:H7"/>
    <mergeCell ref="E9:H9"/>
    <mergeCell ref="E24:H24"/>
    <mergeCell ref="E45:H45"/>
    <mergeCell ref="E47:H47"/>
    <mergeCell ref="J51:J52"/>
    <mergeCell ref="E85:H85"/>
    <mergeCell ref="E87:H87"/>
    <mergeCell ref="G1:H1"/>
    <mergeCell ref="L2:V2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24"/>
      <c r="C1" s="124"/>
      <c r="D1" s="125" t="s">
        <v>1</v>
      </c>
      <c r="E1" s="124"/>
      <c r="F1" s="126" t="s">
        <v>104</v>
      </c>
      <c r="G1" s="126" t="s">
        <v>105</v>
      </c>
      <c r="H1" s="126"/>
      <c r="I1" s="127"/>
      <c r="J1" s="126" t="s">
        <v>106</v>
      </c>
      <c r="K1" s="125" t="s">
        <v>107</v>
      </c>
      <c r="L1" s="126" t="s">
        <v>108</v>
      </c>
      <c r="M1" s="126"/>
      <c r="N1" s="126"/>
      <c r="O1" s="126"/>
      <c r="P1" s="126"/>
      <c r="Q1" s="126"/>
      <c r="R1" s="126"/>
      <c r="S1" s="126"/>
      <c r="T1" s="126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24" t="s">
        <v>8</v>
      </c>
      <c r="AT2" s="25" t="s">
        <v>84</v>
      </c>
    </row>
    <row r="3" spans="2:46" ht="6.95" customHeight="1">
      <c r="B3" s="26"/>
      <c r="C3" s="27"/>
      <c r="D3" s="27"/>
      <c r="E3" s="27"/>
      <c r="F3" s="27"/>
      <c r="G3" s="27"/>
      <c r="H3" s="27"/>
      <c r="I3" s="128"/>
      <c r="J3" s="27"/>
      <c r="K3" s="28"/>
      <c r="AT3" s="25" t="s">
        <v>81</v>
      </c>
    </row>
    <row r="4" spans="2:46" ht="36.95" customHeight="1">
      <c r="B4" s="29"/>
      <c r="C4" s="30"/>
      <c r="D4" s="31" t="s">
        <v>109</v>
      </c>
      <c r="E4" s="30"/>
      <c r="F4" s="30"/>
      <c r="G4" s="30"/>
      <c r="H4" s="30"/>
      <c r="I4" s="129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9"/>
      <c r="J5" s="30"/>
      <c r="K5" s="32"/>
    </row>
    <row r="6" spans="2:11" ht="13.5">
      <c r="B6" s="29"/>
      <c r="C6" s="30"/>
      <c r="D6" s="41" t="s">
        <v>19</v>
      </c>
      <c r="E6" s="30"/>
      <c r="F6" s="30"/>
      <c r="G6" s="30"/>
      <c r="H6" s="30"/>
      <c r="I6" s="129"/>
      <c r="J6" s="30"/>
      <c r="K6" s="32"/>
    </row>
    <row r="7" spans="2:11" ht="16.5" customHeight="1">
      <c r="B7" s="29"/>
      <c r="C7" s="30"/>
      <c r="D7" s="30"/>
      <c r="E7" s="130" t="str">
        <f>'Rekapitulace stavby'!K6</f>
        <v>NPK, a.s., Svitavská nemocnice, úprava části polikliniky na lékárnu a ambulance</v>
      </c>
      <c r="F7" s="41"/>
      <c r="G7" s="41"/>
      <c r="H7" s="41"/>
      <c r="I7" s="129"/>
      <c r="J7" s="30"/>
      <c r="K7" s="32"/>
    </row>
    <row r="8" spans="2:11" s="1" customFormat="1" ht="13.5">
      <c r="B8" s="47"/>
      <c r="C8" s="48"/>
      <c r="D8" s="41" t="s">
        <v>110</v>
      </c>
      <c r="E8" s="48"/>
      <c r="F8" s="48"/>
      <c r="G8" s="48"/>
      <c r="H8" s="48"/>
      <c r="I8" s="131"/>
      <c r="J8" s="48"/>
      <c r="K8" s="52"/>
    </row>
    <row r="9" spans="2:11" s="1" customFormat="1" ht="36.95" customHeight="1">
      <c r="B9" s="47"/>
      <c r="C9" s="48"/>
      <c r="D9" s="48"/>
      <c r="E9" s="132" t="s">
        <v>994</v>
      </c>
      <c r="F9" s="48"/>
      <c r="G9" s="48"/>
      <c r="H9" s="48"/>
      <c r="I9" s="131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31"/>
      <c r="J10" s="48"/>
      <c r="K10" s="52"/>
    </row>
    <row r="11" spans="2:11" s="1" customFormat="1" ht="14.4" customHeight="1">
      <c r="B11" s="47"/>
      <c r="C11" s="48"/>
      <c r="D11" s="41" t="s">
        <v>21</v>
      </c>
      <c r="E11" s="48"/>
      <c r="F11" s="36" t="s">
        <v>5</v>
      </c>
      <c r="G11" s="48"/>
      <c r="H11" s="48"/>
      <c r="I11" s="133" t="s">
        <v>22</v>
      </c>
      <c r="J11" s="36" t="s">
        <v>5</v>
      </c>
      <c r="K11" s="52"/>
    </row>
    <row r="12" spans="2:11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33" t="s">
        <v>25</v>
      </c>
      <c r="J12" s="134" t="str">
        <f>'Rekapitulace stavby'!AN8</f>
        <v>17. 8. 2018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31"/>
      <c r="J13" s="48"/>
      <c r="K13" s="52"/>
    </row>
    <row r="14" spans="2:11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33" t="s">
        <v>28</v>
      </c>
      <c r="J14" s="36" t="s">
        <v>5</v>
      </c>
      <c r="K14" s="52"/>
    </row>
    <row r="15" spans="2:11" s="1" customFormat="1" ht="18" customHeight="1">
      <c r="B15" s="47"/>
      <c r="C15" s="48"/>
      <c r="D15" s="48"/>
      <c r="E15" s="36" t="s">
        <v>29</v>
      </c>
      <c r="F15" s="48"/>
      <c r="G15" s="48"/>
      <c r="H15" s="48"/>
      <c r="I15" s="133" t="s">
        <v>30</v>
      </c>
      <c r="J15" s="36" t="s">
        <v>5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31"/>
      <c r="J16" s="48"/>
      <c r="K16" s="52"/>
    </row>
    <row r="17" spans="2:11" s="1" customFormat="1" ht="14.4" customHeight="1">
      <c r="B17" s="47"/>
      <c r="C17" s="48"/>
      <c r="D17" s="41" t="s">
        <v>31</v>
      </c>
      <c r="E17" s="48"/>
      <c r="F17" s="48"/>
      <c r="G17" s="48"/>
      <c r="H17" s="48"/>
      <c r="I17" s="133" t="s">
        <v>28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33" t="s">
        <v>30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31"/>
      <c r="J19" s="48"/>
      <c r="K19" s="52"/>
    </row>
    <row r="20" spans="2:11" s="1" customFormat="1" ht="14.4" customHeight="1">
      <c r="B20" s="47"/>
      <c r="C20" s="48"/>
      <c r="D20" s="41" t="s">
        <v>33</v>
      </c>
      <c r="E20" s="48"/>
      <c r="F20" s="48"/>
      <c r="G20" s="48"/>
      <c r="H20" s="48"/>
      <c r="I20" s="133" t="s">
        <v>28</v>
      </c>
      <c r="J20" s="36" t="s">
        <v>5</v>
      </c>
      <c r="K20" s="52"/>
    </row>
    <row r="21" spans="2:11" s="1" customFormat="1" ht="18" customHeight="1">
      <c r="B21" s="47"/>
      <c r="C21" s="48"/>
      <c r="D21" s="48"/>
      <c r="E21" s="36" t="s">
        <v>34</v>
      </c>
      <c r="F21" s="48"/>
      <c r="G21" s="48"/>
      <c r="H21" s="48"/>
      <c r="I21" s="133" t="s">
        <v>30</v>
      </c>
      <c r="J21" s="36" t="s">
        <v>5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31"/>
      <c r="J22" s="48"/>
      <c r="K22" s="52"/>
    </row>
    <row r="23" spans="2:11" s="1" customFormat="1" ht="14.4" customHeight="1">
      <c r="B23" s="47"/>
      <c r="C23" s="48"/>
      <c r="D23" s="41" t="s">
        <v>36</v>
      </c>
      <c r="E23" s="48"/>
      <c r="F23" s="48"/>
      <c r="G23" s="48"/>
      <c r="H23" s="48"/>
      <c r="I23" s="131"/>
      <c r="J23" s="48"/>
      <c r="K23" s="52"/>
    </row>
    <row r="24" spans="2:11" s="6" customFormat="1" ht="16.5" customHeight="1">
      <c r="B24" s="135"/>
      <c r="C24" s="136"/>
      <c r="D24" s="136"/>
      <c r="E24" s="45" t="s">
        <v>5</v>
      </c>
      <c r="F24" s="45"/>
      <c r="G24" s="45"/>
      <c r="H24" s="45"/>
      <c r="I24" s="137"/>
      <c r="J24" s="136"/>
      <c r="K24" s="138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31"/>
      <c r="J25" s="48"/>
      <c r="K25" s="52"/>
    </row>
    <row r="26" spans="2:11" s="1" customFormat="1" ht="6.95" customHeight="1">
      <c r="B26" s="47"/>
      <c r="C26" s="48"/>
      <c r="D26" s="83"/>
      <c r="E26" s="83"/>
      <c r="F26" s="83"/>
      <c r="G26" s="83"/>
      <c r="H26" s="83"/>
      <c r="I26" s="139"/>
      <c r="J26" s="83"/>
      <c r="K26" s="140"/>
    </row>
    <row r="27" spans="2:11" s="1" customFormat="1" ht="25.4" customHeight="1">
      <c r="B27" s="47"/>
      <c r="C27" s="48"/>
      <c r="D27" s="141" t="s">
        <v>37</v>
      </c>
      <c r="E27" s="48"/>
      <c r="F27" s="48"/>
      <c r="G27" s="48"/>
      <c r="H27" s="48"/>
      <c r="I27" s="131"/>
      <c r="J27" s="142">
        <f>ROUND(J78,2)</f>
        <v>0</v>
      </c>
      <c r="K27" s="52"/>
    </row>
    <row r="28" spans="2:11" s="1" customFormat="1" ht="6.95" customHeight="1">
      <c r="B28" s="47"/>
      <c r="C28" s="48"/>
      <c r="D28" s="83"/>
      <c r="E28" s="83"/>
      <c r="F28" s="83"/>
      <c r="G28" s="83"/>
      <c r="H28" s="83"/>
      <c r="I28" s="139"/>
      <c r="J28" s="83"/>
      <c r="K28" s="140"/>
    </row>
    <row r="29" spans="2:11" s="1" customFormat="1" ht="14.4" customHeight="1">
      <c r="B29" s="47"/>
      <c r="C29" s="48"/>
      <c r="D29" s="48"/>
      <c r="E29" s="48"/>
      <c r="F29" s="53" t="s">
        <v>39</v>
      </c>
      <c r="G29" s="48"/>
      <c r="H29" s="48"/>
      <c r="I29" s="143" t="s">
        <v>38</v>
      </c>
      <c r="J29" s="53" t="s">
        <v>40</v>
      </c>
      <c r="K29" s="52"/>
    </row>
    <row r="30" spans="2:11" s="1" customFormat="1" ht="14.4" customHeight="1">
      <c r="B30" s="47"/>
      <c r="C30" s="48"/>
      <c r="D30" s="56" t="s">
        <v>41</v>
      </c>
      <c r="E30" s="56" t="s">
        <v>42</v>
      </c>
      <c r="F30" s="144">
        <f>ROUND(SUM(BE78:BE81),2)</f>
        <v>0</v>
      </c>
      <c r="G30" s="48"/>
      <c r="H30" s="48"/>
      <c r="I30" s="145">
        <v>0.21</v>
      </c>
      <c r="J30" s="144">
        <f>ROUND(ROUND((SUM(BE78:BE81)),2)*I30,2)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43</v>
      </c>
      <c r="F31" s="144">
        <f>ROUND(SUM(BF78:BF81),2)</f>
        <v>0</v>
      </c>
      <c r="G31" s="48"/>
      <c r="H31" s="48"/>
      <c r="I31" s="145">
        <v>0.15</v>
      </c>
      <c r="J31" s="144">
        <f>ROUND(ROUND((SUM(BF78:BF81)),2)*I31,2)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44</v>
      </c>
      <c r="F32" s="144">
        <f>ROUND(SUM(BG78:BG81),2)</f>
        <v>0</v>
      </c>
      <c r="G32" s="48"/>
      <c r="H32" s="48"/>
      <c r="I32" s="145">
        <v>0.21</v>
      </c>
      <c r="J32" s="144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45</v>
      </c>
      <c r="F33" s="144">
        <f>ROUND(SUM(BH78:BH81),2)</f>
        <v>0</v>
      </c>
      <c r="G33" s="48"/>
      <c r="H33" s="48"/>
      <c r="I33" s="145">
        <v>0.15</v>
      </c>
      <c r="J33" s="144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46</v>
      </c>
      <c r="F34" s="144">
        <f>ROUND(SUM(BI78:BI81),2)</f>
        <v>0</v>
      </c>
      <c r="G34" s="48"/>
      <c r="H34" s="48"/>
      <c r="I34" s="145">
        <v>0</v>
      </c>
      <c r="J34" s="144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31"/>
      <c r="J35" s="48"/>
      <c r="K35" s="52"/>
    </row>
    <row r="36" spans="2:11" s="1" customFormat="1" ht="25.4" customHeight="1">
      <c r="B36" s="47"/>
      <c r="C36" s="146"/>
      <c r="D36" s="147" t="s">
        <v>47</v>
      </c>
      <c r="E36" s="89"/>
      <c r="F36" s="89"/>
      <c r="G36" s="148" t="s">
        <v>48</v>
      </c>
      <c r="H36" s="149" t="s">
        <v>49</v>
      </c>
      <c r="I36" s="150"/>
      <c r="J36" s="151">
        <f>SUM(J27:J34)</f>
        <v>0</v>
      </c>
      <c r="K36" s="152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53"/>
      <c r="J37" s="69"/>
      <c r="K37" s="70"/>
    </row>
    <row r="41" spans="2:11" s="1" customFormat="1" ht="6.95" customHeight="1">
      <c r="B41" s="71"/>
      <c r="C41" s="72"/>
      <c r="D41" s="72"/>
      <c r="E41" s="72"/>
      <c r="F41" s="72"/>
      <c r="G41" s="72"/>
      <c r="H41" s="72"/>
      <c r="I41" s="154"/>
      <c r="J41" s="72"/>
      <c r="K41" s="155"/>
    </row>
    <row r="42" spans="2:11" s="1" customFormat="1" ht="36.95" customHeight="1">
      <c r="B42" s="47"/>
      <c r="C42" s="31" t="s">
        <v>112</v>
      </c>
      <c r="D42" s="48"/>
      <c r="E42" s="48"/>
      <c r="F42" s="48"/>
      <c r="G42" s="48"/>
      <c r="H42" s="48"/>
      <c r="I42" s="131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31"/>
      <c r="J43" s="48"/>
      <c r="K43" s="52"/>
    </row>
    <row r="44" spans="2:11" s="1" customFormat="1" ht="14.4" customHeight="1">
      <c r="B44" s="47"/>
      <c r="C44" s="41" t="s">
        <v>19</v>
      </c>
      <c r="D44" s="48"/>
      <c r="E44" s="48"/>
      <c r="F44" s="48"/>
      <c r="G44" s="48"/>
      <c r="H44" s="48"/>
      <c r="I44" s="131"/>
      <c r="J44" s="48"/>
      <c r="K44" s="52"/>
    </row>
    <row r="45" spans="2:11" s="1" customFormat="1" ht="16.5" customHeight="1">
      <c r="B45" s="47"/>
      <c r="C45" s="48"/>
      <c r="D45" s="48"/>
      <c r="E45" s="130" t="str">
        <f>E7</f>
        <v>NPK, a.s., Svitavská nemocnice, úprava části polikliniky na lékárnu a ambulance</v>
      </c>
      <c r="F45" s="41"/>
      <c r="G45" s="41"/>
      <c r="H45" s="41"/>
      <c r="I45" s="131"/>
      <c r="J45" s="48"/>
      <c r="K45" s="52"/>
    </row>
    <row r="46" spans="2:11" s="1" customFormat="1" ht="14.4" customHeight="1">
      <c r="B46" s="47"/>
      <c r="C46" s="41" t="s">
        <v>110</v>
      </c>
      <c r="D46" s="48"/>
      <c r="E46" s="48"/>
      <c r="F46" s="48"/>
      <c r="G46" s="48"/>
      <c r="H46" s="48"/>
      <c r="I46" s="131"/>
      <c r="J46" s="48"/>
      <c r="K46" s="52"/>
    </row>
    <row r="47" spans="2:11" s="1" customFormat="1" ht="17.25" customHeight="1">
      <c r="B47" s="47"/>
      <c r="C47" s="48"/>
      <c r="D47" s="48"/>
      <c r="E47" s="132" t="str">
        <f>E9</f>
        <v>02 - ÚT</v>
      </c>
      <c r="F47" s="48"/>
      <c r="G47" s="48"/>
      <c r="H47" s="48"/>
      <c r="I47" s="131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31"/>
      <c r="J48" s="48"/>
      <c r="K48" s="52"/>
    </row>
    <row r="49" spans="2:11" s="1" customFormat="1" ht="18" customHeight="1">
      <c r="B49" s="47"/>
      <c r="C49" s="41" t="s">
        <v>23</v>
      </c>
      <c r="D49" s="48"/>
      <c r="E49" s="48"/>
      <c r="F49" s="36" t="str">
        <f>F12</f>
        <v>č.p. 2070 p.č. 2950 k.ú. Svitavy-předměstí</v>
      </c>
      <c r="G49" s="48"/>
      <c r="H49" s="48"/>
      <c r="I49" s="133" t="s">
        <v>25</v>
      </c>
      <c r="J49" s="134" t="str">
        <f>IF(J12="","",J12)</f>
        <v>17. 8. 2018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31"/>
      <c r="J50" s="48"/>
      <c r="K50" s="52"/>
    </row>
    <row r="51" spans="2:11" s="1" customFormat="1" ht="13.5">
      <c r="B51" s="47"/>
      <c r="C51" s="41" t="s">
        <v>27</v>
      </c>
      <c r="D51" s="48"/>
      <c r="E51" s="48"/>
      <c r="F51" s="36" t="str">
        <f>E15</f>
        <v>Krajský úřad Pardubického kraje</v>
      </c>
      <c r="G51" s="48"/>
      <c r="H51" s="48"/>
      <c r="I51" s="133" t="s">
        <v>33</v>
      </c>
      <c r="J51" s="45" t="str">
        <f>E21</f>
        <v>JIKA CZ, Ing Jiří Slánský</v>
      </c>
      <c r="K51" s="52"/>
    </row>
    <row r="52" spans="2:11" s="1" customFormat="1" ht="14.4" customHeight="1">
      <c r="B52" s="47"/>
      <c r="C52" s="41" t="s">
        <v>31</v>
      </c>
      <c r="D52" s="48"/>
      <c r="E52" s="48"/>
      <c r="F52" s="36" t="str">
        <f>IF(E18="","",E18)</f>
        <v/>
      </c>
      <c r="G52" s="48"/>
      <c r="H52" s="48"/>
      <c r="I52" s="131"/>
      <c r="J52" s="156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31"/>
      <c r="J53" s="48"/>
      <c r="K53" s="52"/>
    </row>
    <row r="54" spans="2:11" s="1" customFormat="1" ht="29.25" customHeight="1">
      <c r="B54" s="47"/>
      <c r="C54" s="157" t="s">
        <v>113</v>
      </c>
      <c r="D54" s="146"/>
      <c r="E54" s="146"/>
      <c r="F54" s="146"/>
      <c r="G54" s="146"/>
      <c r="H54" s="146"/>
      <c r="I54" s="158"/>
      <c r="J54" s="159" t="s">
        <v>114</v>
      </c>
      <c r="K54" s="160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31"/>
      <c r="J55" s="48"/>
      <c r="K55" s="52"/>
    </row>
    <row r="56" spans="2:47" s="1" customFormat="1" ht="29.25" customHeight="1">
      <c r="B56" s="47"/>
      <c r="C56" s="161" t="s">
        <v>115</v>
      </c>
      <c r="D56" s="48"/>
      <c r="E56" s="48"/>
      <c r="F56" s="48"/>
      <c r="G56" s="48"/>
      <c r="H56" s="48"/>
      <c r="I56" s="131"/>
      <c r="J56" s="142">
        <f>J78</f>
        <v>0</v>
      </c>
      <c r="K56" s="52"/>
      <c r="AU56" s="25" t="s">
        <v>116</v>
      </c>
    </row>
    <row r="57" spans="2:11" s="7" customFormat="1" ht="24.95" customHeight="1">
      <c r="B57" s="162"/>
      <c r="C57" s="163"/>
      <c r="D57" s="164" t="s">
        <v>995</v>
      </c>
      <c r="E57" s="165"/>
      <c r="F57" s="165"/>
      <c r="G57" s="165"/>
      <c r="H57" s="165"/>
      <c r="I57" s="166"/>
      <c r="J57" s="167">
        <f>J79</f>
        <v>0</v>
      </c>
      <c r="K57" s="168"/>
    </row>
    <row r="58" spans="2:11" s="8" customFormat="1" ht="19.9" customHeight="1">
      <c r="B58" s="169"/>
      <c r="C58" s="170"/>
      <c r="D58" s="171" t="s">
        <v>996</v>
      </c>
      <c r="E58" s="172"/>
      <c r="F58" s="172"/>
      <c r="G58" s="172"/>
      <c r="H58" s="172"/>
      <c r="I58" s="173"/>
      <c r="J58" s="174">
        <f>J80</f>
        <v>0</v>
      </c>
      <c r="K58" s="175"/>
    </row>
    <row r="59" spans="2:11" s="1" customFormat="1" ht="21.8" customHeight="1">
      <c r="B59" s="47"/>
      <c r="C59" s="48"/>
      <c r="D59" s="48"/>
      <c r="E59" s="48"/>
      <c r="F59" s="48"/>
      <c r="G59" s="48"/>
      <c r="H59" s="48"/>
      <c r="I59" s="131"/>
      <c r="J59" s="48"/>
      <c r="K59" s="52"/>
    </row>
    <row r="60" spans="2:11" s="1" customFormat="1" ht="6.95" customHeight="1">
      <c r="B60" s="68"/>
      <c r="C60" s="69"/>
      <c r="D60" s="69"/>
      <c r="E60" s="69"/>
      <c r="F60" s="69"/>
      <c r="G60" s="69"/>
      <c r="H60" s="69"/>
      <c r="I60" s="153"/>
      <c r="J60" s="69"/>
      <c r="K60" s="70"/>
    </row>
    <row r="64" spans="2:12" s="1" customFormat="1" ht="6.95" customHeight="1">
      <c r="B64" s="71"/>
      <c r="C64" s="72"/>
      <c r="D64" s="72"/>
      <c r="E64" s="72"/>
      <c r="F64" s="72"/>
      <c r="G64" s="72"/>
      <c r="H64" s="72"/>
      <c r="I64" s="154"/>
      <c r="J64" s="72"/>
      <c r="K64" s="72"/>
      <c r="L64" s="47"/>
    </row>
    <row r="65" spans="2:12" s="1" customFormat="1" ht="36.95" customHeight="1">
      <c r="B65" s="47"/>
      <c r="C65" s="73" t="s">
        <v>136</v>
      </c>
      <c r="L65" s="47"/>
    </row>
    <row r="66" spans="2:12" s="1" customFormat="1" ht="6.95" customHeight="1">
      <c r="B66" s="47"/>
      <c r="L66" s="47"/>
    </row>
    <row r="67" spans="2:12" s="1" customFormat="1" ht="14.4" customHeight="1">
      <c r="B67" s="47"/>
      <c r="C67" s="75" t="s">
        <v>19</v>
      </c>
      <c r="L67" s="47"/>
    </row>
    <row r="68" spans="2:12" s="1" customFormat="1" ht="16.5" customHeight="1">
      <c r="B68" s="47"/>
      <c r="E68" s="176" t="str">
        <f>E7</f>
        <v>NPK, a.s., Svitavská nemocnice, úprava části polikliniky na lékárnu a ambulance</v>
      </c>
      <c r="F68" s="75"/>
      <c r="G68" s="75"/>
      <c r="H68" s="75"/>
      <c r="L68" s="47"/>
    </row>
    <row r="69" spans="2:12" s="1" customFormat="1" ht="14.4" customHeight="1">
      <c r="B69" s="47"/>
      <c r="C69" s="75" t="s">
        <v>110</v>
      </c>
      <c r="L69" s="47"/>
    </row>
    <row r="70" spans="2:12" s="1" customFormat="1" ht="17.25" customHeight="1">
      <c r="B70" s="47"/>
      <c r="E70" s="78" t="str">
        <f>E9</f>
        <v>02 - ÚT</v>
      </c>
      <c r="F70" s="1"/>
      <c r="G70" s="1"/>
      <c r="H70" s="1"/>
      <c r="L70" s="47"/>
    </row>
    <row r="71" spans="2:12" s="1" customFormat="1" ht="6.95" customHeight="1">
      <c r="B71" s="47"/>
      <c r="L71" s="47"/>
    </row>
    <row r="72" spans="2:12" s="1" customFormat="1" ht="18" customHeight="1">
      <c r="B72" s="47"/>
      <c r="C72" s="75" t="s">
        <v>23</v>
      </c>
      <c r="F72" s="177" t="str">
        <f>F12</f>
        <v>č.p. 2070 p.č. 2950 k.ú. Svitavy-předměstí</v>
      </c>
      <c r="I72" s="178" t="s">
        <v>25</v>
      </c>
      <c r="J72" s="80" t="str">
        <f>IF(J12="","",J12)</f>
        <v>17. 8. 2018</v>
      </c>
      <c r="L72" s="47"/>
    </row>
    <row r="73" spans="2:12" s="1" customFormat="1" ht="6.95" customHeight="1">
      <c r="B73" s="47"/>
      <c r="L73" s="47"/>
    </row>
    <row r="74" spans="2:12" s="1" customFormat="1" ht="13.5">
      <c r="B74" s="47"/>
      <c r="C74" s="75" t="s">
        <v>27</v>
      </c>
      <c r="F74" s="177" t="str">
        <f>E15</f>
        <v>Krajský úřad Pardubického kraje</v>
      </c>
      <c r="I74" s="178" t="s">
        <v>33</v>
      </c>
      <c r="J74" s="177" t="str">
        <f>E21</f>
        <v>JIKA CZ, Ing Jiří Slánský</v>
      </c>
      <c r="L74" s="47"/>
    </row>
    <row r="75" spans="2:12" s="1" customFormat="1" ht="14.4" customHeight="1">
      <c r="B75" s="47"/>
      <c r="C75" s="75" t="s">
        <v>31</v>
      </c>
      <c r="F75" s="177" t="str">
        <f>IF(E18="","",E18)</f>
        <v/>
      </c>
      <c r="L75" s="47"/>
    </row>
    <row r="76" spans="2:12" s="1" customFormat="1" ht="10.3" customHeight="1">
      <c r="B76" s="47"/>
      <c r="L76" s="47"/>
    </row>
    <row r="77" spans="2:20" s="9" customFormat="1" ht="29.25" customHeight="1">
      <c r="B77" s="179"/>
      <c r="C77" s="180" t="s">
        <v>137</v>
      </c>
      <c r="D77" s="181" t="s">
        <v>56</v>
      </c>
      <c r="E77" s="181" t="s">
        <v>52</v>
      </c>
      <c r="F77" s="181" t="s">
        <v>138</v>
      </c>
      <c r="G77" s="181" t="s">
        <v>139</v>
      </c>
      <c r="H77" s="181" t="s">
        <v>140</v>
      </c>
      <c r="I77" s="182" t="s">
        <v>141</v>
      </c>
      <c r="J77" s="181" t="s">
        <v>114</v>
      </c>
      <c r="K77" s="183" t="s">
        <v>142</v>
      </c>
      <c r="L77" s="179"/>
      <c r="M77" s="93" t="s">
        <v>143</v>
      </c>
      <c r="N77" s="94" t="s">
        <v>41</v>
      </c>
      <c r="O77" s="94" t="s">
        <v>144</v>
      </c>
      <c r="P77" s="94" t="s">
        <v>145</v>
      </c>
      <c r="Q77" s="94" t="s">
        <v>146</v>
      </c>
      <c r="R77" s="94" t="s">
        <v>147</v>
      </c>
      <c r="S77" s="94" t="s">
        <v>148</v>
      </c>
      <c r="T77" s="95" t="s">
        <v>149</v>
      </c>
    </row>
    <row r="78" spans="2:63" s="1" customFormat="1" ht="29.25" customHeight="1">
      <c r="B78" s="47"/>
      <c r="C78" s="97" t="s">
        <v>115</v>
      </c>
      <c r="J78" s="184">
        <f>BK78</f>
        <v>0</v>
      </c>
      <c r="L78" s="47"/>
      <c r="M78" s="96"/>
      <c r="N78" s="83"/>
      <c r="O78" s="83"/>
      <c r="P78" s="185">
        <f>P79</f>
        <v>0</v>
      </c>
      <c r="Q78" s="83"/>
      <c r="R78" s="185">
        <f>R79</f>
        <v>0</v>
      </c>
      <c r="S78" s="83"/>
      <c r="T78" s="186">
        <f>T79</f>
        <v>0</v>
      </c>
      <c r="AT78" s="25" t="s">
        <v>70</v>
      </c>
      <c r="AU78" s="25" t="s">
        <v>116</v>
      </c>
      <c r="BK78" s="187">
        <f>BK79</f>
        <v>0</v>
      </c>
    </row>
    <row r="79" spans="2:63" s="10" customFormat="1" ht="37.4" customHeight="1">
      <c r="B79" s="188"/>
      <c r="D79" s="189" t="s">
        <v>70</v>
      </c>
      <c r="E79" s="190" t="s">
        <v>150</v>
      </c>
      <c r="F79" s="190" t="s">
        <v>150</v>
      </c>
      <c r="I79" s="191"/>
      <c r="J79" s="192">
        <f>BK79</f>
        <v>0</v>
      </c>
      <c r="L79" s="188"/>
      <c r="M79" s="193"/>
      <c r="N79" s="194"/>
      <c r="O79" s="194"/>
      <c r="P79" s="195">
        <f>P80</f>
        <v>0</v>
      </c>
      <c r="Q79" s="194"/>
      <c r="R79" s="195">
        <f>R80</f>
        <v>0</v>
      </c>
      <c r="S79" s="194"/>
      <c r="T79" s="196">
        <f>T80</f>
        <v>0</v>
      </c>
      <c r="AR79" s="189" t="s">
        <v>79</v>
      </c>
      <c r="AT79" s="197" t="s">
        <v>70</v>
      </c>
      <c r="AU79" s="197" t="s">
        <v>71</v>
      </c>
      <c r="AY79" s="189" t="s">
        <v>152</v>
      </c>
      <c r="BK79" s="198">
        <f>BK80</f>
        <v>0</v>
      </c>
    </row>
    <row r="80" spans="2:63" s="10" customFormat="1" ht="19.9" customHeight="1">
      <c r="B80" s="188"/>
      <c r="D80" s="189" t="s">
        <v>70</v>
      </c>
      <c r="E80" s="199" t="s">
        <v>76</v>
      </c>
      <c r="F80" s="199" t="s">
        <v>997</v>
      </c>
      <c r="I80" s="191"/>
      <c r="J80" s="200">
        <f>BK80</f>
        <v>0</v>
      </c>
      <c r="L80" s="188"/>
      <c r="M80" s="193"/>
      <c r="N80" s="194"/>
      <c r="O80" s="194"/>
      <c r="P80" s="195">
        <f>P81</f>
        <v>0</v>
      </c>
      <c r="Q80" s="194"/>
      <c r="R80" s="195">
        <f>R81</f>
        <v>0</v>
      </c>
      <c r="S80" s="194"/>
      <c r="T80" s="196">
        <f>T81</f>
        <v>0</v>
      </c>
      <c r="AR80" s="189" t="s">
        <v>79</v>
      </c>
      <c r="AT80" s="197" t="s">
        <v>70</v>
      </c>
      <c r="AU80" s="197" t="s">
        <v>79</v>
      </c>
      <c r="AY80" s="189" t="s">
        <v>152</v>
      </c>
      <c r="BK80" s="198">
        <f>BK81</f>
        <v>0</v>
      </c>
    </row>
    <row r="81" spans="2:65" s="1" customFormat="1" ht="16.5" customHeight="1">
      <c r="B81" s="201"/>
      <c r="C81" s="202" t="s">
        <v>79</v>
      </c>
      <c r="D81" s="202" t="s">
        <v>155</v>
      </c>
      <c r="E81" s="203" t="s">
        <v>998</v>
      </c>
      <c r="F81" s="204" t="s">
        <v>999</v>
      </c>
      <c r="G81" s="205" t="s">
        <v>463</v>
      </c>
      <c r="H81" s="206">
        <v>1</v>
      </c>
      <c r="I81" s="207"/>
      <c r="J81" s="208">
        <f>ROUND(I81*H81,2)</f>
        <v>0</v>
      </c>
      <c r="K81" s="204" t="s">
        <v>5</v>
      </c>
      <c r="L81" s="47"/>
      <c r="M81" s="209" t="s">
        <v>5</v>
      </c>
      <c r="N81" s="259" t="s">
        <v>42</v>
      </c>
      <c r="O81" s="260"/>
      <c r="P81" s="261">
        <f>O81*H81</f>
        <v>0</v>
      </c>
      <c r="Q81" s="261">
        <v>0</v>
      </c>
      <c r="R81" s="261">
        <f>Q81*H81</f>
        <v>0</v>
      </c>
      <c r="S81" s="261">
        <v>0</v>
      </c>
      <c r="T81" s="262">
        <f>S81*H81</f>
        <v>0</v>
      </c>
      <c r="AR81" s="25" t="s">
        <v>160</v>
      </c>
      <c r="AT81" s="25" t="s">
        <v>155</v>
      </c>
      <c r="AU81" s="25" t="s">
        <v>81</v>
      </c>
      <c r="AY81" s="25" t="s">
        <v>152</v>
      </c>
      <c r="BE81" s="213">
        <f>IF(N81="základní",J81,0)</f>
        <v>0</v>
      </c>
      <c r="BF81" s="213">
        <f>IF(N81="snížená",J81,0)</f>
        <v>0</v>
      </c>
      <c r="BG81" s="213">
        <f>IF(N81="zákl. přenesená",J81,0)</f>
        <v>0</v>
      </c>
      <c r="BH81" s="213">
        <f>IF(N81="sníž. přenesená",J81,0)</f>
        <v>0</v>
      </c>
      <c r="BI81" s="213">
        <f>IF(N81="nulová",J81,0)</f>
        <v>0</v>
      </c>
      <c r="BJ81" s="25" t="s">
        <v>79</v>
      </c>
      <c r="BK81" s="213">
        <f>ROUND(I81*H81,2)</f>
        <v>0</v>
      </c>
      <c r="BL81" s="25" t="s">
        <v>160</v>
      </c>
      <c r="BM81" s="25" t="s">
        <v>1000</v>
      </c>
    </row>
    <row r="82" spans="2:12" s="1" customFormat="1" ht="6.95" customHeight="1">
      <c r="B82" s="68"/>
      <c r="C82" s="69"/>
      <c r="D82" s="69"/>
      <c r="E82" s="69"/>
      <c r="F82" s="69"/>
      <c r="G82" s="69"/>
      <c r="H82" s="69"/>
      <c r="I82" s="153"/>
      <c r="J82" s="69"/>
      <c r="K82" s="69"/>
      <c r="L82" s="47"/>
    </row>
  </sheetData>
  <autoFilter ref="C77:K81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24"/>
      <c r="C1" s="124"/>
      <c r="D1" s="125" t="s">
        <v>1</v>
      </c>
      <c r="E1" s="124"/>
      <c r="F1" s="126" t="s">
        <v>104</v>
      </c>
      <c r="G1" s="126" t="s">
        <v>105</v>
      </c>
      <c r="H1" s="126"/>
      <c r="I1" s="127"/>
      <c r="J1" s="126" t="s">
        <v>106</v>
      </c>
      <c r="K1" s="125" t="s">
        <v>107</v>
      </c>
      <c r="L1" s="126" t="s">
        <v>108</v>
      </c>
      <c r="M1" s="126"/>
      <c r="N1" s="126"/>
      <c r="O1" s="126"/>
      <c r="P1" s="126"/>
      <c r="Q1" s="126"/>
      <c r="R1" s="126"/>
      <c r="S1" s="126"/>
      <c r="T1" s="126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24" t="s">
        <v>8</v>
      </c>
      <c r="AT2" s="25" t="s">
        <v>87</v>
      </c>
    </row>
    <row r="3" spans="2:46" ht="6.95" customHeight="1">
      <c r="B3" s="26"/>
      <c r="C3" s="27"/>
      <c r="D3" s="27"/>
      <c r="E3" s="27"/>
      <c r="F3" s="27"/>
      <c r="G3" s="27"/>
      <c r="H3" s="27"/>
      <c r="I3" s="128"/>
      <c r="J3" s="27"/>
      <c r="K3" s="28"/>
      <c r="AT3" s="25" t="s">
        <v>81</v>
      </c>
    </row>
    <row r="4" spans="2:46" ht="36.95" customHeight="1">
      <c r="B4" s="29"/>
      <c r="C4" s="30"/>
      <c r="D4" s="31" t="s">
        <v>109</v>
      </c>
      <c r="E4" s="30"/>
      <c r="F4" s="30"/>
      <c r="G4" s="30"/>
      <c r="H4" s="30"/>
      <c r="I4" s="129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9"/>
      <c r="J5" s="30"/>
      <c r="K5" s="32"/>
    </row>
    <row r="6" spans="2:11" ht="13.5">
      <c r="B6" s="29"/>
      <c r="C6" s="30"/>
      <c r="D6" s="41" t="s">
        <v>19</v>
      </c>
      <c r="E6" s="30"/>
      <c r="F6" s="30"/>
      <c r="G6" s="30"/>
      <c r="H6" s="30"/>
      <c r="I6" s="129"/>
      <c r="J6" s="30"/>
      <c r="K6" s="32"/>
    </row>
    <row r="7" spans="2:11" ht="16.5" customHeight="1">
      <c r="B7" s="29"/>
      <c r="C7" s="30"/>
      <c r="D7" s="30"/>
      <c r="E7" s="130" t="str">
        <f>'Rekapitulace stavby'!K6</f>
        <v>NPK, a.s., Svitavská nemocnice, úprava části polikliniky na lékárnu a ambulance</v>
      </c>
      <c r="F7" s="41"/>
      <c r="G7" s="41"/>
      <c r="H7" s="41"/>
      <c r="I7" s="129"/>
      <c r="J7" s="30"/>
      <c r="K7" s="32"/>
    </row>
    <row r="8" spans="2:11" s="1" customFormat="1" ht="13.5">
      <c r="B8" s="47"/>
      <c r="C8" s="48"/>
      <c r="D8" s="41" t="s">
        <v>110</v>
      </c>
      <c r="E8" s="48"/>
      <c r="F8" s="48"/>
      <c r="G8" s="48"/>
      <c r="H8" s="48"/>
      <c r="I8" s="131"/>
      <c r="J8" s="48"/>
      <c r="K8" s="52"/>
    </row>
    <row r="9" spans="2:11" s="1" customFormat="1" ht="36.95" customHeight="1">
      <c r="B9" s="47"/>
      <c r="C9" s="48"/>
      <c r="D9" s="48"/>
      <c r="E9" s="132" t="s">
        <v>1001</v>
      </c>
      <c r="F9" s="48"/>
      <c r="G9" s="48"/>
      <c r="H9" s="48"/>
      <c r="I9" s="131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31"/>
      <c r="J10" s="48"/>
      <c r="K10" s="52"/>
    </row>
    <row r="11" spans="2:11" s="1" customFormat="1" ht="14.4" customHeight="1">
      <c r="B11" s="47"/>
      <c r="C11" s="48"/>
      <c r="D11" s="41" t="s">
        <v>21</v>
      </c>
      <c r="E11" s="48"/>
      <c r="F11" s="36" t="s">
        <v>5</v>
      </c>
      <c r="G11" s="48"/>
      <c r="H11" s="48"/>
      <c r="I11" s="133" t="s">
        <v>22</v>
      </c>
      <c r="J11" s="36" t="s">
        <v>5</v>
      </c>
      <c r="K11" s="52"/>
    </row>
    <row r="12" spans="2:11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33" t="s">
        <v>25</v>
      </c>
      <c r="J12" s="134" t="str">
        <f>'Rekapitulace stavby'!AN8</f>
        <v>17. 8. 2018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31"/>
      <c r="J13" s="48"/>
      <c r="K13" s="52"/>
    </row>
    <row r="14" spans="2:11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33" t="s">
        <v>28</v>
      </c>
      <c r="J14" s="36" t="s">
        <v>5</v>
      </c>
      <c r="K14" s="52"/>
    </row>
    <row r="15" spans="2:11" s="1" customFormat="1" ht="18" customHeight="1">
      <c r="B15" s="47"/>
      <c r="C15" s="48"/>
      <c r="D15" s="48"/>
      <c r="E15" s="36" t="s">
        <v>29</v>
      </c>
      <c r="F15" s="48"/>
      <c r="G15" s="48"/>
      <c r="H15" s="48"/>
      <c r="I15" s="133" t="s">
        <v>30</v>
      </c>
      <c r="J15" s="36" t="s">
        <v>5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31"/>
      <c r="J16" s="48"/>
      <c r="K16" s="52"/>
    </row>
    <row r="17" spans="2:11" s="1" customFormat="1" ht="14.4" customHeight="1">
      <c r="B17" s="47"/>
      <c r="C17" s="48"/>
      <c r="D17" s="41" t="s">
        <v>31</v>
      </c>
      <c r="E17" s="48"/>
      <c r="F17" s="48"/>
      <c r="G17" s="48"/>
      <c r="H17" s="48"/>
      <c r="I17" s="133" t="s">
        <v>28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33" t="s">
        <v>30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31"/>
      <c r="J19" s="48"/>
      <c r="K19" s="52"/>
    </row>
    <row r="20" spans="2:11" s="1" customFormat="1" ht="14.4" customHeight="1">
      <c r="B20" s="47"/>
      <c r="C20" s="48"/>
      <c r="D20" s="41" t="s">
        <v>33</v>
      </c>
      <c r="E20" s="48"/>
      <c r="F20" s="48"/>
      <c r="G20" s="48"/>
      <c r="H20" s="48"/>
      <c r="I20" s="133" t="s">
        <v>28</v>
      </c>
      <c r="J20" s="36" t="s">
        <v>5</v>
      </c>
      <c r="K20" s="52"/>
    </row>
    <row r="21" spans="2:11" s="1" customFormat="1" ht="18" customHeight="1">
      <c r="B21" s="47"/>
      <c r="C21" s="48"/>
      <c r="D21" s="48"/>
      <c r="E21" s="36" t="s">
        <v>34</v>
      </c>
      <c r="F21" s="48"/>
      <c r="G21" s="48"/>
      <c r="H21" s="48"/>
      <c r="I21" s="133" t="s">
        <v>30</v>
      </c>
      <c r="J21" s="36" t="s">
        <v>5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31"/>
      <c r="J22" s="48"/>
      <c r="K22" s="52"/>
    </row>
    <row r="23" spans="2:11" s="1" customFormat="1" ht="14.4" customHeight="1">
      <c r="B23" s="47"/>
      <c r="C23" s="48"/>
      <c r="D23" s="41" t="s">
        <v>36</v>
      </c>
      <c r="E23" s="48"/>
      <c r="F23" s="48"/>
      <c r="G23" s="48"/>
      <c r="H23" s="48"/>
      <c r="I23" s="131"/>
      <c r="J23" s="48"/>
      <c r="K23" s="52"/>
    </row>
    <row r="24" spans="2:11" s="6" customFormat="1" ht="16.5" customHeight="1">
      <c r="B24" s="135"/>
      <c r="C24" s="136"/>
      <c r="D24" s="136"/>
      <c r="E24" s="45" t="s">
        <v>5</v>
      </c>
      <c r="F24" s="45"/>
      <c r="G24" s="45"/>
      <c r="H24" s="45"/>
      <c r="I24" s="137"/>
      <c r="J24" s="136"/>
      <c r="K24" s="138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31"/>
      <c r="J25" s="48"/>
      <c r="K25" s="52"/>
    </row>
    <row r="26" spans="2:11" s="1" customFormat="1" ht="6.95" customHeight="1">
      <c r="B26" s="47"/>
      <c r="C26" s="48"/>
      <c r="D26" s="83"/>
      <c r="E26" s="83"/>
      <c r="F26" s="83"/>
      <c r="G26" s="83"/>
      <c r="H26" s="83"/>
      <c r="I26" s="139"/>
      <c r="J26" s="83"/>
      <c r="K26" s="140"/>
    </row>
    <row r="27" spans="2:11" s="1" customFormat="1" ht="25.4" customHeight="1">
      <c r="B27" s="47"/>
      <c r="C27" s="48"/>
      <c r="D27" s="141" t="s">
        <v>37</v>
      </c>
      <c r="E27" s="48"/>
      <c r="F27" s="48"/>
      <c r="G27" s="48"/>
      <c r="H27" s="48"/>
      <c r="I27" s="131"/>
      <c r="J27" s="142">
        <f>ROUND(J78,2)</f>
        <v>0</v>
      </c>
      <c r="K27" s="52"/>
    </row>
    <row r="28" spans="2:11" s="1" customFormat="1" ht="6.95" customHeight="1">
      <c r="B28" s="47"/>
      <c r="C28" s="48"/>
      <c r="D28" s="83"/>
      <c r="E28" s="83"/>
      <c r="F28" s="83"/>
      <c r="G28" s="83"/>
      <c r="H28" s="83"/>
      <c r="I28" s="139"/>
      <c r="J28" s="83"/>
      <c r="K28" s="140"/>
    </row>
    <row r="29" spans="2:11" s="1" customFormat="1" ht="14.4" customHeight="1">
      <c r="B29" s="47"/>
      <c r="C29" s="48"/>
      <c r="D29" s="48"/>
      <c r="E29" s="48"/>
      <c r="F29" s="53" t="s">
        <v>39</v>
      </c>
      <c r="G29" s="48"/>
      <c r="H29" s="48"/>
      <c r="I29" s="143" t="s">
        <v>38</v>
      </c>
      <c r="J29" s="53" t="s">
        <v>40</v>
      </c>
      <c r="K29" s="52"/>
    </row>
    <row r="30" spans="2:11" s="1" customFormat="1" ht="14.4" customHeight="1">
      <c r="B30" s="47"/>
      <c r="C30" s="48"/>
      <c r="D30" s="56" t="s">
        <v>41</v>
      </c>
      <c r="E30" s="56" t="s">
        <v>42</v>
      </c>
      <c r="F30" s="144">
        <f>ROUND(SUM(BE78:BE81),2)</f>
        <v>0</v>
      </c>
      <c r="G30" s="48"/>
      <c r="H30" s="48"/>
      <c r="I30" s="145">
        <v>0.21</v>
      </c>
      <c r="J30" s="144">
        <f>ROUND(ROUND((SUM(BE78:BE81)),2)*I30,2)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43</v>
      </c>
      <c r="F31" s="144">
        <f>ROUND(SUM(BF78:BF81),2)</f>
        <v>0</v>
      </c>
      <c r="G31" s="48"/>
      <c r="H31" s="48"/>
      <c r="I31" s="145">
        <v>0.15</v>
      </c>
      <c r="J31" s="144">
        <f>ROUND(ROUND((SUM(BF78:BF81)),2)*I31,2)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44</v>
      </c>
      <c r="F32" s="144">
        <f>ROUND(SUM(BG78:BG81),2)</f>
        <v>0</v>
      </c>
      <c r="G32" s="48"/>
      <c r="H32" s="48"/>
      <c r="I32" s="145">
        <v>0.21</v>
      </c>
      <c r="J32" s="144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45</v>
      </c>
      <c r="F33" s="144">
        <f>ROUND(SUM(BH78:BH81),2)</f>
        <v>0</v>
      </c>
      <c r="G33" s="48"/>
      <c r="H33" s="48"/>
      <c r="I33" s="145">
        <v>0.15</v>
      </c>
      <c r="J33" s="144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46</v>
      </c>
      <c r="F34" s="144">
        <f>ROUND(SUM(BI78:BI81),2)</f>
        <v>0</v>
      </c>
      <c r="G34" s="48"/>
      <c r="H34" s="48"/>
      <c r="I34" s="145">
        <v>0</v>
      </c>
      <c r="J34" s="144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31"/>
      <c r="J35" s="48"/>
      <c r="K35" s="52"/>
    </row>
    <row r="36" spans="2:11" s="1" customFormat="1" ht="25.4" customHeight="1">
      <c r="B36" s="47"/>
      <c r="C36" s="146"/>
      <c r="D36" s="147" t="s">
        <v>47</v>
      </c>
      <c r="E36" s="89"/>
      <c r="F36" s="89"/>
      <c r="G36" s="148" t="s">
        <v>48</v>
      </c>
      <c r="H36" s="149" t="s">
        <v>49</v>
      </c>
      <c r="I36" s="150"/>
      <c r="J36" s="151">
        <f>SUM(J27:J34)</f>
        <v>0</v>
      </c>
      <c r="K36" s="152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53"/>
      <c r="J37" s="69"/>
      <c r="K37" s="70"/>
    </row>
    <row r="41" spans="2:11" s="1" customFormat="1" ht="6.95" customHeight="1">
      <c r="B41" s="71"/>
      <c r="C41" s="72"/>
      <c r="D41" s="72"/>
      <c r="E41" s="72"/>
      <c r="F41" s="72"/>
      <c r="G41" s="72"/>
      <c r="H41" s="72"/>
      <c r="I41" s="154"/>
      <c r="J41" s="72"/>
      <c r="K41" s="155"/>
    </row>
    <row r="42" spans="2:11" s="1" customFormat="1" ht="36.95" customHeight="1">
      <c r="B42" s="47"/>
      <c r="C42" s="31" t="s">
        <v>112</v>
      </c>
      <c r="D42" s="48"/>
      <c r="E42" s="48"/>
      <c r="F42" s="48"/>
      <c r="G42" s="48"/>
      <c r="H42" s="48"/>
      <c r="I42" s="131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31"/>
      <c r="J43" s="48"/>
      <c r="K43" s="52"/>
    </row>
    <row r="44" spans="2:11" s="1" customFormat="1" ht="14.4" customHeight="1">
      <c r="B44" s="47"/>
      <c r="C44" s="41" t="s">
        <v>19</v>
      </c>
      <c r="D44" s="48"/>
      <c r="E44" s="48"/>
      <c r="F44" s="48"/>
      <c r="G44" s="48"/>
      <c r="H44" s="48"/>
      <c r="I44" s="131"/>
      <c r="J44" s="48"/>
      <c r="K44" s="52"/>
    </row>
    <row r="45" spans="2:11" s="1" customFormat="1" ht="16.5" customHeight="1">
      <c r="B45" s="47"/>
      <c r="C45" s="48"/>
      <c r="D45" s="48"/>
      <c r="E45" s="130" t="str">
        <f>E7</f>
        <v>NPK, a.s., Svitavská nemocnice, úprava části polikliniky na lékárnu a ambulance</v>
      </c>
      <c r="F45" s="41"/>
      <c r="G45" s="41"/>
      <c r="H45" s="41"/>
      <c r="I45" s="131"/>
      <c r="J45" s="48"/>
      <c r="K45" s="52"/>
    </row>
    <row r="46" spans="2:11" s="1" customFormat="1" ht="14.4" customHeight="1">
      <c r="B46" s="47"/>
      <c r="C46" s="41" t="s">
        <v>110</v>
      </c>
      <c r="D46" s="48"/>
      <c r="E46" s="48"/>
      <c r="F46" s="48"/>
      <c r="G46" s="48"/>
      <c r="H46" s="48"/>
      <c r="I46" s="131"/>
      <c r="J46" s="48"/>
      <c r="K46" s="52"/>
    </row>
    <row r="47" spans="2:11" s="1" customFormat="1" ht="17.25" customHeight="1">
      <c r="B47" s="47"/>
      <c r="C47" s="48"/>
      <c r="D47" s="48"/>
      <c r="E47" s="132" t="str">
        <f>E9</f>
        <v>03 - ZTI</v>
      </c>
      <c r="F47" s="48"/>
      <c r="G47" s="48"/>
      <c r="H47" s="48"/>
      <c r="I47" s="131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31"/>
      <c r="J48" s="48"/>
      <c r="K48" s="52"/>
    </row>
    <row r="49" spans="2:11" s="1" customFormat="1" ht="18" customHeight="1">
      <c r="B49" s="47"/>
      <c r="C49" s="41" t="s">
        <v>23</v>
      </c>
      <c r="D49" s="48"/>
      <c r="E49" s="48"/>
      <c r="F49" s="36" t="str">
        <f>F12</f>
        <v>č.p. 2070 p.č. 2950 k.ú. Svitavy-předměstí</v>
      </c>
      <c r="G49" s="48"/>
      <c r="H49" s="48"/>
      <c r="I49" s="133" t="s">
        <v>25</v>
      </c>
      <c r="J49" s="134" t="str">
        <f>IF(J12="","",J12)</f>
        <v>17. 8. 2018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31"/>
      <c r="J50" s="48"/>
      <c r="K50" s="52"/>
    </row>
    <row r="51" spans="2:11" s="1" customFormat="1" ht="13.5">
      <c r="B51" s="47"/>
      <c r="C51" s="41" t="s">
        <v>27</v>
      </c>
      <c r="D51" s="48"/>
      <c r="E51" s="48"/>
      <c r="F51" s="36" t="str">
        <f>E15</f>
        <v>Krajský úřad Pardubického kraje</v>
      </c>
      <c r="G51" s="48"/>
      <c r="H51" s="48"/>
      <c r="I51" s="133" t="s">
        <v>33</v>
      </c>
      <c r="J51" s="45" t="str">
        <f>E21</f>
        <v>JIKA CZ, Ing Jiří Slánský</v>
      </c>
      <c r="K51" s="52"/>
    </row>
    <row r="52" spans="2:11" s="1" customFormat="1" ht="14.4" customHeight="1">
      <c r="B52" s="47"/>
      <c r="C52" s="41" t="s">
        <v>31</v>
      </c>
      <c r="D52" s="48"/>
      <c r="E52" s="48"/>
      <c r="F52" s="36" t="str">
        <f>IF(E18="","",E18)</f>
        <v/>
      </c>
      <c r="G52" s="48"/>
      <c r="H52" s="48"/>
      <c r="I52" s="131"/>
      <c r="J52" s="156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31"/>
      <c r="J53" s="48"/>
      <c r="K53" s="52"/>
    </row>
    <row r="54" spans="2:11" s="1" customFormat="1" ht="29.25" customHeight="1">
      <c r="B54" s="47"/>
      <c r="C54" s="157" t="s">
        <v>113</v>
      </c>
      <c r="D54" s="146"/>
      <c r="E54" s="146"/>
      <c r="F54" s="146"/>
      <c r="G54" s="146"/>
      <c r="H54" s="146"/>
      <c r="I54" s="158"/>
      <c r="J54" s="159" t="s">
        <v>114</v>
      </c>
      <c r="K54" s="160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31"/>
      <c r="J55" s="48"/>
      <c r="K55" s="52"/>
    </row>
    <row r="56" spans="2:47" s="1" customFormat="1" ht="29.25" customHeight="1">
      <c r="B56" s="47"/>
      <c r="C56" s="161" t="s">
        <v>115</v>
      </c>
      <c r="D56" s="48"/>
      <c r="E56" s="48"/>
      <c r="F56" s="48"/>
      <c r="G56" s="48"/>
      <c r="H56" s="48"/>
      <c r="I56" s="131"/>
      <c r="J56" s="142">
        <f>J78</f>
        <v>0</v>
      </c>
      <c r="K56" s="52"/>
      <c r="AU56" s="25" t="s">
        <v>116</v>
      </c>
    </row>
    <row r="57" spans="2:11" s="7" customFormat="1" ht="24.95" customHeight="1">
      <c r="B57" s="162"/>
      <c r="C57" s="163"/>
      <c r="D57" s="164" t="s">
        <v>995</v>
      </c>
      <c r="E57" s="165"/>
      <c r="F57" s="165"/>
      <c r="G57" s="165"/>
      <c r="H57" s="165"/>
      <c r="I57" s="166"/>
      <c r="J57" s="167">
        <f>J79</f>
        <v>0</v>
      </c>
      <c r="K57" s="168"/>
    </row>
    <row r="58" spans="2:11" s="8" customFormat="1" ht="19.9" customHeight="1">
      <c r="B58" s="169"/>
      <c r="C58" s="170"/>
      <c r="D58" s="171" t="s">
        <v>1002</v>
      </c>
      <c r="E58" s="172"/>
      <c r="F58" s="172"/>
      <c r="G58" s="172"/>
      <c r="H58" s="172"/>
      <c r="I58" s="173"/>
      <c r="J58" s="174">
        <f>J80</f>
        <v>0</v>
      </c>
      <c r="K58" s="175"/>
    </row>
    <row r="59" spans="2:11" s="1" customFormat="1" ht="21.8" customHeight="1">
      <c r="B59" s="47"/>
      <c r="C59" s="48"/>
      <c r="D59" s="48"/>
      <c r="E59" s="48"/>
      <c r="F59" s="48"/>
      <c r="G59" s="48"/>
      <c r="H59" s="48"/>
      <c r="I59" s="131"/>
      <c r="J59" s="48"/>
      <c r="K59" s="52"/>
    </row>
    <row r="60" spans="2:11" s="1" customFormat="1" ht="6.95" customHeight="1">
      <c r="B60" s="68"/>
      <c r="C60" s="69"/>
      <c r="D60" s="69"/>
      <c r="E60" s="69"/>
      <c r="F60" s="69"/>
      <c r="G60" s="69"/>
      <c r="H60" s="69"/>
      <c r="I60" s="153"/>
      <c r="J60" s="69"/>
      <c r="K60" s="70"/>
    </row>
    <row r="64" spans="2:12" s="1" customFormat="1" ht="6.95" customHeight="1">
      <c r="B64" s="71"/>
      <c r="C64" s="72"/>
      <c r="D64" s="72"/>
      <c r="E64" s="72"/>
      <c r="F64" s="72"/>
      <c r="G64" s="72"/>
      <c r="H64" s="72"/>
      <c r="I64" s="154"/>
      <c r="J64" s="72"/>
      <c r="K64" s="72"/>
      <c r="L64" s="47"/>
    </row>
    <row r="65" spans="2:12" s="1" customFormat="1" ht="36.95" customHeight="1">
      <c r="B65" s="47"/>
      <c r="C65" s="73" t="s">
        <v>136</v>
      </c>
      <c r="L65" s="47"/>
    </row>
    <row r="66" spans="2:12" s="1" customFormat="1" ht="6.95" customHeight="1">
      <c r="B66" s="47"/>
      <c r="L66" s="47"/>
    </row>
    <row r="67" spans="2:12" s="1" customFormat="1" ht="14.4" customHeight="1">
      <c r="B67" s="47"/>
      <c r="C67" s="75" t="s">
        <v>19</v>
      </c>
      <c r="L67" s="47"/>
    </row>
    <row r="68" spans="2:12" s="1" customFormat="1" ht="16.5" customHeight="1">
      <c r="B68" s="47"/>
      <c r="E68" s="176" t="str">
        <f>E7</f>
        <v>NPK, a.s., Svitavská nemocnice, úprava části polikliniky na lékárnu a ambulance</v>
      </c>
      <c r="F68" s="75"/>
      <c r="G68" s="75"/>
      <c r="H68" s="75"/>
      <c r="L68" s="47"/>
    </row>
    <row r="69" spans="2:12" s="1" customFormat="1" ht="14.4" customHeight="1">
      <c r="B69" s="47"/>
      <c r="C69" s="75" t="s">
        <v>110</v>
      </c>
      <c r="L69" s="47"/>
    </row>
    <row r="70" spans="2:12" s="1" customFormat="1" ht="17.25" customHeight="1">
      <c r="B70" s="47"/>
      <c r="E70" s="78" t="str">
        <f>E9</f>
        <v>03 - ZTI</v>
      </c>
      <c r="F70" s="1"/>
      <c r="G70" s="1"/>
      <c r="H70" s="1"/>
      <c r="L70" s="47"/>
    </row>
    <row r="71" spans="2:12" s="1" customFormat="1" ht="6.95" customHeight="1">
      <c r="B71" s="47"/>
      <c r="L71" s="47"/>
    </row>
    <row r="72" spans="2:12" s="1" customFormat="1" ht="18" customHeight="1">
      <c r="B72" s="47"/>
      <c r="C72" s="75" t="s">
        <v>23</v>
      </c>
      <c r="F72" s="177" t="str">
        <f>F12</f>
        <v>č.p. 2070 p.č. 2950 k.ú. Svitavy-předměstí</v>
      </c>
      <c r="I72" s="178" t="s">
        <v>25</v>
      </c>
      <c r="J72" s="80" t="str">
        <f>IF(J12="","",J12)</f>
        <v>17. 8. 2018</v>
      </c>
      <c r="L72" s="47"/>
    </row>
    <row r="73" spans="2:12" s="1" customFormat="1" ht="6.95" customHeight="1">
      <c r="B73" s="47"/>
      <c r="L73" s="47"/>
    </row>
    <row r="74" spans="2:12" s="1" customFormat="1" ht="13.5">
      <c r="B74" s="47"/>
      <c r="C74" s="75" t="s">
        <v>27</v>
      </c>
      <c r="F74" s="177" t="str">
        <f>E15</f>
        <v>Krajský úřad Pardubického kraje</v>
      </c>
      <c r="I74" s="178" t="s">
        <v>33</v>
      </c>
      <c r="J74" s="177" t="str">
        <f>E21</f>
        <v>JIKA CZ, Ing Jiří Slánský</v>
      </c>
      <c r="L74" s="47"/>
    </row>
    <row r="75" spans="2:12" s="1" customFormat="1" ht="14.4" customHeight="1">
      <c r="B75" s="47"/>
      <c r="C75" s="75" t="s">
        <v>31</v>
      </c>
      <c r="F75" s="177" t="str">
        <f>IF(E18="","",E18)</f>
        <v/>
      </c>
      <c r="L75" s="47"/>
    </row>
    <row r="76" spans="2:12" s="1" customFormat="1" ht="10.3" customHeight="1">
      <c r="B76" s="47"/>
      <c r="L76" s="47"/>
    </row>
    <row r="77" spans="2:20" s="9" customFormat="1" ht="29.25" customHeight="1">
      <c r="B77" s="179"/>
      <c r="C77" s="180" t="s">
        <v>137</v>
      </c>
      <c r="D77" s="181" t="s">
        <v>56</v>
      </c>
      <c r="E77" s="181" t="s">
        <v>52</v>
      </c>
      <c r="F77" s="181" t="s">
        <v>138</v>
      </c>
      <c r="G77" s="181" t="s">
        <v>139</v>
      </c>
      <c r="H77" s="181" t="s">
        <v>140</v>
      </c>
      <c r="I77" s="182" t="s">
        <v>141</v>
      </c>
      <c r="J77" s="181" t="s">
        <v>114</v>
      </c>
      <c r="K77" s="183" t="s">
        <v>142</v>
      </c>
      <c r="L77" s="179"/>
      <c r="M77" s="93" t="s">
        <v>143</v>
      </c>
      <c r="N77" s="94" t="s">
        <v>41</v>
      </c>
      <c r="O77" s="94" t="s">
        <v>144</v>
      </c>
      <c r="P77" s="94" t="s">
        <v>145</v>
      </c>
      <c r="Q77" s="94" t="s">
        <v>146</v>
      </c>
      <c r="R77" s="94" t="s">
        <v>147</v>
      </c>
      <c r="S77" s="94" t="s">
        <v>148</v>
      </c>
      <c r="T77" s="95" t="s">
        <v>149</v>
      </c>
    </row>
    <row r="78" spans="2:63" s="1" customFormat="1" ht="29.25" customHeight="1">
      <c r="B78" s="47"/>
      <c r="C78" s="97" t="s">
        <v>115</v>
      </c>
      <c r="J78" s="184">
        <f>BK78</f>
        <v>0</v>
      </c>
      <c r="L78" s="47"/>
      <c r="M78" s="96"/>
      <c r="N78" s="83"/>
      <c r="O78" s="83"/>
      <c r="P78" s="185">
        <f>P79</f>
        <v>0</v>
      </c>
      <c r="Q78" s="83"/>
      <c r="R78" s="185">
        <f>R79</f>
        <v>0</v>
      </c>
      <c r="S78" s="83"/>
      <c r="T78" s="186">
        <f>T79</f>
        <v>0</v>
      </c>
      <c r="AT78" s="25" t="s">
        <v>70</v>
      </c>
      <c r="AU78" s="25" t="s">
        <v>116</v>
      </c>
      <c r="BK78" s="187">
        <f>BK79</f>
        <v>0</v>
      </c>
    </row>
    <row r="79" spans="2:63" s="10" customFormat="1" ht="37.4" customHeight="1">
      <c r="B79" s="188"/>
      <c r="D79" s="189" t="s">
        <v>70</v>
      </c>
      <c r="E79" s="190" t="s">
        <v>150</v>
      </c>
      <c r="F79" s="190" t="s">
        <v>150</v>
      </c>
      <c r="I79" s="191"/>
      <c r="J79" s="192">
        <f>BK79</f>
        <v>0</v>
      </c>
      <c r="L79" s="188"/>
      <c r="M79" s="193"/>
      <c r="N79" s="194"/>
      <c r="O79" s="194"/>
      <c r="P79" s="195">
        <f>P80</f>
        <v>0</v>
      </c>
      <c r="Q79" s="194"/>
      <c r="R79" s="195">
        <f>R80</f>
        <v>0</v>
      </c>
      <c r="S79" s="194"/>
      <c r="T79" s="196">
        <f>T80</f>
        <v>0</v>
      </c>
      <c r="AR79" s="189" t="s">
        <v>79</v>
      </c>
      <c r="AT79" s="197" t="s">
        <v>70</v>
      </c>
      <c r="AU79" s="197" t="s">
        <v>71</v>
      </c>
      <c r="AY79" s="189" t="s">
        <v>152</v>
      </c>
      <c r="BK79" s="198">
        <f>BK80</f>
        <v>0</v>
      </c>
    </row>
    <row r="80" spans="2:63" s="10" customFormat="1" ht="19.9" customHeight="1">
      <c r="B80" s="188"/>
      <c r="D80" s="189" t="s">
        <v>70</v>
      </c>
      <c r="E80" s="199" t="s">
        <v>76</v>
      </c>
      <c r="F80" s="199" t="s">
        <v>1003</v>
      </c>
      <c r="I80" s="191"/>
      <c r="J80" s="200">
        <f>BK80</f>
        <v>0</v>
      </c>
      <c r="L80" s="188"/>
      <c r="M80" s="193"/>
      <c r="N80" s="194"/>
      <c r="O80" s="194"/>
      <c r="P80" s="195">
        <f>P81</f>
        <v>0</v>
      </c>
      <c r="Q80" s="194"/>
      <c r="R80" s="195">
        <f>R81</f>
        <v>0</v>
      </c>
      <c r="S80" s="194"/>
      <c r="T80" s="196">
        <f>T81</f>
        <v>0</v>
      </c>
      <c r="AR80" s="189" t="s">
        <v>79</v>
      </c>
      <c r="AT80" s="197" t="s">
        <v>70</v>
      </c>
      <c r="AU80" s="197" t="s">
        <v>79</v>
      </c>
      <c r="AY80" s="189" t="s">
        <v>152</v>
      </c>
      <c r="BK80" s="198">
        <f>BK81</f>
        <v>0</v>
      </c>
    </row>
    <row r="81" spans="2:65" s="1" customFormat="1" ht="16.5" customHeight="1">
      <c r="B81" s="201"/>
      <c r="C81" s="202" t="s">
        <v>79</v>
      </c>
      <c r="D81" s="202" t="s">
        <v>155</v>
      </c>
      <c r="E81" s="203" t="s">
        <v>1004</v>
      </c>
      <c r="F81" s="204" t="s">
        <v>1005</v>
      </c>
      <c r="G81" s="205" t="s">
        <v>463</v>
      </c>
      <c r="H81" s="206">
        <v>1</v>
      </c>
      <c r="I81" s="207"/>
      <c r="J81" s="208">
        <f>ROUND(I81*H81,2)</f>
        <v>0</v>
      </c>
      <c r="K81" s="204" t="s">
        <v>5</v>
      </c>
      <c r="L81" s="47"/>
      <c r="M81" s="209" t="s">
        <v>5</v>
      </c>
      <c r="N81" s="259" t="s">
        <v>42</v>
      </c>
      <c r="O81" s="260"/>
      <c r="P81" s="261">
        <f>O81*H81</f>
        <v>0</v>
      </c>
      <c r="Q81" s="261">
        <v>0</v>
      </c>
      <c r="R81" s="261">
        <f>Q81*H81</f>
        <v>0</v>
      </c>
      <c r="S81" s="261">
        <v>0</v>
      </c>
      <c r="T81" s="262">
        <f>S81*H81</f>
        <v>0</v>
      </c>
      <c r="AR81" s="25" t="s">
        <v>160</v>
      </c>
      <c r="AT81" s="25" t="s">
        <v>155</v>
      </c>
      <c r="AU81" s="25" t="s">
        <v>81</v>
      </c>
      <c r="AY81" s="25" t="s">
        <v>152</v>
      </c>
      <c r="BE81" s="213">
        <f>IF(N81="základní",J81,0)</f>
        <v>0</v>
      </c>
      <c r="BF81" s="213">
        <f>IF(N81="snížená",J81,0)</f>
        <v>0</v>
      </c>
      <c r="BG81" s="213">
        <f>IF(N81="zákl. přenesená",J81,0)</f>
        <v>0</v>
      </c>
      <c r="BH81" s="213">
        <f>IF(N81="sníž. přenesená",J81,0)</f>
        <v>0</v>
      </c>
      <c r="BI81" s="213">
        <f>IF(N81="nulová",J81,0)</f>
        <v>0</v>
      </c>
      <c r="BJ81" s="25" t="s">
        <v>79</v>
      </c>
      <c r="BK81" s="213">
        <f>ROUND(I81*H81,2)</f>
        <v>0</v>
      </c>
      <c r="BL81" s="25" t="s">
        <v>160</v>
      </c>
      <c r="BM81" s="25" t="s">
        <v>1006</v>
      </c>
    </row>
    <row r="82" spans="2:12" s="1" customFormat="1" ht="6.95" customHeight="1">
      <c r="B82" s="68"/>
      <c r="C82" s="69"/>
      <c r="D82" s="69"/>
      <c r="E82" s="69"/>
      <c r="F82" s="69"/>
      <c r="G82" s="69"/>
      <c r="H82" s="69"/>
      <c r="I82" s="153"/>
      <c r="J82" s="69"/>
      <c r="K82" s="69"/>
      <c r="L82" s="47"/>
    </row>
  </sheetData>
  <autoFilter ref="C77:K81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24"/>
      <c r="C1" s="124"/>
      <c r="D1" s="125" t="s">
        <v>1</v>
      </c>
      <c r="E1" s="124"/>
      <c r="F1" s="126" t="s">
        <v>104</v>
      </c>
      <c r="G1" s="126" t="s">
        <v>105</v>
      </c>
      <c r="H1" s="126"/>
      <c r="I1" s="127"/>
      <c r="J1" s="126" t="s">
        <v>106</v>
      </c>
      <c r="K1" s="125" t="s">
        <v>107</v>
      </c>
      <c r="L1" s="126" t="s">
        <v>108</v>
      </c>
      <c r="M1" s="126"/>
      <c r="N1" s="126"/>
      <c r="O1" s="126"/>
      <c r="P1" s="126"/>
      <c r="Q1" s="126"/>
      <c r="R1" s="126"/>
      <c r="S1" s="126"/>
      <c r="T1" s="126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24" t="s">
        <v>8</v>
      </c>
      <c r="AT2" s="25" t="s">
        <v>90</v>
      </c>
    </row>
    <row r="3" spans="2:46" ht="6.95" customHeight="1">
      <c r="B3" s="26"/>
      <c r="C3" s="27"/>
      <c r="D3" s="27"/>
      <c r="E3" s="27"/>
      <c r="F3" s="27"/>
      <c r="G3" s="27"/>
      <c r="H3" s="27"/>
      <c r="I3" s="128"/>
      <c r="J3" s="27"/>
      <c r="K3" s="28"/>
      <c r="AT3" s="25" t="s">
        <v>81</v>
      </c>
    </row>
    <row r="4" spans="2:46" ht="36.95" customHeight="1">
      <c r="B4" s="29"/>
      <c r="C4" s="30"/>
      <c r="D4" s="31" t="s">
        <v>109</v>
      </c>
      <c r="E4" s="30"/>
      <c r="F4" s="30"/>
      <c r="G4" s="30"/>
      <c r="H4" s="30"/>
      <c r="I4" s="129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9"/>
      <c r="J5" s="30"/>
      <c r="K5" s="32"/>
    </row>
    <row r="6" spans="2:11" ht="13.5">
      <c r="B6" s="29"/>
      <c r="C6" s="30"/>
      <c r="D6" s="41" t="s">
        <v>19</v>
      </c>
      <c r="E6" s="30"/>
      <c r="F6" s="30"/>
      <c r="G6" s="30"/>
      <c r="H6" s="30"/>
      <c r="I6" s="129"/>
      <c r="J6" s="30"/>
      <c r="K6" s="32"/>
    </row>
    <row r="7" spans="2:11" ht="16.5" customHeight="1">
      <c r="B7" s="29"/>
      <c r="C7" s="30"/>
      <c r="D7" s="30"/>
      <c r="E7" s="130" t="str">
        <f>'Rekapitulace stavby'!K6</f>
        <v>NPK, a.s., Svitavská nemocnice, úprava části polikliniky na lékárnu a ambulance</v>
      </c>
      <c r="F7" s="41"/>
      <c r="G7" s="41"/>
      <c r="H7" s="41"/>
      <c r="I7" s="129"/>
      <c r="J7" s="30"/>
      <c r="K7" s="32"/>
    </row>
    <row r="8" spans="2:11" s="1" customFormat="1" ht="13.5">
      <c r="B8" s="47"/>
      <c r="C8" s="48"/>
      <c r="D8" s="41" t="s">
        <v>110</v>
      </c>
      <c r="E8" s="48"/>
      <c r="F8" s="48"/>
      <c r="G8" s="48"/>
      <c r="H8" s="48"/>
      <c r="I8" s="131"/>
      <c r="J8" s="48"/>
      <c r="K8" s="52"/>
    </row>
    <row r="9" spans="2:11" s="1" customFormat="1" ht="36.95" customHeight="1">
      <c r="B9" s="47"/>
      <c r="C9" s="48"/>
      <c r="D9" s="48"/>
      <c r="E9" s="132" t="s">
        <v>1007</v>
      </c>
      <c r="F9" s="48"/>
      <c r="G9" s="48"/>
      <c r="H9" s="48"/>
      <c r="I9" s="131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31"/>
      <c r="J10" s="48"/>
      <c r="K10" s="52"/>
    </row>
    <row r="11" spans="2:11" s="1" customFormat="1" ht="14.4" customHeight="1">
      <c r="B11" s="47"/>
      <c r="C11" s="48"/>
      <c r="D11" s="41" t="s">
        <v>21</v>
      </c>
      <c r="E11" s="48"/>
      <c r="F11" s="36" t="s">
        <v>5</v>
      </c>
      <c r="G11" s="48"/>
      <c r="H11" s="48"/>
      <c r="I11" s="133" t="s">
        <v>22</v>
      </c>
      <c r="J11" s="36" t="s">
        <v>5</v>
      </c>
      <c r="K11" s="52"/>
    </row>
    <row r="12" spans="2:11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33" t="s">
        <v>25</v>
      </c>
      <c r="J12" s="134" t="str">
        <f>'Rekapitulace stavby'!AN8</f>
        <v>17. 8. 2018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31"/>
      <c r="J13" s="48"/>
      <c r="K13" s="52"/>
    </row>
    <row r="14" spans="2:11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33" t="s">
        <v>28</v>
      </c>
      <c r="J14" s="36" t="s">
        <v>5</v>
      </c>
      <c r="K14" s="52"/>
    </row>
    <row r="15" spans="2:11" s="1" customFormat="1" ht="18" customHeight="1">
      <c r="B15" s="47"/>
      <c r="C15" s="48"/>
      <c r="D15" s="48"/>
      <c r="E15" s="36" t="s">
        <v>29</v>
      </c>
      <c r="F15" s="48"/>
      <c r="G15" s="48"/>
      <c r="H15" s="48"/>
      <c r="I15" s="133" t="s">
        <v>30</v>
      </c>
      <c r="J15" s="36" t="s">
        <v>5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31"/>
      <c r="J16" s="48"/>
      <c r="K16" s="52"/>
    </row>
    <row r="17" spans="2:11" s="1" customFormat="1" ht="14.4" customHeight="1">
      <c r="B17" s="47"/>
      <c r="C17" s="48"/>
      <c r="D17" s="41" t="s">
        <v>31</v>
      </c>
      <c r="E17" s="48"/>
      <c r="F17" s="48"/>
      <c r="G17" s="48"/>
      <c r="H17" s="48"/>
      <c r="I17" s="133" t="s">
        <v>28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33" t="s">
        <v>30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31"/>
      <c r="J19" s="48"/>
      <c r="K19" s="52"/>
    </row>
    <row r="20" spans="2:11" s="1" customFormat="1" ht="14.4" customHeight="1">
      <c r="B20" s="47"/>
      <c r="C20" s="48"/>
      <c r="D20" s="41" t="s">
        <v>33</v>
      </c>
      <c r="E20" s="48"/>
      <c r="F20" s="48"/>
      <c r="G20" s="48"/>
      <c r="H20" s="48"/>
      <c r="I20" s="133" t="s">
        <v>28</v>
      </c>
      <c r="J20" s="36" t="s">
        <v>5</v>
      </c>
      <c r="K20" s="52"/>
    </row>
    <row r="21" spans="2:11" s="1" customFormat="1" ht="18" customHeight="1">
      <c r="B21" s="47"/>
      <c r="C21" s="48"/>
      <c r="D21" s="48"/>
      <c r="E21" s="36" t="s">
        <v>34</v>
      </c>
      <c r="F21" s="48"/>
      <c r="G21" s="48"/>
      <c r="H21" s="48"/>
      <c r="I21" s="133" t="s">
        <v>30</v>
      </c>
      <c r="J21" s="36" t="s">
        <v>5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31"/>
      <c r="J22" s="48"/>
      <c r="K22" s="52"/>
    </row>
    <row r="23" spans="2:11" s="1" customFormat="1" ht="14.4" customHeight="1">
      <c r="B23" s="47"/>
      <c r="C23" s="48"/>
      <c r="D23" s="41" t="s">
        <v>36</v>
      </c>
      <c r="E23" s="48"/>
      <c r="F23" s="48"/>
      <c r="G23" s="48"/>
      <c r="H23" s="48"/>
      <c r="I23" s="131"/>
      <c r="J23" s="48"/>
      <c r="K23" s="52"/>
    </row>
    <row r="24" spans="2:11" s="6" customFormat="1" ht="16.5" customHeight="1">
      <c r="B24" s="135"/>
      <c r="C24" s="136"/>
      <c r="D24" s="136"/>
      <c r="E24" s="45" t="s">
        <v>5</v>
      </c>
      <c r="F24" s="45"/>
      <c r="G24" s="45"/>
      <c r="H24" s="45"/>
      <c r="I24" s="137"/>
      <c r="J24" s="136"/>
      <c r="K24" s="138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31"/>
      <c r="J25" s="48"/>
      <c r="K25" s="52"/>
    </row>
    <row r="26" spans="2:11" s="1" customFormat="1" ht="6.95" customHeight="1">
      <c r="B26" s="47"/>
      <c r="C26" s="48"/>
      <c r="D26" s="83"/>
      <c r="E26" s="83"/>
      <c r="F26" s="83"/>
      <c r="G26" s="83"/>
      <c r="H26" s="83"/>
      <c r="I26" s="139"/>
      <c r="J26" s="83"/>
      <c r="K26" s="140"/>
    </row>
    <row r="27" spans="2:11" s="1" customFormat="1" ht="25.4" customHeight="1">
      <c r="B27" s="47"/>
      <c r="C27" s="48"/>
      <c r="D27" s="141" t="s">
        <v>37</v>
      </c>
      <c r="E27" s="48"/>
      <c r="F27" s="48"/>
      <c r="G27" s="48"/>
      <c r="H27" s="48"/>
      <c r="I27" s="131"/>
      <c r="J27" s="142">
        <f>ROUND(J78,2)</f>
        <v>0</v>
      </c>
      <c r="K27" s="52"/>
    </row>
    <row r="28" spans="2:11" s="1" customFormat="1" ht="6.95" customHeight="1">
      <c r="B28" s="47"/>
      <c r="C28" s="48"/>
      <c r="D28" s="83"/>
      <c r="E28" s="83"/>
      <c r="F28" s="83"/>
      <c r="G28" s="83"/>
      <c r="H28" s="83"/>
      <c r="I28" s="139"/>
      <c r="J28" s="83"/>
      <c r="K28" s="140"/>
    </row>
    <row r="29" spans="2:11" s="1" customFormat="1" ht="14.4" customHeight="1">
      <c r="B29" s="47"/>
      <c r="C29" s="48"/>
      <c r="D29" s="48"/>
      <c r="E29" s="48"/>
      <c r="F29" s="53" t="s">
        <v>39</v>
      </c>
      <c r="G29" s="48"/>
      <c r="H29" s="48"/>
      <c r="I29" s="143" t="s">
        <v>38</v>
      </c>
      <c r="J29" s="53" t="s">
        <v>40</v>
      </c>
      <c r="K29" s="52"/>
    </row>
    <row r="30" spans="2:11" s="1" customFormat="1" ht="14.4" customHeight="1">
      <c r="B30" s="47"/>
      <c r="C30" s="48"/>
      <c r="D30" s="56" t="s">
        <v>41</v>
      </c>
      <c r="E30" s="56" t="s">
        <v>42</v>
      </c>
      <c r="F30" s="144">
        <f>ROUND(SUM(BE78:BE81),2)</f>
        <v>0</v>
      </c>
      <c r="G30" s="48"/>
      <c r="H30" s="48"/>
      <c r="I30" s="145">
        <v>0.21</v>
      </c>
      <c r="J30" s="144">
        <f>ROUND(ROUND((SUM(BE78:BE81)),2)*I30,2)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43</v>
      </c>
      <c r="F31" s="144">
        <f>ROUND(SUM(BF78:BF81),2)</f>
        <v>0</v>
      </c>
      <c r="G31" s="48"/>
      <c r="H31" s="48"/>
      <c r="I31" s="145">
        <v>0.15</v>
      </c>
      <c r="J31" s="144">
        <f>ROUND(ROUND((SUM(BF78:BF81)),2)*I31,2)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44</v>
      </c>
      <c r="F32" s="144">
        <f>ROUND(SUM(BG78:BG81),2)</f>
        <v>0</v>
      </c>
      <c r="G32" s="48"/>
      <c r="H32" s="48"/>
      <c r="I32" s="145">
        <v>0.21</v>
      </c>
      <c r="J32" s="144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45</v>
      </c>
      <c r="F33" s="144">
        <f>ROUND(SUM(BH78:BH81),2)</f>
        <v>0</v>
      </c>
      <c r="G33" s="48"/>
      <c r="H33" s="48"/>
      <c r="I33" s="145">
        <v>0.15</v>
      </c>
      <c r="J33" s="144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46</v>
      </c>
      <c r="F34" s="144">
        <f>ROUND(SUM(BI78:BI81),2)</f>
        <v>0</v>
      </c>
      <c r="G34" s="48"/>
      <c r="H34" s="48"/>
      <c r="I34" s="145">
        <v>0</v>
      </c>
      <c r="J34" s="144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31"/>
      <c r="J35" s="48"/>
      <c r="K35" s="52"/>
    </row>
    <row r="36" spans="2:11" s="1" customFormat="1" ht="25.4" customHeight="1">
      <c r="B36" s="47"/>
      <c r="C36" s="146"/>
      <c r="D36" s="147" t="s">
        <v>47</v>
      </c>
      <c r="E36" s="89"/>
      <c r="F36" s="89"/>
      <c r="G36" s="148" t="s">
        <v>48</v>
      </c>
      <c r="H36" s="149" t="s">
        <v>49</v>
      </c>
      <c r="I36" s="150"/>
      <c r="J36" s="151">
        <f>SUM(J27:J34)</f>
        <v>0</v>
      </c>
      <c r="K36" s="152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53"/>
      <c r="J37" s="69"/>
      <c r="K37" s="70"/>
    </row>
    <row r="41" spans="2:11" s="1" customFormat="1" ht="6.95" customHeight="1">
      <c r="B41" s="71"/>
      <c r="C41" s="72"/>
      <c r="D41" s="72"/>
      <c r="E41" s="72"/>
      <c r="F41" s="72"/>
      <c r="G41" s="72"/>
      <c r="H41" s="72"/>
      <c r="I41" s="154"/>
      <c r="J41" s="72"/>
      <c r="K41" s="155"/>
    </row>
    <row r="42" spans="2:11" s="1" customFormat="1" ht="36.95" customHeight="1">
      <c r="B42" s="47"/>
      <c r="C42" s="31" t="s">
        <v>112</v>
      </c>
      <c r="D42" s="48"/>
      <c r="E42" s="48"/>
      <c r="F42" s="48"/>
      <c r="G42" s="48"/>
      <c r="H42" s="48"/>
      <c r="I42" s="131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31"/>
      <c r="J43" s="48"/>
      <c r="K43" s="52"/>
    </row>
    <row r="44" spans="2:11" s="1" customFormat="1" ht="14.4" customHeight="1">
      <c r="B44" s="47"/>
      <c r="C44" s="41" t="s">
        <v>19</v>
      </c>
      <c r="D44" s="48"/>
      <c r="E44" s="48"/>
      <c r="F44" s="48"/>
      <c r="G44" s="48"/>
      <c r="H44" s="48"/>
      <c r="I44" s="131"/>
      <c r="J44" s="48"/>
      <c r="K44" s="52"/>
    </row>
    <row r="45" spans="2:11" s="1" customFormat="1" ht="16.5" customHeight="1">
      <c r="B45" s="47"/>
      <c r="C45" s="48"/>
      <c r="D45" s="48"/>
      <c r="E45" s="130" t="str">
        <f>E7</f>
        <v>NPK, a.s., Svitavská nemocnice, úprava části polikliniky na lékárnu a ambulance</v>
      </c>
      <c r="F45" s="41"/>
      <c r="G45" s="41"/>
      <c r="H45" s="41"/>
      <c r="I45" s="131"/>
      <c r="J45" s="48"/>
      <c r="K45" s="52"/>
    </row>
    <row r="46" spans="2:11" s="1" customFormat="1" ht="14.4" customHeight="1">
      <c r="B46" s="47"/>
      <c r="C46" s="41" t="s">
        <v>110</v>
      </c>
      <c r="D46" s="48"/>
      <c r="E46" s="48"/>
      <c r="F46" s="48"/>
      <c r="G46" s="48"/>
      <c r="H46" s="48"/>
      <c r="I46" s="131"/>
      <c r="J46" s="48"/>
      <c r="K46" s="52"/>
    </row>
    <row r="47" spans="2:11" s="1" customFormat="1" ht="17.25" customHeight="1">
      <c r="B47" s="47"/>
      <c r="C47" s="48"/>
      <c r="D47" s="48"/>
      <c r="E47" s="132" t="str">
        <f>E9</f>
        <v>04 - VCH - Větrání a chlazení</v>
      </c>
      <c r="F47" s="48"/>
      <c r="G47" s="48"/>
      <c r="H47" s="48"/>
      <c r="I47" s="131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31"/>
      <c r="J48" s="48"/>
      <c r="K48" s="52"/>
    </row>
    <row r="49" spans="2:11" s="1" customFormat="1" ht="18" customHeight="1">
      <c r="B49" s="47"/>
      <c r="C49" s="41" t="s">
        <v>23</v>
      </c>
      <c r="D49" s="48"/>
      <c r="E49" s="48"/>
      <c r="F49" s="36" t="str">
        <f>F12</f>
        <v>č.p. 2070 p.č. 2950 k.ú. Svitavy-předměstí</v>
      </c>
      <c r="G49" s="48"/>
      <c r="H49" s="48"/>
      <c r="I49" s="133" t="s">
        <v>25</v>
      </c>
      <c r="J49" s="134" t="str">
        <f>IF(J12="","",J12)</f>
        <v>17. 8. 2018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31"/>
      <c r="J50" s="48"/>
      <c r="K50" s="52"/>
    </row>
    <row r="51" spans="2:11" s="1" customFormat="1" ht="13.5">
      <c r="B51" s="47"/>
      <c r="C51" s="41" t="s">
        <v>27</v>
      </c>
      <c r="D51" s="48"/>
      <c r="E51" s="48"/>
      <c r="F51" s="36" t="str">
        <f>E15</f>
        <v>Krajský úřad Pardubického kraje</v>
      </c>
      <c r="G51" s="48"/>
      <c r="H51" s="48"/>
      <c r="I51" s="133" t="s">
        <v>33</v>
      </c>
      <c r="J51" s="45" t="str">
        <f>E21</f>
        <v>JIKA CZ, Ing Jiří Slánský</v>
      </c>
      <c r="K51" s="52"/>
    </row>
    <row r="52" spans="2:11" s="1" customFormat="1" ht="14.4" customHeight="1">
      <c r="B52" s="47"/>
      <c r="C52" s="41" t="s">
        <v>31</v>
      </c>
      <c r="D52" s="48"/>
      <c r="E52" s="48"/>
      <c r="F52" s="36" t="str">
        <f>IF(E18="","",E18)</f>
        <v/>
      </c>
      <c r="G52" s="48"/>
      <c r="H52" s="48"/>
      <c r="I52" s="131"/>
      <c r="J52" s="156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31"/>
      <c r="J53" s="48"/>
      <c r="K53" s="52"/>
    </row>
    <row r="54" spans="2:11" s="1" customFormat="1" ht="29.25" customHeight="1">
      <c r="B54" s="47"/>
      <c r="C54" s="157" t="s">
        <v>113</v>
      </c>
      <c r="D54" s="146"/>
      <c r="E54" s="146"/>
      <c r="F54" s="146"/>
      <c r="G54" s="146"/>
      <c r="H54" s="146"/>
      <c r="I54" s="158"/>
      <c r="J54" s="159" t="s">
        <v>114</v>
      </c>
      <c r="K54" s="160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31"/>
      <c r="J55" s="48"/>
      <c r="K55" s="52"/>
    </row>
    <row r="56" spans="2:47" s="1" customFormat="1" ht="29.25" customHeight="1">
      <c r="B56" s="47"/>
      <c r="C56" s="161" t="s">
        <v>115</v>
      </c>
      <c r="D56" s="48"/>
      <c r="E56" s="48"/>
      <c r="F56" s="48"/>
      <c r="G56" s="48"/>
      <c r="H56" s="48"/>
      <c r="I56" s="131"/>
      <c r="J56" s="142">
        <f>J78</f>
        <v>0</v>
      </c>
      <c r="K56" s="52"/>
      <c r="AU56" s="25" t="s">
        <v>116</v>
      </c>
    </row>
    <row r="57" spans="2:11" s="7" customFormat="1" ht="24.95" customHeight="1">
      <c r="B57" s="162"/>
      <c r="C57" s="163"/>
      <c r="D57" s="164" t="s">
        <v>995</v>
      </c>
      <c r="E57" s="165"/>
      <c r="F57" s="165"/>
      <c r="G57" s="165"/>
      <c r="H57" s="165"/>
      <c r="I57" s="166"/>
      <c r="J57" s="167">
        <f>J79</f>
        <v>0</v>
      </c>
      <c r="K57" s="168"/>
    </row>
    <row r="58" spans="2:11" s="8" customFormat="1" ht="19.9" customHeight="1">
      <c r="B58" s="169"/>
      <c r="C58" s="170"/>
      <c r="D58" s="171" t="s">
        <v>1008</v>
      </c>
      <c r="E58" s="172"/>
      <c r="F58" s="172"/>
      <c r="G58" s="172"/>
      <c r="H58" s="172"/>
      <c r="I58" s="173"/>
      <c r="J58" s="174">
        <f>J80</f>
        <v>0</v>
      </c>
      <c r="K58" s="175"/>
    </row>
    <row r="59" spans="2:11" s="1" customFormat="1" ht="21.8" customHeight="1">
      <c r="B59" s="47"/>
      <c r="C59" s="48"/>
      <c r="D59" s="48"/>
      <c r="E59" s="48"/>
      <c r="F59" s="48"/>
      <c r="G59" s="48"/>
      <c r="H59" s="48"/>
      <c r="I59" s="131"/>
      <c r="J59" s="48"/>
      <c r="K59" s="52"/>
    </row>
    <row r="60" spans="2:11" s="1" customFormat="1" ht="6.95" customHeight="1">
      <c r="B60" s="68"/>
      <c r="C60" s="69"/>
      <c r="D60" s="69"/>
      <c r="E60" s="69"/>
      <c r="F60" s="69"/>
      <c r="G60" s="69"/>
      <c r="H60" s="69"/>
      <c r="I60" s="153"/>
      <c r="J60" s="69"/>
      <c r="K60" s="70"/>
    </row>
    <row r="64" spans="2:12" s="1" customFormat="1" ht="6.95" customHeight="1">
      <c r="B64" s="71"/>
      <c r="C64" s="72"/>
      <c r="D64" s="72"/>
      <c r="E64" s="72"/>
      <c r="F64" s="72"/>
      <c r="G64" s="72"/>
      <c r="H64" s="72"/>
      <c r="I64" s="154"/>
      <c r="J64" s="72"/>
      <c r="K64" s="72"/>
      <c r="L64" s="47"/>
    </row>
    <row r="65" spans="2:12" s="1" customFormat="1" ht="36.95" customHeight="1">
      <c r="B65" s="47"/>
      <c r="C65" s="73" t="s">
        <v>136</v>
      </c>
      <c r="L65" s="47"/>
    </row>
    <row r="66" spans="2:12" s="1" customFormat="1" ht="6.95" customHeight="1">
      <c r="B66" s="47"/>
      <c r="L66" s="47"/>
    </row>
    <row r="67" spans="2:12" s="1" customFormat="1" ht="14.4" customHeight="1">
      <c r="B67" s="47"/>
      <c r="C67" s="75" t="s">
        <v>19</v>
      </c>
      <c r="L67" s="47"/>
    </row>
    <row r="68" spans="2:12" s="1" customFormat="1" ht="16.5" customHeight="1">
      <c r="B68" s="47"/>
      <c r="E68" s="176" t="str">
        <f>E7</f>
        <v>NPK, a.s., Svitavská nemocnice, úprava části polikliniky na lékárnu a ambulance</v>
      </c>
      <c r="F68" s="75"/>
      <c r="G68" s="75"/>
      <c r="H68" s="75"/>
      <c r="L68" s="47"/>
    </row>
    <row r="69" spans="2:12" s="1" customFormat="1" ht="14.4" customHeight="1">
      <c r="B69" s="47"/>
      <c r="C69" s="75" t="s">
        <v>110</v>
      </c>
      <c r="L69" s="47"/>
    </row>
    <row r="70" spans="2:12" s="1" customFormat="1" ht="17.25" customHeight="1">
      <c r="B70" s="47"/>
      <c r="E70" s="78" t="str">
        <f>E9</f>
        <v>04 - VCH - Větrání a chlazení</v>
      </c>
      <c r="F70" s="1"/>
      <c r="G70" s="1"/>
      <c r="H70" s="1"/>
      <c r="L70" s="47"/>
    </row>
    <row r="71" spans="2:12" s="1" customFormat="1" ht="6.95" customHeight="1">
      <c r="B71" s="47"/>
      <c r="L71" s="47"/>
    </row>
    <row r="72" spans="2:12" s="1" customFormat="1" ht="18" customHeight="1">
      <c r="B72" s="47"/>
      <c r="C72" s="75" t="s">
        <v>23</v>
      </c>
      <c r="F72" s="177" t="str">
        <f>F12</f>
        <v>č.p. 2070 p.č. 2950 k.ú. Svitavy-předměstí</v>
      </c>
      <c r="I72" s="178" t="s">
        <v>25</v>
      </c>
      <c r="J72" s="80" t="str">
        <f>IF(J12="","",J12)</f>
        <v>17. 8. 2018</v>
      </c>
      <c r="L72" s="47"/>
    </row>
    <row r="73" spans="2:12" s="1" customFormat="1" ht="6.95" customHeight="1">
      <c r="B73" s="47"/>
      <c r="L73" s="47"/>
    </row>
    <row r="74" spans="2:12" s="1" customFormat="1" ht="13.5">
      <c r="B74" s="47"/>
      <c r="C74" s="75" t="s">
        <v>27</v>
      </c>
      <c r="F74" s="177" t="str">
        <f>E15</f>
        <v>Krajský úřad Pardubického kraje</v>
      </c>
      <c r="I74" s="178" t="s">
        <v>33</v>
      </c>
      <c r="J74" s="177" t="str">
        <f>E21</f>
        <v>JIKA CZ, Ing Jiří Slánský</v>
      </c>
      <c r="L74" s="47"/>
    </row>
    <row r="75" spans="2:12" s="1" customFormat="1" ht="14.4" customHeight="1">
      <c r="B75" s="47"/>
      <c r="C75" s="75" t="s">
        <v>31</v>
      </c>
      <c r="F75" s="177" t="str">
        <f>IF(E18="","",E18)</f>
        <v/>
      </c>
      <c r="L75" s="47"/>
    </row>
    <row r="76" spans="2:12" s="1" customFormat="1" ht="10.3" customHeight="1">
      <c r="B76" s="47"/>
      <c r="L76" s="47"/>
    </row>
    <row r="77" spans="2:20" s="9" customFormat="1" ht="29.25" customHeight="1">
      <c r="B77" s="179"/>
      <c r="C77" s="180" t="s">
        <v>137</v>
      </c>
      <c r="D77" s="181" t="s">
        <v>56</v>
      </c>
      <c r="E77" s="181" t="s">
        <v>52</v>
      </c>
      <c r="F77" s="181" t="s">
        <v>138</v>
      </c>
      <c r="G77" s="181" t="s">
        <v>139</v>
      </c>
      <c r="H77" s="181" t="s">
        <v>140</v>
      </c>
      <c r="I77" s="182" t="s">
        <v>141</v>
      </c>
      <c r="J77" s="181" t="s">
        <v>114</v>
      </c>
      <c r="K77" s="183" t="s">
        <v>142</v>
      </c>
      <c r="L77" s="179"/>
      <c r="M77" s="93" t="s">
        <v>143</v>
      </c>
      <c r="N77" s="94" t="s">
        <v>41</v>
      </c>
      <c r="O77" s="94" t="s">
        <v>144</v>
      </c>
      <c r="P77" s="94" t="s">
        <v>145</v>
      </c>
      <c r="Q77" s="94" t="s">
        <v>146</v>
      </c>
      <c r="R77" s="94" t="s">
        <v>147</v>
      </c>
      <c r="S77" s="94" t="s">
        <v>148</v>
      </c>
      <c r="T77" s="95" t="s">
        <v>149</v>
      </c>
    </row>
    <row r="78" spans="2:63" s="1" customFormat="1" ht="29.25" customHeight="1">
      <c r="B78" s="47"/>
      <c r="C78" s="97" t="s">
        <v>115</v>
      </c>
      <c r="J78" s="184">
        <f>BK78</f>
        <v>0</v>
      </c>
      <c r="L78" s="47"/>
      <c r="M78" s="96"/>
      <c r="N78" s="83"/>
      <c r="O78" s="83"/>
      <c r="P78" s="185">
        <f>P79</f>
        <v>0</v>
      </c>
      <c r="Q78" s="83"/>
      <c r="R78" s="185">
        <f>R79</f>
        <v>0</v>
      </c>
      <c r="S78" s="83"/>
      <c r="T78" s="186">
        <f>T79</f>
        <v>0</v>
      </c>
      <c r="AT78" s="25" t="s">
        <v>70</v>
      </c>
      <c r="AU78" s="25" t="s">
        <v>116</v>
      </c>
      <c r="BK78" s="187">
        <f>BK79</f>
        <v>0</v>
      </c>
    </row>
    <row r="79" spans="2:63" s="10" customFormat="1" ht="37.4" customHeight="1">
      <c r="B79" s="188"/>
      <c r="D79" s="189" t="s">
        <v>70</v>
      </c>
      <c r="E79" s="190" t="s">
        <v>150</v>
      </c>
      <c r="F79" s="190" t="s">
        <v>150</v>
      </c>
      <c r="I79" s="191"/>
      <c r="J79" s="192">
        <f>BK79</f>
        <v>0</v>
      </c>
      <c r="L79" s="188"/>
      <c r="M79" s="193"/>
      <c r="N79" s="194"/>
      <c r="O79" s="194"/>
      <c r="P79" s="195">
        <f>P80</f>
        <v>0</v>
      </c>
      <c r="Q79" s="194"/>
      <c r="R79" s="195">
        <f>R80</f>
        <v>0</v>
      </c>
      <c r="S79" s="194"/>
      <c r="T79" s="196">
        <f>T80</f>
        <v>0</v>
      </c>
      <c r="AR79" s="189" t="s">
        <v>79</v>
      </c>
      <c r="AT79" s="197" t="s">
        <v>70</v>
      </c>
      <c r="AU79" s="197" t="s">
        <v>71</v>
      </c>
      <c r="AY79" s="189" t="s">
        <v>152</v>
      </c>
      <c r="BK79" s="198">
        <f>BK80</f>
        <v>0</v>
      </c>
    </row>
    <row r="80" spans="2:63" s="10" customFormat="1" ht="19.9" customHeight="1">
      <c r="B80" s="188"/>
      <c r="D80" s="189" t="s">
        <v>70</v>
      </c>
      <c r="E80" s="199" t="s">
        <v>76</v>
      </c>
      <c r="F80" s="199" t="s">
        <v>1009</v>
      </c>
      <c r="I80" s="191"/>
      <c r="J80" s="200">
        <f>BK80</f>
        <v>0</v>
      </c>
      <c r="L80" s="188"/>
      <c r="M80" s="193"/>
      <c r="N80" s="194"/>
      <c r="O80" s="194"/>
      <c r="P80" s="195">
        <f>P81</f>
        <v>0</v>
      </c>
      <c r="Q80" s="194"/>
      <c r="R80" s="195">
        <f>R81</f>
        <v>0</v>
      </c>
      <c r="S80" s="194"/>
      <c r="T80" s="196">
        <f>T81</f>
        <v>0</v>
      </c>
      <c r="AR80" s="189" t="s">
        <v>79</v>
      </c>
      <c r="AT80" s="197" t="s">
        <v>70</v>
      </c>
      <c r="AU80" s="197" t="s">
        <v>79</v>
      </c>
      <c r="AY80" s="189" t="s">
        <v>152</v>
      </c>
      <c r="BK80" s="198">
        <f>BK81</f>
        <v>0</v>
      </c>
    </row>
    <row r="81" spans="2:65" s="1" customFormat="1" ht="16.5" customHeight="1">
      <c r="B81" s="201"/>
      <c r="C81" s="202" t="s">
        <v>79</v>
      </c>
      <c r="D81" s="202" t="s">
        <v>155</v>
      </c>
      <c r="E81" s="203" t="s">
        <v>1010</v>
      </c>
      <c r="F81" s="204" t="s">
        <v>1011</v>
      </c>
      <c r="G81" s="205" t="s">
        <v>463</v>
      </c>
      <c r="H81" s="206">
        <v>1</v>
      </c>
      <c r="I81" s="207"/>
      <c r="J81" s="208">
        <f>ROUND(I81*H81,2)</f>
        <v>0</v>
      </c>
      <c r="K81" s="204" t="s">
        <v>5</v>
      </c>
      <c r="L81" s="47"/>
      <c r="M81" s="209" t="s">
        <v>5</v>
      </c>
      <c r="N81" s="259" t="s">
        <v>42</v>
      </c>
      <c r="O81" s="260"/>
      <c r="P81" s="261">
        <f>O81*H81</f>
        <v>0</v>
      </c>
      <c r="Q81" s="261">
        <v>0</v>
      </c>
      <c r="R81" s="261">
        <f>Q81*H81</f>
        <v>0</v>
      </c>
      <c r="S81" s="261">
        <v>0</v>
      </c>
      <c r="T81" s="262">
        <f>S81*H81</f>
        <v>0</v>
      </c>
      <c r="AR81" s="25" t="s">
        <v>160</v>
      </c>
      <c r="AT81" s="25" t="s">
        <v>155</v>
      </c>
      <c r="AU81" s="25" t="s">
        <v>81</v>
      </c>
      <c r="AY81" s="25" t="s">
        <v>152</v>
      </c>
      <c r="BE81" s="213">
        <f>IF(N81="základní",J81,0)</f>
        <v>0</v>
      </c>
      <c r="BF81" s="213">
        <f>IF(N81="snížená",J81,0)</f>
        <v>0</v>
      </c>
      <c r="BG81" s="213">
        <f>IF(N81="zákl. přenesená",J81,0)</f>
        <v>0</v>
      </c>
      <c r="BH81" s="213">
        <f>IF(N81="sníž. přenesená",J81,0)</f>
        <v>0</v>
      </c>
      <c r="BI81" s="213">
        <f>IF(N81="nulová",J81,0)</f>
        <v>0</v>
      </c>
      <c r="BJ81" s="25" t="s">
        <v>79</v>
      </c>
      <c r="BK81" s="213">
        <f>ROUND(I81*H81,2)</f>
        <v>0</v>
      </c>
      <c r="BL81" s="25" t="s">
        <v>160</v>
      </c>
      <c r="BM81" s="25" t="s">
        <v>1012</v>
      </c>
    </row>
    <row r="82" spans="2:12" s="1" customFormat="1" ht="6.95" customHeight="1">
      <c r="B82" s="68"/>
      <c r="C82" s="69"/>
      <c r="D82" s="69"/>
      <c r="E82" s="69"/>
      <c r="F82" s="69"/>
      <c r="G82" s="69"/>
      <c r="H82" s="69"/>
      <c r="I82" s="153"/>
      <c r="J82" s="69"/>
      <c r="K82" s="69"/>
      <c r="L82" s="47"/>
    </row>
  </sheetData>
  <autoFilter ref="C77:K81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24"/>
      <c r="C1" s="124"/>
      <c r="D1" s="125" t="s">
        <v>1</v>
      </c>
      <c r="E1" s="124"/>
      <c r="F1" s="126" t="s">
        <v>104</v>
      </c>
      <c r="G1" s="126" t="s">
        <v>105</v>
      </c>
      <c r="H1" s="126"/>
      <c r="I1" s="127"/>
      <c r="J1" s="126" t="s">
        <v>106</v>
      </c>
      <c r="K1" s="125" t="s">
        <v>107</v>
      </c>
      <c r="L1" s="126" t="s">
        <v>108</v>
      </c>
      <c r="M1" s="126"/>
      <c r="N1" s="126"/>
      <c r="O1" s="126"/>
      <c r="P1" s="126"/>
      <c r="Q1" s="126"/>
      <c r="R1" s="126"/>
      <c r="S1" s="126"/>
      <c r="T1" s="126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24" t="s">
        <v>8</v>
      </c>
      <c r="AT2" s="25" t="s">
        <v>93</v>
      </c>
    </row>
    <row r="3" spans="2:46" ht="6.95" customHeight="1">
      <c r="B3" s="26"/>
      <c r="C3" s="27"/>
      <c r="D3" s="27"/>
      <c r="E3" s="27"/>
      <c r="F3" s="27"/>
      <c r="G3" s="27"/>
      <c r="H3" s="27"/>
      <c r="I3" s="128"/>
      <c r="J3" s="27"/>
      <c r="K3" s="28"/>
      <c r="AT3" s="25" t="s">
        <v>81</v>
      </c>
    </row>
    <row r="4" spans="2:46" ht="36.95" customHeight="1">
      <c r="B4" s="29"/>
      <c r="C4" s="30"/>
      <c r="D4" s="31" t="s">
        <v>109</v>
      </c>
      <c r="E4" s="30"/>
      <c r="F4" s="30"/>
      <c r="G4" s="30"/>
      <c r="H4" s="30"/>
      <c r="I4" s="129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9"/>
      <c r="J5" s="30"/>
      <c r="K5" s="32"/>
    </row>
    <row r="6" spans="2:11" ht="13.5">
      <c r="B6" s="29"/>
      <c r="C6" s="30"/>
      <c r="D6" s="41" t="s">
        <v>19</v>
      </c>
      <c r="E6" s="30"/>
      <c r="F6" s="30"/>
      <c r="G6" s="30"/>
      <c r="H6" s="30"/>
      <c r="I6" s="129"/>
      <c r="J6" s="30"/>
      <c r="K6" s="32"/>
    </row>
    <row r="7" spans="2:11" ht="16.5" customHeight="1">
      <c r="B7" s="29"/>
      <c r="C7" s="30"/>
      <c r="D7" s="30"/>
      <c r="E7" s="130" t="str">
        <f>'Rekapitulace stavby'!K6</f>
        <v>NPK, a.s., Svitavská nemocnice, úprava části polikliniky na lékárnu a ambulance</v>
      </c>
      <c r="F7" s="41"/>
      <c r="G7" s="41"/>
      <c r="H7" s="41"/>
      <c r="I7" s="129"/>
      <c r="J7" s="30"/>
      <c r="K7" s="32"/>
    </row>
    <row r="8" spans="2:11" s="1" customFormat="1" ht="13.5">
      <c r="B8" s="47"/>
      <c r="C8" s="48"/>
      <c r="D8" s="41" t="s">
        <v>110</v>
      </c>
      <c r="E8" s="48"/>
      <c r="F8" s="48"/>
      <c r="G8" s="48"/>
      <c r="H8" s="48"/>
      <c r="I8" s="131"/>
      <c r="J8" s="48"/>
      <c r="K8" s="52"/>
    </row>
    <row r="9" spans="2:11" s="1" customFormat="1" ht="36.95" customHeight="1">
      <c r="B9" s="47"/>
      <c r="C9" s="48"/>
      <c r="D9" s="48"/>
      <c r="E9" s="132" t="s">
        <v>1013</v>
      </c>
      <c r="F9" s="48"/>
      <c r="G9" s="48"/>
      <c r="H9" s="48"/>
      <c r="I9" s="131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31"/>
      <c r="J10" s="48"/>
      <c r="K10" s="52"/>
    </row>
    <row r="11" spans="2:11" s="1" customFormat="1" ht="14.4" customHeight="1">
      <c r="B11" s="47"/>
      <c r="C11" s="48"/>
      <c r="D11" s="41" t="s">
        <v>21</v>
      </c>
      <c r="E11" s="48"/>
      <c r="F11" s="36" t="s">
        <v>5</v>
      </c>
      <c r="G11" s="48"/>
      <c r="H11" s="48"/>
      <c r="I11" s="133" t="s">
        <v>22</v>
      </c>
      <c r="J11" s="36" t="s">
        <v>5</v>
      </c>
      <c r="K11" s="52"/>
    </row>
    <row r="12" spans="2:11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33" t="s">
        <v>25</v>
      </c>
      <c r="J12" s="134" t="str">
        <f>'Rekapitulace stavby'!AN8</f>
        <v>17. 8. 2018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31"/>
      <c r="J13" s="48"/>
      <c r="K13" s="52"/>
    </row>
    <row r="14" spans="2:11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33" t="s">
        <v>28</v>
      </c>
      <c r="J14" s="36" t="s">
        <v>5</v>
      </c>
      <c r="K14" s="52"/>
    </row>
    <row r="15" spans="2:11" s="1" customFormat="1" ht="18" customHeight="1">
      <c r="B15" s="47"/>
      <c r="C15" s="48"/>
      <c r="D15" s="48"/>
      <c r="E15" s="36" t="s">
        <v>29</v>
      </c>
      <c r="F15" s="48"/>
      <c r="G15" s="48"/>
      <c r="H15" s="48"/>
      <c r="I15" s="133" t="s">
        <v>30</v>
      </c>
      <c r="J15" s="36" t="s">
        <v>5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31"/>
      <c r="J16" s="48"/>
      <c r="K16" s="52"/>
    </row>
    <row r="17" spans="2:11" s="1" customFormat="1" ht="14.4" customHeight="1">
      <c r="B17" s="47"/>
      <c r="C17" s="48"/>
      <c r="D17" s="41" t="s">
        <v>31</v>
      </c>
      <c r="E17" s="48"/>
      <c r="F17" s="48"/>
      <c r="G17" s="48"/>
      <c r="H17" s="48"/>
      <c r="I17" s="133" t="s">
        <v>28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33" t="s">
        <v>30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31"/>
      <c r="J19" s="48"/>
      <c r="K19" s="52"/>
    </row>
    <row r="20" spans="2:11" s="1" customFormat="1" ht="14.4" customHeight="1">
      <c r="B20" s="47"/>
      <c r="C20" s="48"/>
      <c r="D20" s="41" t="s">
        <v>33</v>
      </c>
      <c r="E20" s="48"/>
      <c r="F20" s="48"/>
      <c r="G20" s="48"/>
      <c r="H20" s="48"/>
      <c r="I20" s="133" t="s">
        <v>28</v>
      </c>
      <c r="J20" s="36" t="s">
        <v>5</v>
      </c>
      <c r="K20" s="52"/>
    </row>
    <row r="21" spans="2:11" s="1" customFormat="1" ht="18" customHeight="1">
      <c r="B21" s="47"/>
      <c r="C21" s="48"/>
      <c r="D21" s="48"/>
      <c r="E21" s="36" t="s">
        <v>34</v>
      </c>
      <c r="F21" s="48"/>
      <c r="G21" s="48"/>
      <c r="H21" s="48"/>
      <c r="I21" s="133" t="s">
        <v>30</v>
      </c>
      <c r="J21" s="36" t="s">
        <v>5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31"/>
      <c r="J22" s="48"/>
      <c r="K22" s="52"/>
    </row>
    <row r="23" spans="2:11" s="1" customFormat="1" ht="14.4" customHeight="1">
      <c r="B23" s="47"/>
      <c r="C23" s="48"/>
      <c r="D23" s="41" t="s">
        <v>36</v>
      </c>
      <c r="E23" s="48"/>
      <c r="F23" s="48"/>
      <c r="G23" s="48"/>
      <c r="H23" s="48"/>
      <c r="I23" s="131"/>
      <c r="J23" s="48"/>
      <c r="K23" s="52"/>
    </row>
    <row r="24" spans="2:11" s="6" customFormat="1" ht="16.5" customHeight="1">
      <c r="B24" s="135"/>
      <c r="C24" s="136"/>
      <c r="D24" s="136"/>
      <c r="E24" s="45" t="s">
        <v>5</v>
      </c>
      <c r="F24" s="45"/>
      <c r="G24" s="45"/>
      <c r="H24" s="45"/>
      <c r="I24" s="137"/>
      <c r="J24" s="136"/>
      <c r="K24" s="138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31"/>
      <c r="J25" s="48"/>
      <c r="K25" s="52"/>
    </row>
    <row r="26" spans="2:11" s="1" customFormat="1" ht="6.95" customHeight="1">
      <c r="B26" s="47"/>
      <c r="C26" s="48"/>
      <c r="D26" s="83"/>
      <c r="E26" s="83"/>
      <c r="F26" s="83"/>
      <c r="G26" s="83"/>
      <c r="H26" s="83"/>
      <c r="I26" s="139"/>
      <c r="J26" s="83"/>
      <c r="K26" s="140"/>
    </row>
    <row r="27" spans="2:11" s="1" customFormat="1" ht="25.4" customHeight="1">
      <c r="B27" s="47"/>
      <c r="C27" s="48"/>
      <c r="D27" s="141" t="s">
        <v>37</v>
      </c>
      <c r="E27" s="48"/>
      <c r="F27" s="48"/>
      <c r="G27" s="48"/>
      <c r="H27" s="48"/>
      <c r="I27" s="131"/>
      <c r="J27" s="142">
        <f>ROUND(J78,2)</f>
        <v>0</v>
      </c>
      <c r="K27" s="52"/>
    </row>
    <row r="28" spans="2:11" s="1" customFormat="1" ht="6.95" customHeight="1">
      <c r="B28" s="47"/>
      <c r="C28" s="48"/>
      <c r="D28" s="83"/>
      <c r="E28" s="83"/>
      <c r="F28" s="83"/>
      <c r="G28" s="83"/>
      <c r="H28" s="83"/>
      <c r="I28" s="139"/>
      <c r="J28" s="83"/>
      <c r="K28" s="140"/>
    </row>
    <row r="29" spans="2:11" s="1" customFormat="1" ht="14.4" customHeight="1">
      <c r="B29" s="47"/>
      <c r="C29" s="48"/>
      <c r="D29" s="48"/>
      <c r="E29" s="48"/>
      <c r="F29" s="53" t="s">
        <v>39</v>
      </c>
      <c r="G29" s="48"/>
      <c r="H29" s="48"/>
      <c r="I29" s="143" t="s">
        <v>38</v>
      </c>
      <c r="J29" s="53" t="s">
        <v>40</v>
      </c>
      <c r="K29" s="52"/>
    </row>
    <row r="30" spans="2:11" s="1" customFormat="1" ht="14.4" customHeight="1">
      <c r="B30" s="47"/>
      <c r="C30" s="48"/>
      <c r="D30" s="56" t="s">
        <v>41</v>
      </c>
      <c r="E30" s="56" t="s">
        <v>42</v>
      </c>
      <c r="F30" s="144">
        <f>ROUND(SUM(BE78:BE81),2)</f>
        <v>0</v>
      </c>
      <c r="G30" s="48"/>
      <c r="H30" s="48"/>
      <c r="I30" s="145">
        <v>0.21</v>
      </c>
      <c r="J30" s="144">
        <f>ROUND(ROUND((SUM(BE78:BE81)),2)*I30,2)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43</v>
      </c>
      <c r="F31" s="144">
        <f>ROUND(SUM(BF78:BF81),2)</f>
        <v>0</v>
      </c>
      <c r="G31" s="48"/>
      <c r="H31" s="48"/>
      <c r="I31" s="145">
        <v>0.15</v>
      </c>
      <c r="J31" s="144">
        <f>ROUND(ROUND((SUM(BF78:BF81)),2)*I31,2)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44</v>
      </c>
      <c r="F32" s="144">
        <f>ROUND(SUM(BG78:BG81),2)</f>
        <v>0</v>
      </c>
      <c r="G32" s="48"/>
      <c r="H32" s="48"/>
      <c r="I32" s="145">
        <v>0.21</v>
      </c>
      <c r="J32" s="144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45</v>
      </c>
      <c r="F33" s="144">
        <f>ROUND(SUM(BH78:BH81),2)</f>
        <v>0</v>
      </c>
      <c r="G33" s="48"/>
      <c r="H33" s="48"/>
      <c r="I33" s="145">
        <v>0.15</v>
      </c>
      <c r="J33" s="144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46</v>
      </c>
      <c r="F34" s="144">
        <f>ROUND(SUM(BI78:BI81),2)</f>
        <v>0</v>
      </c>
      <c r="G34" s="48"/>
      <c r="H34" s="48"/>
      <c r="I34" s="145">
        <v>0</v>
      </c>
      <c r="J34" s="144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31"/>
      <c r="J35" s="48"/>
      <c r="K35" s="52"/>
    </row>
    <row r="36" spans="2:11" s="1" customFormat="1" ht="25.4" customHeight="1">
      <c r="B36" s="47"/>
      <c r="C36" s="146"/>
      <c r="D36" s="147" t="s">
        <v>47</v>
      </c>
      <c r="E36" s="89"/>
      <c r="F36" s="89"/>
      <c r="G36" s="148" t="s">
        <v>48</v>
      </c>
      <c r="H36" s="149" t="s">
        <v>49</v>
      </c>
      <c r="I36" s="150"/>
      <c r="J36" s="151">
        <f>SUM(J27:J34)</f>
        <v>0</v>
      </c>
      <c r="K36" s="152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53"/>
      <c r="J37" s="69"/>
      <c r="K37" s="70"/>
    </row>
    <row r="41" spans="2:11" s="1" customFormat="1" ht="6.95" customHeight="1">
      <c r="B41" s="71"/>
      <c r="C41" s="72"/>
      <c r="D41" s="72"/>
      <c r="E41" s="72"/>
      <c r="F41" s="72"/>
      <c r="G41" s="72"/>
      <c r="H41" s="72"/>
      <c r="I41" s="154"/>
      <c r="J41" s="72"/>
      <c r="K41" s="155"/>
    </row>
    <row r="42" spans="2:11" s="1" customFormat="1" ht="36.95" customHeight="1">
      <c r="B42" s="47"/>
      <c r="C42" s="31" t="s">
        <v>112</v>
      </c>
      <c r="D42" s="48"/>
      <c r="E42" s="48"/>
      <c r="F42" s="48"/>
      <c r="G42" s="48"/>
      <c r="H42" s="48"/>
      <c r="I42" s="131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31"/>
      <c r="J43" s="48"/>
      <c r="K43" s="52"/>
    </row>
    <row r="44" spans="2:11" s="1" customFormat="1" ht="14.4" customHeight="1">
      <c r="B44" s="47"/>
      <c r="C44" s="41" t="s">
        <v>19</v>
      </c>
      <c r="D44" s="48"/>
      <c r="E44" s="48"/>
      <c r="F44" s="48"/>
      <c r="G44" s="48"/>
      <c r="H44" s="48"/>
      <c r="I44" s="131"/>
      <c r="J44" s="48"/>
      <c r="K44" s="52"/>
    </row>
    <row r="45" spans="2:11" s="1" customFormat="1" ht="16.5" customHeight="1">
      <c r="B45" s="47"/>
      <c r="C45" s="48"/>
      <c r="D45" s="48"/>
      <c r="E45" s="130" t="str">
        <f>E7</f>
        <v>NPK, a.s., Svitavská nemocnice, úprava části polikliniky na lékárnu a ambulance</v>
      </c>
      <c r="F45" s="41"/>
      <c r="G45" s="41"/>
      <c r="H45" s="41"/>
      <c r="I45" s="131"/>
      <c r="J45" s="48"/>
      <c r="K45" s="52"/>
    </row>
    <row r="46" spans="2:11" s="1" customFormat="1" ht="14.4" customHeight="1">
      <c r="B46" s="47"/>
      <c r="C46" s="41" t="s">
        <v>110</v>
      </c>
      <c r="D46" s="48"/>
      <c r="E46" s="48"/>
      <c r="F46" s="48"/>
      <c r="G46" s="48"/>
      <c r="H46" s="48"/>
      <c r="I46" s="131"/>
      <c r="J46" s="48"/>
      <c r="K46" s="52"/>
    </row>
    <row r="47" spans="2:11" s="1" customFormat="1" ht="17.25" customHeight="1">
      <c r="B47" s="47"/>
      <c r="C47" s="48"/>
      <c r="D47" s="48"/>
      <c r="E47" s="132" t="str">
        <f>E9</f>
        <v>05 - SLA</v>
      </c>
      <c r="F47" s="48"/>
      <c r="G47" s="48"/>
      <c r="H47" s="48"/>
      <c r="I47" s="131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31"/>
      <c r="J48" s="48"/>
      <c r="K48" s="52"/>
    </row>
    <row r="49" spans="2:11" s="1" customFormat="1" ht="18" customHeight="1">
      <c r="B49" s="47"/>
      <c r="C49" s="41" t="s">
        <v>23</v>
      </c>
      <c r="D49" s="48"/>
      <c r="E49" s="48"/>
      <c r="F49" s="36" t="str">
        <f>F12</f>
        <v>č.p. 2070 p.č. 2950 k.ú. Svitavy-předměstí</v>
      </c>
      <c r="G49" s="48"/>
      <c r="H49" s="48"/>
      <c r="I49" s="133" t="s">
        <v>25</v>
      </c>
      <c r="J49" s="134" t="str">
        <f>IF(J12="","",J12)</f>
        <v>17. 8. 2018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31"/>
      <c r="J50" s="48"/>
      <c r="K50" s="52"/>
    </row>
    <row r="51" spans="2:11" s="1" customFormat="1" ht="13.5">
      <c r="B51" s="47"/>
      <c r="C51" s="41" t="s">
        <v>27</v>
      </c>
      <c r="D51" s="48"/>
      <c r="E51" s="48"/>
      <c r="F51" s="36" t="str">
        <f>E15</f>
        <v>Krajský úřad Pardubického kraje</v>
      </c>
      <c r="G51" s="48"/>
      <c r="H51" s="48"/>
      <c r="I51" s="133" t="s">
        <v>33</v>
      </c>
      <c r="J51" s="45" t="str">
        <f>E21</f>
        <v>JIKA CZ, Ing Jiří Slánský</v>
      </c>
      <c r="K51" s="52"/>
    </row>
    <row r="52" spans="2:11" s="1" customFormat="1" ht="14.4" customHeight="1">
      <c r="B52" s="47"/>
      <c r="C52" s="41" t="s">
        <v>31</v>
      </c>
      <c r="D52" s="48"/>
      <c r="E52" s="48"/>
      <c r="F52" s="36" t="str">
        <f>IF(E18="","",E18)</f>
        <v/>
      </c>
      <c r="G52" s="48"/>
      <c r="H52" s="48"/>
      <c r="I52" s="131"/>
      <c r="J52" s="156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31"/>
      <c r="J53" s="48"/>
      <c r="K53" s="52"/>
    </row>
    <row r="54" spans="2:11" s="1" customFormat="1" ht="29.25" customHeight="1">
      <c r="B54" s="47"/>
      <c r="C54" s="157" t="s">
        <v>113</v>
      </c>
      <c r="D54" s="146"/>
      <c r="E54" s="146"/>
      <c r="F54" s="146"/>
      <c r="G54" s="146"/>
      <c r="H54" s="146"/>
      <c r="I54" s="158"/>
      <c r="J54" s="159" t="s">
        <v>114</v>
      </c>
      <c r="K54" s="160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31"/>
      <c r="J55" s="48"/>
      <c r="K55" s="52"/>
    </row>
    <row r="56" spans="2:47" s="1" customFormat="1" ht="29.25" customHeight="1">
      <c r="B56" s="47"/>
      <c r="C56" s="161" t="s">
        <v>115</v>
      </c>
      <c r="D56" s="48"/>
      <c r="E56" s="48"/>
      <c r="F56" s="48"/>
      <c r="G56" s="48"/>
      <c r="H56" s="48"/>
      <c r="I56" s="131"/>
      <c r="J56" s="142">
        <f>J78</f>
        <v>0</v>
      </c>
      <c r="K56" s="52"/>
      <c r="AU56" s="25" t="s">
        <v>116</v>
      </c>
    </row>
    <row r="57" spans="2:11" s="7" customFormat="1" ht="24.95" customHeight="1">
      <c r="B57" s="162"/>
      <c r="C57" s="163"/>
      <c r="D57" s="164" t="s">
        <v>995</v>
      </c>
      <c r="E57" s="165"/>
      <c r="F57" s="165"/>
      <c r="G57" s="165"/>
      <c r="H57" s="165"/>
      <c r="I57" s="166"/>
      <c r="J57" s="167">
        <f>J79</f>
        <v>0</v>
      </c>
      <c r="K57" s="168"/>
    </row>
    <row r="58" spans="2:11" s="8" customFormat="1" ht="19.9" customHeight="1">
      <c r="B58" s="169"/>
      <c r="C58" s="170"/>
      <c r="D58" s="171" t="s">
        <v>1014</v>
      </c>
      <c r="E58" s="172"/>
      <c r="F58" s="172"/>
      <c r="G58" s="172"/>
      <c r="H58" s="172"/>
      <c r="I58" s="173"/>
      <c r="J58" s="174">
        <f>J80</f>
        <v>0</v>
      </c>
      <c r="K58" s="175"/>
    </row>
    <row r="59" spans="2:11" s="1" customFormat="1" ht="21.8" customHeight="1">
      <c r="B59" s="47"/>
      <c r="C59" s="48"/>
      <c r="D59" s="48"/>
      <c r="E59" s="48"/>
      <c r="F59" s="48"/>
      <c r="G59" s="48"/>
      <c r="H59" s="48"/>
      <c r="I59" s="131"/>
      <c r="J59" s="48"/>
      <c r="K59" s="52"/>
    </row>
    <row r="60" spans="2:11" s="1" customFormat="1" ht="6.95" customHeight="1">
      <c r="B60" s="68"/>
      <c r="C60" s="69"/>
      <c r="D60" s="69"/>
      <c r="E60" s="69"/>
      <c r="F60" s="69"/>
      <c r="G60" s="69"/>
      <c r="H60" s="69"/>
      <c r="I60" s="153"/>
      <c r="J60" s="69"/>
      <c r="K60" s="70"/>
    </row>
    <row r="64" spans="2:12" s="1" customFormat="1" ht="6.95" customHeight="1">
      <c r="B64" s="71"/>
      <c r="C64" s="72"/>
      <c r="D64" s="72"/>
      <c r="E64" s="72"/>
      <c r="F64" s="72"/>
      <c r="G64" s="72"/>
      <c r="H64" s="72"/>
      <c r="I64" s="154"/>
      <c r="J64" s="72"/>
      <c r="K64" s="72"/>
      <c r="L64" s="47"/>
    </row>
    <row r="65" spans="2:12" s="1" customFormat="1" ht="36.95" customHeight="1">
      <c r="B65" s="47"/>
      <c r="C65" s="73" t="s">
        <v>136</v>
      </c>
      <c r="L65" s="47"/>
    </row>
    <row r="66" spans="2:12" s="1" customFormat="1" ht="6.95" customHeight="1">
      <c r="B66" s="47"/>
      <c r="L66" s="47"/>
    </row>
    <row r="67" spans="2:12" s="1" customFormat="1" ht="14.4" customHeight="1">
      <c r="B67" s="47"/>
      <c r="C67" s="75" t="s">
        <v>19</v>
      </c>
      <c r="L67" s="47"/>
    </row>
    <row r="68" spans="2:12" s="1" customFormat="1" ht="16.5" customHeight="1">
      <c r="B68" s="47"/>
      <c r="E68" s="176" t="str">
        <f>E7</f>
        <v>NPK, a.s., Svitavská nemocnice, úprava části polikliniky na lékárnu a ambulance</v>
      </c>
      <c r="F68" s="75"/>
      <c r="G68" s="75"/>
      <c r="H68" s="75"/>
      <c r="L68" s="47"/>
    </row>
    <row r="69" spans="2:12" s="1" customFormat="1" ht="14.4" customHeight="1">
      <c r="B69" s="47"/>
      <c r="C69" s="75" t="s">
        <v>110</v>
      </c>
      <c r="L69" s="47"/>
    </row>
    <row r="70" spans="2:12" s="1" customFormat="1" ht="17.25" customHeight="1">
      <c r="B70" s="47"/>
      <c r="E70" s="78" t="str">
        <f>E9</f>
        <v>05 - SLA</v>
      </c>
      <c r="F70" s="1"/>
      <c r="G70" s="1"/>
      <c r="H70" s="1"/>
      <c r="L70" s="47"/>
    </row>
    <row r="71" spans="2:12" s="1" customFormat="1" ht="6.95" customHeight="1">
      <c r="B71" s="47"/>
      <c r="L71" s="47"/>
    </row>
    <row r="72" spans="2:12" s="1" customFormat="1" ht="18" customHeight="1">
      <c r="B72" s="47"/>
      <c r="C72" s="75" t="s">
        <v>23</v>
      </c>
      <c r="F72" s="177" t="str">
        <f>F12</f>
        <v>č.p. 2070 p.č. 2950 k.ú. Svitavy-předměstí</v>
      </c>
      <c r="I72" s="178" t="s">
        <v>25</v>
      </c>
      <c r="J72" s="80" t="str">
        <f>IF(J12="","",J12)</f>
        <v>17. 8. 2018</v>
      </c>
      <c r="L72" s="47"/>
    </row>
    <row r="73" spans="2:12" s="1" customFormat="1" ht="6.95" customHeight="1">
      <c r="B73" s="47"/>
      <c r="L73" s="47"/>
    </row>
    <row r="74" spans="2:12" s="1" customFormat="1" ht="13.5">
      <c r="B74" s="47"/>
      <c r="C74" s="75" t="s">
        <v>27</v>
      </c>
      <c r="F74" s="177" t="str">
        <f>E15</f>
        <v>Krajský úřad Pardubického kraje</v>
      </c>
      <c r="I74" s="178" t="s">
        <v>33</v>
      </c>
      <c r="J74" s="177" t="str">
        <f>E21</f>
        <v>JIKA CZ, Ing Jiří Slánský</v>
      </c>
      <c r="L74" s="47"/>
    </row>
    <row r="75" spans="2:12" s="1" customFormat="1" ht="14.4" customHeight="1">
      <c r="B75" s="47"/>
      <c r="C75" s="75" t="s">
        <v>31</v>
      </c>
      <c r="F75" s="177" t="str">
        <f>IF(E18="","",E18)</f>
        <v/>
      </c>
      <c r="L75" s="47"/>
    </row>
    <row r="76" spans="2:12" s="1" customFormat="1" ht="10.3" customHeight="1">
      <c r="B76" s="47"/>
      <c r="L76" s="47"/>
    </row>
    <row r="77" spans="2:20" s="9" customFormat="1" ht="29.25" customHeight="1">
      <c r="B77" s="179"/>
      <c r="C77" s="180" t="s">
        <v>137</v>
      </c>
      <c r="D77" s="181" t="s">
        <v>56</v>
      </c>
      <c r="E77" s="181" t="s">
        <v>52</v>
      </c>
      <c r="F77" s="181" t="s">
        <v>138</v>
      </c>
      <c r="G77" s="181" t="s">
        <v>139</v>
      </c>
      <c r="H77" s="181" t="s">
        <v>140</v>
      </c>
      <c r="I77" s="182" t="s">
        <v>141</v>
      </c>
      <c r="J77" s="181" t="s">
        <v>114</v>
      </c>
      <c r="K77" s="183" t="s">
        <v>142</v>
      </c>
      <c r="L77" s="179"/>
      <c r="M77" s="93" t="s">
        <v>143</v>
      </c>
      <c r="N77" s="94" t="s">
        <v>41</v>
      </c>
      <c r="O77" s="94" t="s">
        <v>144</v>
      </c>
      <c r="P77" s="94" t="s">
        <v>145</v>
      </c>
      <c r="Q77" s="94" t="s">
        <v>146</v>
      </c>
      <c r="R77" s="94" t="s">
        <v>147</v>
      </c>
      <c r="S77" s="94" t="s">
        <v>148</v>
      </c>
      <c r="T77" s="95" t="s">
        <v>149</v>
      </c>
    </row>
    <row r="78" spans="2:63" s="1" customFormat="1" ht="29.25" customHeight="1">
      <c r="B78" s="47"/>
      <c r="C78" s="97" t="s">
        <v>115</v>
      </c>
      <c r="J78" s="184">
        <f>BK78</f>
        <v>0</v>
      </c>
      <c r="L78" s="47"/>
      <c r="M78" s="96"/>
      <c r="N78" s="83"/>
      <c r="O78" s="83"/>
      <c r="P78" s="185">
        <f>P79</f>
        <v>0</v>
      </c>
      <c r="Q78" s="83"/>
      <c r="R78" s="185">
        <f>R79</f>
        <v>0</v>
      </c>
      <c r="S78" s="83"/>
      <c r="T78" s="186">
        <f>T79</f>
        <v>0</v>
      </c>
      <c r="AT78" s="25" t="s">
        <v>70</v>
      </c>
      <c r="AU78" s="25" t="s">
        <v>116</v>
      </c>
      <c r="BK78" s="187">
        <f>BK79</f>
        <v>0</v>
      </c>
    </row>
    <row r="79" spans="2:63" s="10" customFormat="1" ht="37.4" customHeight="1">
      <c r="B79" s="188"/>
      <c r="D79" s="189" t="s">
        <v>70</v>
      </c>
      <c r="E79" s="190" t="s">
        <v>150</v>
      </c>
      <c r="F79" s="190" t="s">
        <v>150</v>
      </c>
      <c r="I79" s="191"/>
      <c r="J79" s="192">
        <f>BK79</f>
        <v>0</v>
      </c>
      <c r="L79" s="188"/>
      <c r="M79" s="193"/>
      <c r="N79" s="194"/>
      <c r="O79" s="194"/>
      <c r="P79" s="195">
        <f>P80</f>
        <v>0</v>
      </c>
      <c r="Q79" s="194"/>
      <c r="R79" s="195">
        <f>R80</f>
        <v>0</v>
      </c>
      <c r="S79" s="194"/>
      <c r="T79" s="196">
        <f>T80</f>
        <v>0</v>
      </c>
      <c r="AR79" s="189" t="s">
        <v>79</v>
      </c>
      <c r="AT79" s="197" t="s">
        <v>70</v>
      </c>
      <c r="AU79" s="197" t="s">
        <v>71</v>
      </c>
      <c r="AY79" s="189" t="s">
        <v>152</v>
      </c>
      <c r="BK79" s="198">
        <f>BK80</f>
        <v>0</v>
      </c>
    </row>
    <row r="80" spans="2:63" s="10" customFormat="1" ht="19.9" customHeight="1">
      <c r="B80" s="188"/>
      <c r="D80" s="189" t="s">
        <v>70</v>
      </c>
      <c r="E80" s="199" t="s">
        <v>76</v>
      </c>
      <c r="F80" s="199" t="s">
        <v>1015</v>
      </c>
      <c r="I80" s="191"/>
      <c r="J80" s="200">
        <f>BK80</f>
        <v>0</v>
      </c>
      <c r="L80" s="188"/>
      <c r="M80" s="193"/>
      <c r="N80" s="194"/>
      <c r="O80" s="194"/>
      <c r="P80" s="195">
        <f>P81</f>
        <v>0</v>
      </c>
      <c r="Q80" s="194"/>
      <c r="R80" s="195">
        <f>R81</f>
        <v>0</v>
      </c>
      <c r="S80" s="194"/>
      <c r="T80" s="196">
        <f>T81</f>
        <v>0</v>
      </c>
      <c r="AR80" s="189" t="s">
        <v>79</v>
      </c>
      <c r="AT80" s="197" t="s">
        <v>70</v>
      </c>
      <c r="AU80" s="197" t="s">
        <v>79</v>
      </c>
      <c r="AY80" s="189" t="s">
        <v>152</v>
      </c>
      <c r="BK80" s="198">
        <f>BK81</f>
        <v>0</v>
      </c>
    </row>
    <row r="81" spans="2:65" s="1" customFormat="1" ht="16.5" customHeight="1">
      <c r="B81" s="201"/>
      <c r="C81" s="202" t="s">
        <v>79</v>
      </c>
      <c r="D81" s="202" t="s">
        <v>155</v>
      </c>
      <c r="E81" s="203" t="s">
        <v>1016</v>
      </c>
      <c r="F81" s="204" t="s">
        <v>1017</v>
      </c>
      <c r="G81" s="205" t="s">
        <v>463</v>
      </c>
      <c r="H81" s="206">
        <v>1</v>
      </c>
      <c r="I81" s="207"/>
      <c r="J81" s="208">
        <f>ROUND(I81*H81,2)</f>
        <v>0</v>
      </c>
      <c r="K81" s="204" t="s">
        <v>5</v>
      </c>
      <c r="L81" s="47"/>
      <c r="M81" s="209" t="s">
        <v>5</v>
      </c>
      <c r="N81" s="259" t="s">
        <v>42</v>
      </c>
      <c r="O81" s="260"/>
      <c r="P81" s="261">
        <f>O81*H81</f>
        <v>0</v>
      </c>
      <c r="Q81" s="261">
        <v>0</v>
      </c>
      <c r="R81" s="261">
        <f>Q81*H81</f>
        <v>0</v>
      </c>
      <c r="S81" s="261">
        <v>0</v>
      </c>
      <c r="T81" s="262">
        <f>S81*H81</f>
        <v>0</v>
      </c>
      <c r="AR81" s="25" t="s">
        <v>160</v>
      </c>
      <c r="AT81" s="25" t="s">
        <v>155</v>
      </c>
      <c r="AU81" s="25" t="s">
        <v>81</v>
      </c>
      <c r="AY81" s="25" t="s">
        <v>152</v>
      </c>
      <c r="BE81" s="213">
        <f>IF(N81="základní",J81,0)</f>
        <v>0</v>
      </c>
      <c r="BF81" s="213">
        <f>IF(N81="snížená",J81,0)</f>
        <v>0</v>
      </c>
      <c r="BG81" s="213">
        <f>IF(N81="zákl. přenesená",J81,0)</f>
        <v>0</v>
      </c>
      <c r="BH81" s="213">
        <f>IF(N81="sníž. přenesená",J81,0)</f>
        <v>0</v>
      </c>
      <c r="BI81" s="213">
        <f>IF(N81="nulová",J81,0)</f>
        <v>0</v>
      </c>
      <c r="BJ81" s="25" t="s">
        <v>79</v>
      </c>
      <c r="BK81" s="213">
        <f>ROUND(I81*H81,2)</f>
        <v>0</v>
      </c>
      <c r="BL81" s="25" t="s">
        <v>160</v>
      </c>
      <c r="BM81" s="25" t="s">
        <v>1018</v>
      </c>
    </row>
    <row r="82" spans="2:12" s="1" customFormat="1" ht="6.95" customHeight="1">
      <c r="B82" s="68"/>
      <c r="C82" s="69"/>
      <c r="D82" s="69"/>
      <c r="E82" s="69"/>
      <c r="F82" s="69"/>
      <c r="G82" s="69"/>
      <c r="H82" s="69"/>
      <c r="I82" s="153"/>
      <c r="J82" s="69"/>
      <c r="K82" s="69"/>
      <c r="L82" s="47"/>
    </row>
  </sheetData>
  <autoFilter ref="C77:K81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24"/>
      <c r="C1" s="124"/>
      <c r="D1" s="125" t="s">
        <v>1</v>
      </c>
      <c r="E1" s="124"/>
      <c r="F1" s="126" t="s">
        <v>104</v>
      </c>
      <c r="G1" s="126" t="s">
        <v>105</v>
      </c>
      <c r="H1" s="126"/>
      <c r="I1" s="127"/>
      <c r="J1" s="126" t="s">
        <v>106</v>
      </c>
      <c r="K1" s="125" t="s">
        <v>107</v>
      </c>
      <c r="L1" s="126" t="s">
        <v>108</v>
      </c>
      <c r="M1" s="126"/>
      <c r="N1" s="126"/>
      <c r="O1" s="126"/>
      <c r="P1" s="126"/>
      <c r="Q1" s="126"/>
      <c r="R1" s="126"/>
      <c r="S1" s="126"/>
      <c r="T1" s="126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24" t="s">
        <v>8</v>
      </c>
      <c r="AT2" s="25" t="s">
        <v>96</v>
      </c>
    </row>
    <row r="3" spans="2:46" ht="6.95" customHeight="1">
      <c r="B3" s="26"/>
      <c r="C3" s="27"/>
      <c r="D3" s="27"/>
      <c r="E3" s="27"/>
      <c r="F3" s="27"/>
      <c r="G3" s="27"/>
      <c r="H3" s="27"/>
      <c r="I3" s="128"/>
      <c r="J3" s="27"/>
      <c r="K3" s="28"/>
      <c r="AT3" s="25" t="s">
        <v>81</v>
      </c>
    </row>
    <row r="4" spans="2:46" ht="36.95" customHeight="1">
      <c r="B4" s="29"/>
      <c r="C4" s="30"/>
      <c r="D4" s="31" t="s">
        <v>109</v>
      </c>
      <c r="E4" s="30"/>
      <c r="F4" s="30"/>
      <c r="G4" s="30"/>
      <c r="H4" s="30"/>
      <c r="I4" s="129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9"/>
      <c r="J5" s="30"/>
      <c r="K5" s="32"/>
    </row>
    <row r="6" spans="2:11" ht="13.5">
      <c r="B6" s="29"/>
      <c r="C6" s="30"/>
      <c r="D6" s="41" t="s">
        <v>19</v>
      </c>
      <c r="E6" s="30"/>
      <c r="F6" s="30"/>
      <c r="G6" s="30"/>
      <c r="H6" s="30"/>
      <c r="I6" s="129"/>
      <c r="J6" s="30"/>
      <c r="K6" s="32"/>
    </row>
    <row r="7" spans="2:11" ht="16.5" customHeight="1">
      <c r="B7" s="29"/>
      <c r="C7" s="30"/>
      <c r="D7" s="30"/>
      <c r="E7" s="130" t="str">
        <f>'Rekapitulace stavby'!K6</f>
        <v>NPK, a.s., Svitavská nemocnice, úprava části polikliniky na lékárnu a ambulance</v>
      </c>
      <c r="F7" s="41"/>
      <c r="G7" s="41"/>
      <c r="H7" s="41"/>
      <c r="I7" s="129"/>
      <c r="J7" s="30"/>
      <c r="K7" s="32"/>
    </row>
    <row r="8" spans="2:11" s="1" customFormat="1" ht="13.5">
      <c r="B8" s="47"/>
      <c r="C8" s="48"/>
      <c r="D8" s="41" t="s">
        <v>110</v>
      </c>
      <c r="E8" s="48"/>
      <c r="F8" s="48"/>
      <c r="G8" s="48"/>
      <c r="H8" s="48"/>
      <c r="I8" s="131"/>
      <c r="J8" s="48"/>
      <c r="K8" s="52"/>
    </row>
    <row r="9" spans="2:11" s="1" customFormat="1" ht="36.95" customHeight="1">
      <c r="B9" s="47"/>
      <c r="C9" s="48"/>
      <c r="D9" s="48"/>
      <c r="E9" s="132" t="s">
        <v>1019</v>
      </c>
      <c r="F9" s="48"/>
      <c r="G9" s="48"/>
      <c r="H9" s="48"/>
      <c r="I9" s="131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31"/>
      <c r="J10" s="48"/>
      <c r="K10" s="52"/>
    </row>
    <row r="11" spans="2:11" s="1" customFormat="1" ht="14.4" customHeight="1">
      <c r="B11" s="47"/>
      <c r="C11" s="48"/>
      <c r="D11" s="41" t="s">
        <v>21</v>
      </c>
      <c r="E11" s="48"/>
      <c r="F11" s="36" t="s">
        <v>5</v>
      </c>
      <c r="G11" s="48"/>
      <c r="H11" s="48"/>
      <c r="I11" s="133" t="s">
        <v>22</v>
      </c>
      <c r="J11" s="36" t="s">
        <v>5</v>
      </c>
      <c r="K11" s="52"/>
    </row>
    <row r="12" spans="2:11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33" t="s">
        <v>25</v>
      </c>
      <c r="J12" s="134" t="str">
        <f>'Rekapitulace stavby'!AN8</f>
        <v>17. 8. 2018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31"/>
      <c r="J13" s="48"/>
      <c r="K13" s="52"/>
    </row>
    <row r="14" spans="2:11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33" t="s">
        <v>28</v>
      </c>
      <c r="J14" s="36" t="s">
        <v>5</v>
      </c>
      <c r="K14" s="52"/>
    </row>
    <row r="15" spans="2:11" s="1" customFormat="1" ht="18" customHeight="1">
      <c r="B15" s="47"/>
      <c r="C15" s="48"/>
      <c r="D15" s="48"/>
      <c r="E15" s="36" t="s">
        <v>29</v>
      </c>
      <c r="F15" s="48"/>
      <c r="G15" s="48"/>
      <c r="H15" s="48"/>
      <c r="I15" s="133" t="s">
        <v>30</v>
      </c>
      <c r="J15" s="36" t="s">
        <v>5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31"/>
      <c r="J16" s="48"/>
      <c r="K16" s="52"/>
    </row>
    <row r="17" spans="2:11" s="1" customFormat="1" ht="14.4" customHeight="1">
      <c r="B17" s="47"/>
      <c r="C17" s="48"/>
      <c r="D17" s="41" t="s">
        <v>31</v>
      </c>
      <c r="E17" s="48"/>
      <c r="F17" s="48"/>
      <c r="G17" s="48"/>
      <c r="H17" s="48"/>
      <c r="I17" s="133" t="s">
        <v>28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33" t="s">
        <v>30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31"/>
      <c r="J19" s="48"/>
      <c r="K19" s="52"/>
    </row>
    <row r="20" spans="2:11" s="1" customFormat="1" ht="14.4" customHeight="1">
      <c r="B20" s="47"/>
      <c r="C20" s="48"/>
      <c r="D20" s="41" t="s">
        <v>33</v>
      </c>
      <c r="E20" s="48"/>
      <c r="F20" s="48"/>
      <c r="G20" s="48"/>
      <c r="H20" s="48"/>
      <c r="I20" s="133" t="s">
        <v>28</v>
      </c>
      <c r="J20" s="36" t="s">
        <v>5</v>
      </c>
      <c r="K20" s="52"/>
    </row>
    <row r="21" spans="2:11" s="1" customFormat="1" ht="18" customHeight="1">
      <c r="B21" s="47"/>
      <c r="C21" s="48"/>
      <c r="D21" s="48"/>
      <c r="E21" s="36" t="s">
        <v>34</v>
      </c>
      <c r="F21" s="48"/>
      <c r="G21" s="48"/>
      <c r="H21" s="48"/>
      <c r="I21" s="133" t="s">
        <v>30</v>
      </c>
      <c r="J21" s="36" t="s">
        <v>5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31"/>
      <c r="J22" s="48"/>
      <c r="K22" s="52"/>
    </row>
    <row r="23" spans="2:11" s="1" customFormat="1" ht="14.4" customHeight="1">
      <c r="B23" s="47"/>
      <c r="C23" s="48"/>
      <c r="D23" s="41" t="s">
        <v>36</v>
      </c>
      <c r="E23" s="48"/>
      <c r="F23" s="48"/>
      <c r="G23" s="48"/>
      <c r="H23" s="48"/>
      <c r="I23" s="131"/>
      <c r="J23" s="48"/>
      <c r="K23" s="52"/>
    </row>
    <row r="24" spans="2:11" s="6" customFormat="1" ht="16.5" customHeight="1">
      <c r="B24" s="135"/>
      <c r="C24" s="136"/>
      <c r="D24" s="136"/>
      <c r="E24" s="45" t="s">
        <v>5</v>
      </c>
      <c r="F24" s="45"/>
      <c r="G24" s="45"/>
      <c r="H24" s="45"/>
      <c r="I24" s="137"/>
      <c r="J24" s="136"/>
      <c r="K24" s="138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31"/>
      <c r="J25" s="48"/>
      <c r="K25" s="52"/>
    </row>
    <row r="26" spans="2:11" s="1" customFormat="1" ht="6.95" customHeight="1">
      <c r="B26" s="47"/>
      <c r="C26" s="48"/>
      <c r="D26" s="83"/>
      <c r="E26" s="83"/>
      <c r="F26" s="83"/>
      <c r="G26" s="83"/>
      <c r="H26" s="83"/>
      <c r="I26" s="139"/>
      <c r="J26" s="83"/>
      <c r="K26" s="140"/>
    </row>
    <row r="27" spans="2:11" s="1" customFormat="1" ht="25.4" customHeight="1">
      <c r="B27" s="47"/>
      <c r="C27" s="48"/>
      <c r="D27" s="141" t="s">
        <v>37</v>
      </c>
      <c r="E27" s="48"/>
      <c r="F27" s="48"/>
      <c r="G27" s="48"/>
      <c r="H27" s="48"/>
      <c r="I27" s="131"/>
      <c r="J27" s="142">
        <f>ROUND(J78,2)</f>
        <v>0</v>
      </c>
      <c r="K27" s="52"/>
    </row>
    <row r="28" spans="2:11" s="1" customFormat="1" ht="6.95" customHeight="1">
      <c r="B28" s="47"/>
      <c r="C28" s="48"/>
      <c r="D28" s="83"/>
      <c r="E28" s="83"/>
      <c r="F28" s="83"/>
      <c r="G28" s="83"/>
      <c r="H28" s="83"/>
      <c r="I28" s="139"/>
      <c r="J28" s="83"/>
      <c r="K28" s="140"/>
    </row>
    <row r="29" spans="2:11" s="1" customFormat="1" ht="14.4" customHeight="1">
      <c r="B29" s="47"/>
      <c r="C29" s="48"/>
      <c r="D29" s="48"/>
      <c r="E29" s="48"/>
      <c r="F29" s="53" t="s">
        <v>39</v>
      </c>
      <c r="G29" s="48"/>
      <c r="H29" s="48"/>
      <c r="I29" s="143" t="s">
        <v>38</v>
      </c>
      <c r="J29" s="53" t="s">
        <v>40</v>
      </c>
      <c r="K29" s="52"/>
    </row>
    <row r="30" spans="2:11" s="1" customFormat="1" ht="14.4" customHeight="1">
      <c r="B30" s="47"/>
      <c r="C30" s="48"/>
      <c r="D30" s="56" t="s">
        <v>41</v>
      </c>
      <c r="E30" s="56" t="s">
        <v>42</v>
      </c>
      <c r="F30" s="144">
        <f>ROUND(SUM(BE78:BE81),2)</f>
        <v>0</v>
      </c>
      <c r="G30" s="48"/>
      <c r="H30" s="48"/>
      <c r="I30" s="145">
        <v>0.21</v>
      </c>
      <c r="J30" s="144">
        <f>ROUND(ROUND((SUM(BE78:BE81)),2)*I30,2)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43</v>
      </c>
      <c r="F31" s="144">
        <f>ROUND(SUM(BF78:BF81),2)</f>
        <v>0</v>
      </c>
      <c r="G31" s="48"/>
      <c r="H31" s="48"/>
      <c r="I31" s="145">
        <v>0.15</v>
      </c>
      <c r="J31" s="144">
        <f>ROUND(ROUND((SUM(BF78:BF81)),2)*I31,2)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44</v>
      </c>
      <c r="F32" s="144">
        <f>ROUND(SUM(BG78:BG81),2)</f>
        <v>0</v>
      </c>
      <c r="G32" s="48"/>
      <c r="H32" s="48"/>
      <c r="I32" s="145">
        <v>0.21</v>
      </c>
      <c r="J32" s="144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45</v>
      </c>
      <c r="F33" s="144">
        <f>ROUND(SUM(BH78:BH81),2)</f>
        <v>0</v>
      </c>
      <c r="G33" s="48"/>
      <c r="H33" s="48"/>
      <c r="I33" s="145">
        <v>0.15</v>
      </c>
      <c r="J33" s="144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46</v>
      </c>
      <c r="F34" s="144">
        <f>ROUND(SUM(BI78:BI81),2)</f>
        <v>0</v>
      </c>
      <c r="G34" s="48"/>
      <c r="H34" s="48"/>
      <c r="I34" s="145">
        <v>0</v>
      </c>
      <c r="J34" s="144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31"/>
      <c r="J35" s="48"/>
      <c r="K35" s="52"/>
    </row>
    <row r="36" spans="2:11" s="1" customFormat="1" ht="25.4" customHeight="1">
      <c r="B36" s="47"/>
      <c r="C36" s="146"/>
      <c r="D36" s="147" t="s">
        <v>47</v>
      </c>
      <c r="E36" s="89"/>
      <c r="F36" s="89"/>
      <c r="G36" s="148" t="s">
        <v>48</v>
      </c>
      <c r="H36" s="149" t="s">
        <v>49</v>
      </c>
      <c r="I36" s="150"/>
      <c r="J36" s="151">
        <f>SUM(J27:J34)</f>
        <v>0</v>
      </c>
      <c r="K36" s="152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53"/>
      <c r="J37" s="69"/>
      <c r="K37" s="70"/>
    </row>
    <row r="41" spans="2:11" s="1" customFormat="1" ht="6.95" customHeight="1">
      <c r="B41" s="71"/>
      <c r="C41" s="72"/>
      <c r="D41" s="72"/>
      <c r="E41" s="72"/>
      <c r="F41" s="72"/>
      <c r="G41" s="72"/>
      <c r="H41" s="72"/>
      <c r="I41" s="154"/>
      <c r="J41" s="72"/>
      <c r="K41" s="155"/>
    </row>
    <row r="42" spans="2:11" s="1" customFormat="1" ht="36.95" customHeight="1">
      <c r="B42" s="47"/>
      <c r="C42" s="31" t="s">
        <v>112</v>
      </c>
      <c r="D42" s="48"/>
      <c r="E42" s="48"/>
      <c r="F42" s="48"/>
      <c r="G42" s="48"/>
      <c r="H42" s="48"/>
      <c r="I42" s="131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31"/>
      <c r="J43" s="48"/>
      <c r="K43" s="52"/>
    </row>
    <row r="44" spans="2:11" s="1" customFormat="1" ht="14.4" customHeight="1">
      <c r="B44" s="47"/>
      <c r="C44" s="41" t="s">
        <v>19</v>
      </c>
      <c r="D44" s="48"/>
      <c r="E44" s="48"/>
      <c r="F44" s="48"/>
      <c r="G44" s="48"/>
      <c r="H44" s="48"/>
      <c r="I44" s="131"/>
      <c r="J44" s="48"/>
      <c r="K44" s="52"/>
    </row>
    <row r="45" spans="2:11" s="1" customFormat="1" ht="16.5" customHeight="1">
      <c r="B45" s="47"/>
      <c r="C45" s="48"/>
      <c r="D45" s="48"/>
      <c r="E45" s="130" t="str">
        <f>E7</f>
        <v>NPK, a.s., Svitavská nemocnice, úprava části polikliniky na lékárnu a ambulance</v>
      </c>
      <c r="F45" s="41"/>
      <c r="G45" s="41"/>
      <c r="H45" s="41"/>
      <c r="I45" s="131"/>
      <c r="J45" s="48"/>
      <c r="K45" s="52"/>
    </row>
    <row r="46" spans="2:11" s="1" customFormat="1" ht="14.4" customHeight="1">
      <c r="B46" s="47"/>
      <c r="C46" s="41" t="s">
        <v>110</v>
      </c>
      <c r="D46" s="48"/>
      <c r="E46" s="48"/>
      <c r="F46" s="48"/>
      <c r="G46" s="48"/>
      <c r="H46" s="48"/>
      <c r="I46" s="131"/>
      <c r="J46" s="48"/>
      <c r="K46" s="52"/>
    </row>
    <row r="47" spans="2:11" s="1" customFormat="1" ht="17.25" customHeight="1">
      <c r="B47" s="47"/>
      <c r="C47" s="48"/>
      <c r="D47" s="48"/>
      <c r="E47" s="132" t="str">
        <f>E9</f>
        <v>06 - SIL</v>
      </c>
      <c r="F47" s="48"/>
      <c r="G47" s="48"/>
      <c r="H47" s="48"/>
      <c r="I47" s="131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31"/>
      <c r="J48" s="48"/>
      <c r="K48" s="52"/>
    </row>
    <row r="49" spans="2:11" s="1" customFormat="1" ht="18" customHeight="1">
      <c r="B49" s="47"/>
      <c r="C49" s="41" t="s">
        <v>23</v>
      </c>
      <c r="D49" s="48"/>
      <c r="E49" s="48"/>
      <c r="F49" s="36" t="str">
        <f>F12</f>
        <v>č.p. 2070 p.č. 2950 k.ú. Svitavy-předměstí</v>
      </c>
      <c r="G49" s="48"/>
      <c r="H49" s="48"/>
      <c r="I49" s="133" t="s">
        <v>25</v>
      </c>
      <c r="J49" s="134" t="str">
        <f>IF(J12="","",J12)</f>
        <v>17. 8. 2018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31"/>
      <c r="J50" s="48"/>
      <c r="K50" s="52"/>
    </row>
    <row r="51" spans="2:11" s="1" customFormat="1" ht="13.5">
      <c r="B51" s="47"/>
      <c r="C51" s="41" t="s">
        <v>27</v>
      </c>
      <c r="D51" s="48"/>
      <c r="E51" s="48"/>
      <c r="F51" s="36" t="str">
        <f>E15</f>
        <v>Krajský úřad Pardubického kraje</v>
      </c>
      <c r="G51" s="48"/>
      <c r="H51" s="48"/>
      <c r="I51" s="133" t="s">
        <v>33</v>
      </c>
      <c r="J51" s="45" t="str">
        <f>E21</f>
        <v>JIKA CZ, Ing Jiří Slánský</v>
      </c>
      <c r="K51" s="52"/>
    </row>
    <row r="52" spans="2:11" s="1" customFormat="1" ht="14.4" customHeight="1">
      <c r="B52" s="47"/>
      <c r="C52" s="41" t="s">
        <v>31</v>
      </c>
      <c r="D52" s="48"/>
      <c r="E52" s="48"/>
      <c r="F52" s="36" t="str">
        <f>IF(E18="","",E18)</f>
        <v/>
      </c>
      <c r="G52" s="48"/>
      <c r="H52" s="48"/>
      <c r="I52" s="131"/>
      <c r="J52" s="156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31"/>
      <c r="J53" s="48"/>
      <c r="K53" s="52"/>
    </row>
    <row r="54" spans="2:11" s="1" customFormat="1" ht="29.25" customHeight="1">
      <c r="B54" s="47"/>
      <c r="C54" s="157" t="s">
        <v>113</v>
      </c>
      <c r="D54" s="146"/>
      <c r="E54" s="146"/>
      <c r="F54" s="146"/>
      <c r="G54" s="146"/>
      <c r="H54" s="146"/>
      <c r="I54" s="158"/>
      <c r="J54" s="159" t="s">
        <v>114</v>
      </c>
      <c r="K54" s="160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31"/>
      <c r="J55" s="48"/>
      <c r="K55" s="52"/>
    </row>
    <row r="56" spans="2:47" s="1" customFormat="1" ht="29.25" customHeight="1">
      <c r="B56" s="47"/>
      <c r="C56" s="161" t="s">
        <v>115</v>
      </c>
      <c r="D56" s="48"/>
      <c r="E56" s="48"/>
      <c r="F56" s="48"/>
      <c r="G56" s="48"/>
      <c r="H56" s="48"/>
      <c r="I56" s="131"/>
      <c r="J56" s="142">
        <f>J78</f>
        <v>0</v>
      </c>
      <c r="K56" s="52"/>
      <c r="AU56" s="25" t="s">
        <v>116</v>
      </c>
    </row>
    <row r="57" spans="2:11" s="7" customFormat="1" ht="24.95" customHeight="1">
      <c r="B57" s="162"/>
      <c r="C57" s="163"/>
      <c r="D57" s="164" t="s">
        <v>995</v>
      </c>
      <c r="E57" s="165"/>
      <c r="F57" s="165"/>
      <c r="G57" s="165"/>
      <c r="H57" s="165"/>
      <c r="I57" s="166"/>
      <c r="J57" s="167">
        <f>J79</f>
        <v>0</v>
      </c>
      <c r="K57" s="168"/>
    </row>
    <row r="58" spans="2:11" s="8" customFormat="1" ht="19.9" customHeight="1">
      <c r="B58" s="169"/>
      <c r="C58" s="170"/>
      <c r="D58" s="171" t="s">
        <v>1020</v>
      </c>
      <c r="E58" s="172"/>
      <c r="F58" s="172"/>
      <c r="G58" s="172"/>
      <c r="H58" s="172"/>
      <c r="I58" s="173"/>
      <c r="J58" s="174">
        <f>J80</f>
        <v>0</v>
      </c>
      <c r="K58" s="175"/>
    </row>
    <row r="59" spans="2:11" s="1" customFormat="1" ht="21.8" customHeight="1">
      <c r="B59" s="47"/>
      <c r="C59" s="48"/>
      <c r="D59" s="48"/>
      <c r="E59" s="48"/>
      <c r="F59" s="48"/>
      <c r="G59" s="48"/>
      <c r="H59" s="48"/>
      <c r="I59" s="131"/>
      <c r="J59" s="48"/>
      <c r="K59" s="52"/>
    </row>
    <row r="60" spans="2:11" s="1" customFormat="1" ht="6.95" customHeight="1">
      <c r="B60" s="68"/>
      <c r="C60" s="69"/>
      <c r="D60" s="69"/>
      <c r="E60" s="69"/>
      <c r="F60" s="69"/>
      <c r="G60" s="69"/>
      <c r="H60" s="69"/>
      <c r="I60" s="153"/>
      <c r="J60" s="69"/>
      <c r="K60" s="70"/>
    </row>
    <row r="64" spans="2:12" s="1" customFormat="1" ht="6.95" customHeight="1">
      <c r="B64" s="71"/>
      <c r="C64" s="72"/>
      <c r="D64" s="72"/>
      <c r="E64" s="72"/>
      <c r="F64" s="72"/>
      <c r="G64" s="72"/>
      <c r="H64" s="72"/>
      <c r="I64" s="154"/>
      <c r="J64" s="72"/>
      <c r="K64" s="72"/>
      <c r="L64" s="47"/>
    </row>
    <row r="65" spans="2:12" s="1" customFormat="1" ht="36.95" customHeight="1">
      <c r="B65" s="47"/>
      <c r="C65" s="73" t="s">
        <v>136</v>
      </c>
      <c r="L65" s="47"/>
    </row>
    <row r="66" spans="2:12" s="1" customFormat="1" ht="6.95" customHeight="1">
      <c r="B66" s="47"/>
      <c r="L66" s="47"/>
    </row>
    <row r="67" spans="2:12" s="1" customFormat="1" ht="14.4" customHeight="1">
      <c r="B67" s="47"/>
      <c r="C67" s="75" t="s">
        <v>19</v>
      </c>
      <c r="L67" s="47"/>
    </row>
    <row r="68" spans="2:12" s="1" customFormat="1" ht="16.5" customHeight="1">
      <c r="B68" s="47"/>
      <c r="E68" s="176" t="str">
        <f>E7</f>
        <v>NPK, a.s., Svitavská nemocnice, úprava části polikliniky na lékárnu a ambulance</v>
      </c>
      <c r="F68" s="75"/>
      <c r="G68" s="75"/>
      <c r="H68" s="75"/>
      <c r="L68" s="47"/>
    </row>
    <row r="69" spans="2:12" s="1" customFormat="1" ht="14.4" customHeight="1">
      <c r="B69" s="47"/>
      <c r="C69" s="75" t="s">
        <v>110</v>
      </c>
      <c r="L69" s="47"/>
    </row>
    <row r="70" spans="2:12" s="1" customFormat="1" ht="17.25" customHeight="1">
      <c r="B70" s="47"/>
      <c r="E70" s="78" t="str">
        <f>E9</f>
        <v>06 - SIL</v>
      </c>
      <c r="F70" s="1"/>
      <c r="G70" s="1"/>
      <c r="H70" s="1"/>
      <c r="L70" s="47"/>
    </row>
    <row r="71" spans="2:12" s="1" customFormat="1" ht="6.95" customHeight="1">
      <c r="B71" s="47"/>
      <c r="L71" s="47"/>
    </row>
    <row r="72" spans="2:12" s="1" customFormat="1" ht="18" customHeight="1">
      <c r="B72" s="47"/>
      <c r="C72" s="75" t="s">
        <v>23</v>
      </c>
      <c r="F72" s="177" t="str">
        <f>F12</f>
        <v>č.p. 2070 p.č. 2950 k.ú. Svitavy-předměstí</v>
      </c>
      <c r="I72" s="178" t="s">
        <v>25</v>
      </c>
      <c r="J72" s="80" t="str">
        <f>IF(J12="","",J12)</f>
        <v>17. 8. 2018</v>
      </c>
      <c r="L72" s="47"/>
    </row>
    <row r="73" spans="2:12" s="1" customFormat="1" ht="6.95" customHeight="1">
      <c r="B73" s="47"/>
      <c r="L73" s="47"/>
    </row>
    <row r="74" spans="2:12" s="1" customFormat="1" ht="13.5">
      <c r="B74" s="47"/>
      <c r="C74" s="75" t="s">
        <v>27</v>
      </c>
      <c r="F74" s="177" t="str">
        <f>E15</f>
        <v>Krajský úřad Pardubického kraje</v>
      </c>
      <c r="I74" s="178" t="s">
        <v>33</v>
      </c>
      <c r="J74" s="177" t="str">
        <f>E21</f>
        <v>JIKA CZ, Ing Jiří Slánský</v>
      </c>
      <c r="L74" s="47"/>
    </row>
    <row r="75" spans="2:12" s="1" customFormat="1" ht="14.4" customHeight="1">
      <c r="B75" s="47"/>
      <c r="C75" s="75" t="s">
        <v>31</v>
      </c>
      <c r="F75" s="177" t="str">
        <f>IF(E18="","",E18)</f>
        <v/>
      </c>
      <c r="L75" s="47"/>
    </row>
    <row r="76" spans="2:12" s="1" customFormat="1" ht="10.3" customHeight="1">
      <c r="B76" s="47"/>
      <c r="L76" s="47"/>
    </row>
    <row r="77" spans="2:20" s="9" customFormat="1" ht="29.25" customHeight="1">
      <c r="B77" s="179"/>
      <c r="C77" s="180" t="s">
        <v>137</v>
      </c>
      <c r="D77" s="181" t="s">
        <v>56</v>
      </c>
      <c r="E77" s="181" t="s">
        <v>52</v>
      </c>
      <c r="F77" s="181" t="s">
        <v>138</v>
      </c>
      <c r="G77" s="181" t="s">
        <v>139</v>
      </c>
      <c r="H77" s="181" t="s">
        <v>140</v>
      </c>
      <c r="I77" s="182" t="s">
        <v>141</v>
      </c>
      <c r="J77" s="181" t="s">
        <v>114</v>
      </c>
      <c r="K77" s="183" t="s">
        <v>142</v>
      </c>
      <c r="L77" s="179"/>
      <c r="M77" s="93" t="s">
        <v>143</v>
      </c>
      <c r="N77" s="94" t="s">
        <v>41</v>
      </c>
      <c r="O77" s="94" t="s">
        <v>144</v>
      </c>
      <c r="P77" s="94" t="s">
        <v>145</v>
      </c>
      <c r="Q77" s="94" t="s">
        <v>146</v>
      </c>
      <c r="R77" s="94" t="s">
        <v>147</v>
      </c>
      <c r="S77" s="94" t="s">
        <v>148</v>
      </c>
      <c r="T77" s="95" t="s">
        <v>149</v>
      </c>
    </row>
    <row r="78" spans="2:63" s="1" customFormat="1" ht="29.25" customHeight="1">
      <c r="B78" s="47"/>
      <c r="C78" s="97" t="s">
        <v>115</v>
      </c>
      <c r="J78" s="184">
        <f>BK78</f>
        <v>0</v>
      </c>
      <c r="L78" s="47"/>
      <c r="M78" s="96"/>
      <c r="N78" s="83"/>
      <c r="O78" s="83"/>
      <c r="P78" s="185">
        <f>P79</f>
        <v>0</v>
      </c>
      <c r="Q78" s="83"/>
      <c r="R78" s="185">
        <f>R79</f>
        <v>0</v>
      </c>
      <c r="S78" s="83"/>
      <c r="T78" s="186">
        <f>T79</f>
        <v>0</v>
      </c>
      <c r="AT78" s="25" t="s">
        <v>70</v>
      </c>
      <c r="AU78" s="25" t="s">
        <v>116</v>
      </c>
      <c r="BK78" s="187">
        <f>BK79</f>
        <v>0</v>
      </c>
    </row>
    <row r="79" spans="2:63" s="10" customFormat="1" ht="37.4" customHeight="1">
      <c r="B79" s="188"/>
      <c r="D79" s="189" t="s">
        <v>70</v>
      </c>
      <c r="E79" s="190" t="s">
        <v>150</v>
      </c>
      <c r="F79" s="190" t="s">
        <v>150</v>
      </c>
      <c r="I79" s="191"/>
      <c r="J79" s="192">
        <f>BK79</f>
        <v>0</v>
      </c>
      <c r="L79" s="188"/>
      <c r="M79" s="193"/>
      <c r="N79" s="194"/>
      <c r="O79" s="194"/>
      <c r="P79" s="195">
        <f>P80</f>
        <v>0</v>
      </c>
      <c r="Q79" s="194"/>
      <c r="R79" s="195">
        <f>R80</f>
        <v>0</v>
      </c>
      <c r="S79" s="194"/>
      <c r="T79" s="196">
        <f>T80</f>
        <v>0</v>
      </c>
      <c r="AR79" s="189" t="s">
        <v>79</v>
      </c>
      <c r="AT79" s="197" t="s">
        <v>70</v>
      </c>
      <c r="AU79" s="197" t="s">
        <v>71</v>
      </c>
      <c r="AY79" s="189" t="s">
        <v>152</v>
      </c>
      <c r="BK79" s="198">
        <f>BK80</f>
        <v>0</v>
      </c>
    </row>
    <row r="80" spans="2:63" s="10" customFormat="1" ht="19.9" customHeight="1">
      <c r="B80" s="188"/>
      <c r="D80" s="189" t="s">
        <v>70</v>
      </c>
      <c r="E80" s="199" t="s">
        <v>76</v>
      </c>
      <c r="F80" s="199" t="s">
        <v>1021</v>
      </c>
      <c r="I80" s="191"/>
      <c r="J80" s="200">
        <f>BK80</f>
        <v>0</v>
      </c>
      <c r="L80" s="188"/>
      <c r="M80" s="193"/>
      <c r="N80" s="194"/>
      <c r="O80" s="194"/>
      <c r="P80" s="195">
        <f>P81</f>
        <v>0</v>
      </c>
      <c r="Q80" s="194"/>
      <c r="R80" s="195">
        <f>R81</f>
        <v>0</v>
      </c>
      <c r="S80" s="194"/>
      <c r="T80" s="196">
        <f>T81</f>
        <v>0</v>
      </c>
      <c r="AR80" s="189" t="s">
        <v>79</v>
      </c>
      <c r="AT80" s="197" t="s">
        <v>70</v>
      </c>
      <c r="AU80" s="197" t="s">
        <v>79</v>
      </c>
      <c r="AY80" s="189" t="s">
        <v>152</v>
      </c>
      <c r="BK80" s="198">
        <f>BK81</f>
        <v>0</v>
      </c>
    </row>
    <row r="81" spans="2:65" s="1" customFormat="1" ht="16.5" customHeight="1">
      <c r="B81" s="201"/>
      <c r="C81" s="202" t="s">
        <v>79</v>
      </c>
      <c r="D81" s="202" t="s">
        <v>155</v>
      </c>
      <c r="E81" s="203" t="s">
        <v>1022</v>
      </c>
      <c r="F81" s="204" t="s">
        <v>1023</v>
      </c>
      <c r="G81" s="205" t="s">
        <v>463</v>
      </c>
      <c r="H81" s="206">
        <v>1</v>
      </c>
      <c r="I81" s="207"/>
      <c r="J81" s="208">
        <f>ROUND(I81*H81,2)</f>
        <v>0</v>
      </c>
      <c r="K81" s="204" t="s">
        <v>5</v>
      </c>
      <c r="L81" s="47"/>
      <c r="M81" s="209" t="s">
        <v>5</v>
      </c>
      <c r="N81" s="259" t="s">
        <v>42</v>
      </c>
      <c r="O81" s="260"/>
      <c r="P81" s="261">
        <f>O81*H81</f>
        <v>0</v>
      </c>
      <c r="Q81" s="261">
        <v>0</v>
      </c>
      <c r="R81" s="261">
        <f>Q81*H81</f>
        <v>0</v>
      </c>
      <c r="S81" s="261">
        <v>0</v>
      </c>
      <c r="T81" s="262">
        <f>S81*H81</f>
        <v>0</v>
      </c>
      <c r="AR81" s="25" t="s">
        <v>160</v>
      </c>
      <c r="AT81" s="25" t="s">
        <v>155</v>
      </c>
      <c r="AU81" s="25" t="s">
        <v>81</v>
      </c>
      <c r="AY81" s="25" t="s">
        <v>152</v>
      </c>
      <c r="BE81" s="213">
        <f>IF(N81="základní",J81,0)</f>
        <v>0</v>
      </c>
      <c r="BF81" s="213">
        <f>IF(N81="snížená",J81,0)</f>
        <v>0</v>
      </c>
      <c r="BG81" s="213">
        <f>IF(N81="zákl. přenesená",J81,0)</f>
        <v>0</v>
      </c>
      <c r="BH81" s="213">
        <f>IF(N81="sníž. přenesená",J81,0)</f>
        <v>0</v>
      </c>
      <c r="BI81" s="213">
        <f>IF(N81="nulová",J81,0)</f>
        <v>0</v>
      </c>
      <c r="BJ81" s="25" t="s">
        <v>79</v>
      </c>
      <c r="BK81" s="213">
        <f>ROUND(I81*H81,2)</f>
        <v>0</v>
      </c>
      <c r="BL81" s="25" t="s">
        <v>160</v>
      </c>
      <c r="BM81" s="25" t="s">
        <v>1024</v>
      </c>
    </row>
    <row r="82" spans="2:12" s="1" customFormat="1" ht="6.95" customHeight="1">
      <c r="B82" s="68"/>
      <c r="C82" s="69"/>
      <c r="D82" s="69"/>
      <c r="E82" s="69"/>
      <c r="F82" s="69"/>
      <c r="G82" s="69"/>
      <c r="H82" s="69"/>
      <c r="I82" s="153"/>
      <c r="J82" s="69"/>
      <c r="K82" s="69"/>
      <c r="L82" s="47"/>
    </row>
  </sheetData>
  <autoFilter ref="C77:K81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24"/>
      <c r="C1" s="124"/>
      <c r="D1" s="125" t="s">
        <v>1</v>
      </c>
      <c r="E1" s="124"/>
      <c r="F1" s="126" t="s">
        <v>104</v>
      </c>
      <c r="G1" s="126" t="s">
        <v>105</v>
      </c>
      <c r="H1" s="126"/>
      <c r="I1" s="127"/>
      <c r="J1" s="126" t="s">
        <v>106</v>
      </c>
      <c r="K1" s="125" t="s">
        <v>107</v>
      </c>
      <c r="L1" s="126" t="s">
        <v>108</v>
      </c>
      <c r="M1" s="126"/>
      <c r="N1" s="126"/>
      <c r="O1" s="126"/>
      <c r="P1" s="126"/>
      <c r="Q1" s="126"/>
      <c r="R1" s="126"/>
      <c r="S1" s="126"/>
      <c r="T1" s="126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24" t="s">
        <v>8</v>
      </c>
      <c r="AT2" s="25" t="s">
        <v>99</v>
      </c>
    </row>
    <row r="3" spans="2:46" ht="6.95" customHeight="1">
      <c r="B3" s="26"/>
      <c r="C3" s="27"/>
      <c r="D3" s="27"/>
      <c r="E3" s="27"/>
      <c r="F3" s="27"/>
      <c r="G3" s="27"/>
      <c r="H3" s="27"/>
      <c r="I3" s="128"/>
      <c r="J3" s="27"/>
      <c r="K3" s="28"/>
      <c r="AT3" s="25" t="s">
        <v>81</v>
      </c>
    </row>
    <row r="4" spans="2:46" ht="36.95" customHeight="1">
      <c r="B4" s="29"/>
      <c r="C4" s="30"/>
      <c r="D4" s="31" t="s">
        <v>109</v>
      </c>
      <c r="E4" s="30"/>
      <c r="F4" s="30"/>
      <c r="G4" s="30"/>
      <c r="H4" s="30"/>
      <c r="I4" s="129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9"/>
      <c r="J5" s="30"/>
      <c r="K5" s="32"/>
    </row>
    <row r="6" spans="2:11" ht="13.5">
      <c r="B6" s="29"/>
      <c r="C6" s="30"/>
      <c r="D6" s="41" t="s">
        <v>19</v>
      </c>
      <c r="E6" s="30"/>
      <c r="F6" s="30"/>
      <c r="G6" s="30"/>
      <c r="H6" s="30"/>
      <c r="I6" s="129"/>
      <c r="J6" s="30"/>
      <c r="K6" s="32"/>
    </row>
    <row r="7" spans="2:11" ht="16.5" customHeight="1">
      <c r="B7" s="29"/>
      <c r="C7" s="30"/>
      <c r="D7" s="30"/>
      <c r="E7" s="130" t="str">
        <f>'Rekapitulace stavby'!K6</f>
        <v>NPK, a.s., Svitavská nemocnice, úprava části polikliniky na lékárnu a ambulance</v>
      </c>
      <c r="F7" s="41"/>
      <c r="G7" s="41"/>
      <c r="H7" s="41"/>
      <c r="I7" s="129"/>
      <c r="J7" s="30"/>
      <c r="K7" s="32"/>
    </row>
    <row r="8" spans="2:11" s="1" customFormat="1" ht="13.5">
      <c r="B8" s="47"/>
      <c r="C8" s="48"/>
      <c r="D8" s="41" t="s">
        <v>110</v>
      </c>
      <c r="E8" s="48"/>
      <c r="F8" s="48"/>
      <c r="G8" s="48"/>
      <c r="H8" s="48"/>
      <c r="I8" s="131"/>
      <c r="J8" s="48"/>
      <c r="K8" s="52"/>
    </row>
    <row r="9" spans="2:11" s="1" customFormat="1" ht="36.95" customHeight="1">
      <c r="B9" s="47"/>
      <c r="C9" s="48"/>
      <c r="D9" s="48"/>
      <c r="E9" s="132" t="s">
        <v>1025</v>
      </c>
      <c r="F9" s="48"/>
      <c r="G9" s="48"/>
      <c r="H9" s="48"/>
      <c r="I9" s="131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31"/>
      <c r="J10" s="48"/>
      <c r="K10" s="52"/>
    </row>
    <row r="11" spans="2:11" s="1" customFormat="1" ht="14.4" customHeight="1">
      <c r="B11" s="47"/>
      <c r="C11" s="48"/>
      <c r="D11" s="41" t="s">
        <v>21</v>
      </c>
      <c r="E11" s="48"/>
      <c r="F11" s="36" t="s">
        <v>5</v>
      </c>
      <c r="G11" s="48"/>
      <c r="H11" s="48"/>
      <c r="I11" s="133" t="s">
        <v>22</v>
      </c>
      <c r="J11" s="36" t="s">
        <v>5</v>
      </c>
      <c r="K11" s="52"/>
    </row>
    <row r="12" spans="2:11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33" t="s">
        <v>25</v>
      </c>
      <c r="J12" s="134" t="str">
        <f>'Rekapitulace stavby'!AN8</f>
        <v>17. 8. 2018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31"/>
      <c r="J13" s="48"/>
      <c r="K13" s="52"/>
    </row>
    <row r="14" spans="2:11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33" t="s">
        <v>28</v>
      </c>
      <c r="J14" s="36" t="s">
        <v>5</v>
      </c>
      <c r="K14" s="52"/>
    </row>
    <row r="15" spans="2:11" s="1" customFormat="1" ht="18" customHeight="1">
      <c r="B15" s="47"/>
      <c r="C15" s="48"/>
      <c r="D15" s="48"/>
      <c r="E15" s="36" t="s">
        <v>29</v>
      </c>
      <c r="F15" s="48"/>
      <c r="G15" s="48"/>
      <c r="H15" s="48"/>
      <c r="I15" s="133" t="s">
        <v>30</v>
      </c>
      <c r="J15" s="36" t="s">
        <v>5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31"/>
      <c r="J16" s="48"/>
      <c r="K16" s="52"/>
    </row>
    <row r="17" spans="2:11" s="1" customFormat="1" ht="14.4" customHeight="1">
      <c r="B17" s="47"/>
      <c r="C17" s="48"/>
      <c r="D17" s="41" t="s">
        <v>31</v>
      </c>
      <c r="E17" s="48"/>
      <c r="F17" s="48"/>
      <c r="G17" s="48"/>
      <c r="H17" s="48"/>
      <c r="I17" s="133" t="s">
        <v>28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33" t="s">
        <v>30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31"/>
      <c r="J19" s="48"/>
      <c r="K19" s="52"/>
    </row>
    <row r="20" spans="2:11" s="1" customFormat="1" ht="14.4" customHeight="1">
      <c r="B20" s="47"/>
      <c r="C20" s="48"/>
      <c r="D20" s="41" t="s">
        <v>33</v>
      </c>
      <c r="E20" s="48"/>
      <c r="F20" s="48"/>
      <c r="G20" s="48"/>
      <c r="H20" s="48"/>
      <c r="I20" s="133" t="s">
        <v>28</v>
      </c>
      <c r="J20" s="36" t="s">
        <v>5</v>
      </c>
      <c r="K20" s="52"/>
    </row>
    <row r="21" spans="2:11" s="1" customFormat="1" ht="18" customHeight="1">
      <c r="B21" s="47"/>
      <c r="C21" s="48"/>
      <c r="D21" s="48"/>
      <c r="E21" s="36" t="s">
        <v>34</v>
      </c>
      <c r="F21" s="48"/>
      <c r="G21" s="48"/>
      <c r="H21" s="48"/>
      <c r="I21" s="133" t="s">
        <v>30</v>
      </c>
      <c r="J21" s="36" t="s">
        <v>5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31"/>
      <c r="J22" s="48"/>
      <c r="K22" s="52"/>
    </row>
    <row r="23" spans="2:11" s="1" customFormat="1" ht="14.4" customHeight="1">
      <c r="B23" s="47"/>
      <c r="C23" s="48"/>
      <c r="D23" s="41" t="s">
        <v>36</v>
      </c>
      <c r="E23" s="48"/>
      <c r="F23" s="48"/>
      <c r="G23" s="48"/>
      <c r="H23" s="48"/>
      <c r="I23" s="131"/>
      <c r="J23" s="48"/>
      <c r="K23" s="52"/>
    </row>
    <row r="24" spans="2:11" s="6" customFormat="1" ht="16.5" customHeight="1">
      <c r="B24" s="135"/>
      <c r="C24" s="136"/>
      <c r="D24" s="136"/>
      <c r="E24" s="45" t="s">
        <v>5</v>
      </c>
      <c r="F24" s="45"/>
      <c r="G24" s="45"/>
      <c r="H24" s="45"/>
      <c r="I24" s="137"/>
      <c r="J24" s="136"/>
      <c r="K24" s="138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31"/>
      <c r="J25" s="48"/>
      <c r="K25" s="52"/>
    </row>
    <row r="26" spans="2:11" s="1" customFormat="1" ht="6.95" customHeight="1">
      <c r="B26" s="47"/>
      <c r="C26" s="48"/>
      <c r="D26" s="83"/>
      <c r="E26" s="83"/>
      <c r="F26" s="83"/>
      <c r="G26" s="83"/>
      <c r="H26" s="83"/>
      <c r="I26" s="139"/>
      <c r="J26" s="83"/>
      <c r="K26" s="140"/>
    </row>
    <row r="27" spans="2:11" s="1" customFormat="1" ht="25.4" customHeight="1">
      <c r="B27" s="47"/>
      <c r="C27" s="48"/>
      <c r="D27" s="141" t="s">
        <v>37</v>
      </c>
      <c r="E27" s="48"/>
      <c r="F27" s="48"/>
      <c r="G27" s="48"/>
      <c r="H27" s="48"/>
      <c r="I27" s="131"/>
      <c r="J27" s="142">
        <f>ROUND(J78,2)</f>
        <v>0</v>
      </c>
      <c r="K27" s="52"/>
    </row>
    <row r="28" spans="2:11" s="1" customFormat="1" ht="6.95" customHeight="1">
      <c r="B28" s="47"/>
      <c r="C28" s="48"/>
      <c r="D28" s="83"/>
      <c r="E28" s="83"/>
      <c r="F28" s="83"/>
      <c r="G28" s="83"/>
      <c r="H28" s="83"/>
      <c r="I28" s="139"/>
      <c r="J28" s="83"/>
      <c r="K28" s="140"/>
    </row>
    <row r="29" spans="2:11" s="1" customFormat="1" ht="14.4" customHeight="1">
      <c r="B29" s="47"/>
      <c r="C29" s="48"/>
      <c r="D29" s="48"/>
      <c r="E29" s="48"/>
      <c r="F29" s="53" t="s">
        <v>39</v>
      </c>
      <c r="G29" s="48"/>
      <c r="H29" s="48"/>
      <c r="I29" s="143" t="s">
        <v>38</v>
      </c>
      <c r="J29" s="53" t="s">
        <v>40</v>
      </c>
      <c r="K29" s="52"/>
    </row>
    <row r="30" spans="2:11" s="1" customFormat="1" ht="14.4" customHeight="1">
      <c r="B30" s="47"/>
      <c r="C30" s="48"/>
      <c r="D30" s="56" t="s">
        <v>41</v>
      </c>
      <c r="E30" s="56" t="s">
        <v>42</v>
      </c>
      <c r="F30" s="144">
        <f>ROUND(SUM(BE78:BE81),2)</f>
        <v>0</v>
      </c>
      <c r="G30" s="48"/>
      <c r="H30" s="48"/>
      <c r="I30" s="145">
        <v>0.21</v>
      </c>
      <c r="J30" s="144">
        <f>ROUND(ROUND((SUM(BE78:BE81)),2)*I30,2)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43</v>
      </c>
      <c r="F31" s="144">
        <f>ROUND(SUM(BF78:BF81),2)</f>
        <v>0</v>
      </c>
      <c r="G31" s="48"/>
      <c r="H31" s="48"/>
      <c r="I31" s="145">
        <v>0.15</v>
      </c>
      <c r="J31" s="144">
        <f>ROUND(ROUND((SUM(BF78:BF81)),2)*I31,2)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44</v>
      </c>
      <c r="F32" s="144">
        <f>ROUND(SUM(BG78:BG81),2)</f>
        <v>0</v>
      </c>
      <c r="G32" s="48"/>
      <c r="H32" s="48"/>
      <c r="I32" s="145">
        <v>0.21</v>
      </c>
      <c r="J32" s="144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45</v>
      </c>
      <c r="F33" s="144">
        <f>ROUND(SUM(BH78:BH81),2)</f>
        <v>0</v>
      </c>
      <c r="G33" s="48"/>
      <c r="H33" s="48"/>
      <c r="I33" s="145">
        <v>0.15</v>
      </c>
      <c r="J33" s="144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46</v>
      </c>
      <c r="F34" s="144">
        <f>ROUND(SUM(BI78:BI81),2)</f>
        <v>0</v>
      </c>
      <c r="G34" s="48"/>
      <c r="H34" s="48"/>
      <c r="I34" s="145">
        <v>0</v>
      </c>
      <c r="J34" s="144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31"/>
      <c r="J35" s="48"/>
      <c r="K35" s="52"/>
    </row>
    <row r="36" spans="2:11" s="1" customFormat="1" ht="25.4" customHeight="1">
      <c r="B36" s="47"/>
      <c r="C36" s="146"/>
      <c r="D36" s="147" t="s">
        <v>47</v>
      </c>
      <c r="E36" s="89"/>
      <c r="F36" s="89"/>
      <c r="G36" s="148" t="s">
        <v>48</v>
      </c>
      <c r="H36" s="149" t="s">
        <v>49</v>
      </c>
      <c r="I36" s="150"/>
      <c r="J36" s="151">
        <f>SUM(J27:J34)</f>
        <v>0</v>
      </c>
      <c r="K36" s="152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53"/>
      <c r="J37" s="69"/>
      <c r="K37" s="70"/>
    </row>
    <row r="41" spans="2:11" s="1" customFormat="1" ht="6.95" customHeight="1">
      <c r="B41" s="71"/>
      <c r="C41" s="72"/>
      <c r="D41" s="72"/>
      <c r="E41" s="72"/>
      <c r="F41" s="72"/>
      <c r="G41" s="72"/>
      <c r="H41" s="72"/>
      <c r="I41" s="154"/>
      <c r="J41" s="72"/>
      <c r="K41" s="155"/>
    </row>
    <row r="42" spans="2:11" s="1" customFormat="1" ht="36.95" customHeight="1">
      <c r="B42" s="47"/>
      <c r="C42" s="31" t="s">
        <v>112</v>
      </c>
      <c r="D42" s="48"/>
      <c r="E42" s="48"/>
      <c r="F42" s="48"/>
      <c r="G42" s="48"/>
      <c r="H42" s="48"/>
      <c r="I42" s="131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31"/>
      <c r="J43" s="48"/>
      <c r="K43" s="52"/>
    </row>
    <row r="44" spans="2:11" s="1" customFormat="1" ht="14.4" customHeight="1">
      <c r="B44" s="47"/>
      <c r="C44" s="41" t="s">
        <v>19</v>
      </c>
      <c r="D44" s="48"/>
      <c r="E44" s="48"/>
      <c r="F44" s="48"/>
      <c r="G44" s="48"/>
      <c r="H44" s="48"/>
      <c r="I44" s="131"/>
      <c r="J44" s="48"/>
      <c r="K44" s="52"/>
    </row>
    <row r="45" spans="2:11" s="1" customFormat="1" ht="16.5" customHeight="1">
      <c r="B45" s="47"/>
      <c r="C45" s="48"/>
      <c r="D45" s="48"/>
      <c r="E45" s="130" t="str">
        <f>E7</f>
        <v>NPK, a.s., Svitavská nemocnice, úprava části polikliniky na lékárnu a ambulance</v>
      </c>
      <c r="F45" s="41"/>
      <c r="G45" s="41"/>
      <c r="H45" s="41"/>
      <c r="I45" s="131"/>
      <c r="J45" s="48"/>
      <c r="K45" s="52"/>
    </row>
    <row r="46" spans="2:11" s="1" customFormat="1" ht="14.4" customHeight="1">
      <c r="B46" s="47"/>
      <c r="C46" s="41" t="s">
        <v>110</v>
      </c>
      <c r="D46" s="48"/>
      <c r="E46" s="48"/>
      <c r="F46" s="48"/>
      <c r="G46" s="48"/>
      <c r="H46" s="48"/>
      <c r="I46" s="131"/>
      <c r="J46" s="48"/>
      <c r="K46" s="52"/>
    </row>
    <row r="47" spans="2:11" s="1" customFormat="1" ht="17.25" customHeight="1">
      <c r="B47" s="47"/>
      <c r="C47" s="48"/>
      <c r="D47" s="48"/>
      <c r="E47" s="132" t="str">
        <f>E9</f>
        <v>07 - LT - lékařská technologie - NEOCEŇUJE SE!</v>
      </c>
      <c r="F47" s="48"/>
      <c r="G47" s="48"/>
      <c r="H47" s="48"/>
      <c r="I47" s="131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31"/>
      <c r="J48" s="48"/>
      <c r="K48" s="52"/>
    </row>
    <row r="49" spans="2:11" s="1" customFormat="1" ht="18" customHeight="1">
      <c r="B49" s="47"/>
      <c r="C49" s="41" t="s">
        <v>23</v>
      </c>
      <c r="D49" s="48"/>
      <c r="E49" s="48"/>
      <c r="F49" s="36" t="str">
        <f>F12</f>
        <v>č.p. 2070 p.č. 2950 k.ú. Svitavy-předměstí</v>
      </c>
      <c r="G49" s="48"/>
      <c r="H49" s="48"/>
      <c r="I49" s="133" t="s">
        <v>25</v>
      </c>
      <c r="J49" s="134" t="str">
        <f>IF(J12="","",J12)</f>
        <v>17. 8. 2018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31"/>
      <c r="J50" s="48"/>
      <c r="K50" s="52"/>
    </row>
    <row r="51" spans="2:11" s="1" customFormat="1" ht="13.5">
      <c r="B51" s="47"/>
      <c r="C51" s="41" t="s">
        <v>27</v>
      </c>
      <c r="D51" s="48"/>
      <c r="E51" s="48"/>
      <c r="F51" s="36" t="str">
        <f>E15</f>
        <v>Krajský úřad Pardubického kraje</v>
      </c>
      <c r="G51" s="48"/>
      <c r="H51" s="48"/>
      <c r="I51" s="133" t="s">
        <v>33</v>
      </c>
      <c r="J51" s="45" t="str">
        <f>E21</f>
        <v>JIKA CZ, Ing Jiří Slánský</v>
      </c>
      <c r="K51" s="52"/>
    </row>
    <row r="52" spans="2:11" s="1" customFormat="1" ht="14.4" customHeight="1">
      <c r="B52" s="47"/>
      <c r="C52" s="41" t="s">
        <v>31</v>
      </c>
      <c r="D52" s="48"/>
      <c r="E52" s="48"/>
      <c r="F52" s="36" t="str">
        <f>IF(E18="","",E18)</f>
        <v/>
      </c>
      <c r="G52" s="48"/>
      <c r="H52" s="48"/>
      <c r="I52" s="131"/>
      <c r="J52" s="156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31"/>
      <c r="J53" s="48"/>
      <c r="K53" s="52"/>
    </row>
    <row r="54" spans="2:11" s="1" customFormat="1" ht="29.25" customHeight="1">
      <c r="B54" s="47"/>
      <c r="C54" s="157" t="s">
        <v>113</v>
      </c>
      <c r="D54" s="146"/>
      <c r="E54" s="146"/>
      <c r="F54" s="146"/>
      <c r="G54" s="146"/>
      <c r="H54" s="146"/>
      <c r="I54" s="158"/>
      <c r="J54" s="159" t="s">
        <v>114</v>
      </c>
      <c r="K54" s="160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31"/>
      <c r="J55" s="48"/>
      <c r="K55" s="52"/>
    </row>
    <row r="56" spans="2:47" s="1" customFormat="1" ht="29.25" customHeight="1">
      <c r="B56" s="47"/>
      <c r="C56" s="161" t="s">
        <v>115</v>
      </c>
      <c r="D56" s="48"/>
      <c r="E56" s="48"/>
      <c r="F56" s="48"/>
      <c r="G56" s="48"/>
      <c r="H56" s="48"/>
      <c r="I56" s="131"/>
      <c r="J56" s="142">
        <f>J78</f>
        <v>0</v>
      </c>
      <c r="K56" s="52"/>
      <c r="AU56" s="25" t="s">
        <v>116</v>
      </c>
    </row>
    <row r="57" spans="2:11" s="7" customFormat="1" ht="24.95" customHeight="1">
      <c r="B57" s="162"/>
      <c r="C57" s="163"/>
      <c r="D57" s="164" t="s">
        <v>995</v>
      </c>
      <c r="E57" s="165"/>
      <c r="F57" s="165"/>
      <c r="G57" s="165"/>
      <c r="H57" s="165"/>
      <c r="I57" s="166"/>
      <c r="J57" s="167">
        <f>J79</f>
        <v>0</v>
      </c>
      <c r="K57" s="168"/>
    </row>
    <row r="58" spans="2:11" s="8" customFormat="1" ht="19.9" customHeight="1">
      <c r="B58" s="169"/>
      <c r="C58" s="170"/>
      <c r="D58" s="171" t="s">
        <v>1026</v>
      </c>
      <c r="E58" s="172"/>
      <c r="F58" s="172"/>
      <c r="G58" s="172"/>
      <c r="H58" s="172"/>
      <c r="I58" s="173"/>
      <c r="J58" s="174">
        <f>J80</f>
        <v>0</v>
      </c>
      <c r="K58" s="175"/>
    </row>
    <row r="59" spans="2:11" s="1" customFormat="1" ht="21.8" customHeight="1">
      <c r="B59" s="47"/>
      <c r="C59" s="48"/>
      <c r="D59" s="48"/>
      <c r="E59" s="48"/>
      <c r="F59" s="48"/>
      <c r="G59" s="48"/>
      <c r="H59" s="48"/>
      <c r="I59" s="131"/>
      <c r="J59" s="48"/>
      <c r="K59" s="52"/>
    </row>
    <row r="60" spans="2:11" s="1" customFormat="1" ht="6.95" customHeight="1">
      <c r="B60" s="68"/>
      <c r="C60" s="69"/>
      <c r="D60" s="69"/>
      <c r="E60" s="69"/>
      <c r="F60" s="69"/>
      <c r="G60" s="69"/>
      <c r="H60" s="69"/>
      <c r="I60" s="153"/>
      <c r="J60" s="69"/>
      <c r="K60" s="70"/>
    </row>
    <row r="64" spans="2:12" s="1" customFormat="1" ht="6.95" customHeight="1">
      <c r="B64" s="71"/>
      <c r="C64" s="72"/>
      <c r="D64" s="72"/>
      <c r="E64" s="72"/>
      <c r="F64" s="72"/>
      <c r="G64" s="72"/>
      <c r="H64" s="72"/>
      <c r="I64" s="154"/>
      <c r="J64" s="72"/>
      <c r="K64" s="72"/>
      <c r="L64" s="47"/>
    </row>
    <row r="65" spans="2:12" s="1" customFormat="1" ht="36.95" customHeight="1">
      <c r="B65" s="47"/>
      <c r="C65" s="73" t="s">
        <v>136</v>
      </c>
      <c r="L65" s="47"/>
    </row>
    <row r="66" spans="2:12" s="1" customFormat="1" ht="6.95" customHeight="1">
      <c r="B66" s="47"/>
      <c r="L66" s="47"/>
    </row>
    <row r="67" spans="2:12" s="1" customFormat="1" ht="14.4" customHeight="1">
      <c r="B67" s="47"/>
      <c r="C67" s="75" t="s">
        <v>19</v>
      </c>
      <c r="L67" s="47"/>
    </row>
    <row r="68" spans="2:12" s="1" customFormat="1" ht="16.5" customHeight="1">
      <c r="B68" s="47"/>
      <c r="E68" s="176" t="str">
        <f>E7</f>
        <v>NPK, a.s., Svitavská nemocnice, úprava části polikliniky na lékárnu a ambulance</v>
      </c>
      <c r="F68" s="75"/>
      <c r="G68" s="75"/>
      <c r="H68" s="75"/>
      <c r="L68" s="47"/>
    </row>
    <row r="69" spans="2:12" s="1" customFormat="1" ht="14.4" customHeight="1">
      <c r="B69" s="47"/>
      <c r="C69" s="75" t="s">
        <v>110</v>
      </c>
      <c r="L69" s="47"/>
    </row>
    <row r="70" spans="2:12" s="1" customFormat="1" ht="17.25" customHeight="1">
      <c r="B70" s="47"/>
      <c r="E70" s="78" t="str">
        <f>E9</f>
        <v>07 - LT - lékařská technologie - NEOCEŇUJE SE!</v>
      </c>
      <c r="F70" s="1"/>
      <c r="G70" s="1"/>
      <c r="H70" s="1"/>
      <c r="L70" s="47"/>
    </row>
    <row r="71" spans="2:12" s="1" customFormat="1" ht="6.95" customHeight="1">
      <c r="B71" s="47"/>
      <c r="L71" s="47"/>
    </row>
    <row r="72" spans="2:12" s="1" customFormat="1" ht="18" customHeight="1">
      <c r="B72" s="47"/>
      <c r="C72" s="75" t="s">
        <v>23</v>
      </c>
      <c r="F72" s="177" t="str">
        <f>F12</f>
        <v>č.p. 2070 p.č. 2950 k.ú. Svitavy-předměstí</v>
      </c>
      <c r="I72" s="178" t="s">
        <v>25</v>
      </c>
      <c r="J72" s="80" t="str">
        <f>IF(J12="","",J12)</f>
        <v>17. 8. 2018</v>
      </c>
      <c r="L72" s="47"/>
    </row>
    <row r="73" spans="2:12" s="1" customFormat="1" ht="6.95" customHeight="1">
      <c r="B73" s="47"/>
      <c r="L73" s="47"/>
    </row>
    <row r="74" spans="2:12" s="1" customFormat="1" ht="13.5">
      <c r="B74" s="47"/>
      <c r="C74" s="75" t="s">
        <v>27</v>
      </c>
      <c r="F74" s="177" t="str">
        <f>E15</f>
        <v>Krajský úřad Pardubického kraje</v>
      </c>
      <c r="I74" s="178" t="s">
        <v>33</v>
      </c>
      <c r="J74" s="177" t="str">
        <f>E21</f>
        <v>JIKA CZ, Ing Jiří Slánský</v>
      </c>
      <c r="L74" s="47"/>
    </row>
    <row r="75" spans="2:12" s="1" customFormat="1" ht="14.4" customHeight="1">
      <c r="B75" s="47"/>
      <c r="C75" s="75" t="s">
        <v>31</v>
      </c>
      <c r="F75" s="177" t="str">
        <f>IF(E18="","",E18)</f>
        <v/>
      </c>
      <c r="L75" s="47"/>
    </row>
    <row r="76" spans="2:12" s="1" customFormat="1" ht="10.3" customHeight="1">
      <c r="B76" s="47"/>
      <c r="L76" s="47"/>
    </row>
    <row r="77" spans="2:20" s="9" customFormat="1" ht="29.25" customHeight="1">
      <c r="B77" s="179"/>
      <c r="C77" s="180" t="s">
        <v>137</v>
      </c>
      <c r="D77" s="181" t="s">
        <v>56</v>
      </c>
      <c r="E77" s="181" t="s">
        <v>52</v>
      </c>
      <c r="F77" s="181" t="s">
        <v>138</v>
      </c>
      <c r="G77" s="181" t="s">
        <v>139</v>
      </c>
      <c r="H77" s="181" t="s">
        <v>140</v>
      </c>
      <c r="I77" s="182" t="s">
        <v>141</v>
      </c>
      <c r="J77" s="181" t="s">
        <v>114</v>
      </c>
      <c r="K77" s="183" t="s">
        <v>142</v>
      </c>
      <c r="L77" s="179"/>
      <c r="M77" s="93" t="s">
        <v>143</v>
      </c>
      <c r="N77" s="94" t="s">
        <v>41</v>
      </c>
      <c r="O77" s="94" t="s">
        <v>144</v>
      </c>
      <c r="P77" s="94" t="s">
        <v>145</v>
      </c>
      <c r="Q77" s="94" t="s">
        <v>146</v>
      </c>
      <c r="R77" s="94" t="s">
        <v>147</v>
      </c>
      <c r="S77" s="94" t="s">
        <v>148</v>
      </c>
      <c r="T77" s="95" t="s">
        <v>149</v>
      </c>
    </row>
    <row r="78" spans="2:63" s="1" customFormat="1" ht="29.25" customHeight="1">
      <c r="B78" s="47"/>
      <c r="C78" s="97" t="s">
        <v>115</v>
      </c>
      <c r="J78" s="184">
        <f>BK78</f>
        <v>0</v>
      </c>
      <c r="L78" s="47"/>
      <c r="M78" s="96"/>
      <c r="N78" s="83"/>
      <c r="O78" s="83"/>
      <c r="P78" s="185">
        <f>P79</f>
        <v>0</v>
      </c>
      <c r="Q78" s="83"/>
      <c r="R78" s="185">
        <f>R79</f>
        <v>0</v>
      </c>
      <c r="S78" s="83"/>
      <c r="T78" s="186">
        <f>T79</f>
        <v>0</v>
      </c>
      <c r="AT78" s="25" t="s">
        <v>70</v>
      </c>
      <c r="AU78" s="25" t="s">
        <v>116</v>
      </c>
      <c r="BK78" s="187">
        <f>BK79</f>
        <v>0</v>
      </c>
    </row>
    <row r="79" spans="2:63" s="10" customFormat="1" ht="37.4" customHeight="1">
      <c r="B79" s="188"/>
      <c r="D79" s="189" t="s">
        <v>70</v>
      </c>
      <c r="E79" s="190" t="s">
        <v>150</v>
      </c>
      <c r="F79" s="190" t="s">
        <v>150</v>
      </c>
      <c r="I79" s="191"/>
      <c r="J79" s="192">
        <f>BK79</f>
        <v>0</v>
      </c>
      <c r="L79" s="188"/>
      <c r="M79" s="193"/>
      <c r="N79" s="194"/>
      <c r="O79" s="194"/>
      <c r="P79" s="195">
        <f>P80</f>
        <v>0</v>
      </c>
      <c r="Q79" s="194"/>
      <c r="R79" s="195">
        <f>R80</f>
        <v>0</v>
      </c>
      <c r="S79" s="194"/>
      <c r="T79" s="196">
        <f>T80</f>
        <v>0</v>
      </c>
      <c r="AR79" s="189" t="s">
        <v>79</v>
      </c>
      <c r="AT79" s="197" t="s">
        <v>70</v>
      </c>
      <c r="AU79" s="197" t="s">
        <v>71</v>
      </c>
      <c r="AY79" s="189" t="s">
        <v>152</v>
      </c>
      <c r="BK79" s="198">
        <f>BK80</f>
        <v>0</v>
      </c>
    </row>
    <row r="80" spans="2:63" s="10" customFormat="1" ht="19.9" customHeight="1">
      <c r="B80" s="188"/>
      <c r="D80" s="189" t="s">
        <v>70</v>
      </c>
      <c r="E80" s="199" t="s">
        <v>76</v>
      </c>
      <c r="F80" s="199" t="s">
        <v>1027</v>
      </c>
      <c r="I80" s="191"/>
      <c r="J80" s="200">
        <f>BK80</f>
        <v>0</v>
      </c>
      <c r="L80" s="188"/>
      <c r="M80" s="193"/>
      <c r="N80" s="194"/>
      <c r="O80" s="194"/>
      <c r="P80" s="195">
        <f>P81</f>
        <v>0</v>
      </c>
      <c r="Q80" s="194"/>
      <c r="R80" s="195">
        <f>R81</f>
        <v>0</v>
      </c>
      <c r="S80" s="194"/>
      <c r="T80" s="196">
        <f>T81</f>
        <v>0</v>
      </c>
      <c r="AR80" s="189" t="s">
        <v>79</v>
      </c>
      <c r="AT80" s="197" t="s">
        <v>70</v>
      </c>
      <c r="AU80" s="197" t="s">
        <v>79</v>
      </c>
      <c r="AY80" s="189" t="s">
        <v>152</v>
      </c>
      <c r="BK80" s="198">
        <f>BK81</f>
        <v>0</v>
      </c>
    </row>
    <row r="81" spans="2:65" s="1" customFormat="1" ht="16.5" customHeight="1">
      <c r="B81" s="201"/>
      <c r="C81" s="202" t="s">
        <v>79</v>
      </c>
      <c r="D81" s="202" t="s">
        <v>155</v>
      </c>
      <c r="E81" s="203" t="s">
        <v>1028</v>
      </c>
      <c r="F81" s="204" t="s">
        <v>1029</v>
      </c>
      <c r="G81" s="205" t="s">
        <v>463</v>
      </c>
      <c r="H81" s="206">
        <v>1</v>
      </c>
      <c r="I81" s="207"/>
      <c r="J81" s="208">
        <f>ROUND(I81*H81,2)</f>
        <v>0</v>
      </c>
      <c r="K81" s="204" t="s">
        <v>5</v>
      </c>
      <c r="L81" s="47"/>
      <c r="M81" s="209" t="s">
        <v>5</v>
      </c>
      <c r="N81" s="259" t="s">
        <v>42</v>
      </c>
      <c r="O81" s="260"/>
      <c r="P81" s="261">
        <f>O81*H81</f>
        <v>0</v>
      </c>
      <c r="Q81" s="261">
        <v>0</v>
      </c>
      <c r="R81" s="261">
        <f>Q81*H81</f>
        <v>0</v>
      </c>
      <c r="S81" s="261">
        <v>0</v>
      </c>
      <c r="T81" s="262">
        <f>S81*H81</f>
        <v>0</v>
      </c>
      <c r="AR81" s="25" t="s">
        <v>160</v>
      </c>
      <c r="AT81" s="25" t="s">
        <v>155</v>
      </c>
      <c r="AU81" s="25" t="s">
        <v>81</v>
      </c>
      <c r="AY81" s="25" t="s">
        <v>152</v>
      </c>
      <c r="BE81" s="213">
        <f>IF(N81="základní",J81,0)</f>
        <v>0</v>
      </c>
      <c r="BF81" s="213">
        <f>IF(N81="snížená",J81,0)</f>
        <v>0</v>
      </c>
      <c r="BG81" s="213">
        <f>IF(N81="zákl. přenesená",J81,0)</f>
        <v>0</v>
      </c>
      <c r="BH81" s="213">
        <f>IF(N81="sníž. přenesená",J81,0)</f>
        <v>0</v>
      </c>
      <c r="BI81" s="213">
        <f>IF(N81="nulová",J81,0)</f>
        <v>0</v>
      </c>
      <c r="BJ81" s="25" t="s">
        <v>79</v>
      </c>
      <c r="BK81" s="213">
        <f>ROUND(I81*H81,2)</f>
        <v>0</v>
      </c>
      <c r="BL81" s="25" t="s">
        <v>160</v>
      </c>
      <c r="BM81" s="25" t="s">
        <v>1030</v>
      </c>
    </row>
    <row r="82" spans="2:12" s="1" customFormat="1" ht="6.95" customHeight="1">
      <c r="B82" s="68"/>
      <c r="C82" s="69"/>
      <c r="D82" s="69"/>
      <c r="E82" s="69"/>
      <c r="F82" s="69"/>
      <c r="G82" s="69"/>
      <c r="H82" s="69"/>
      <c r="I82" s="153"/>
      <c r="J82" s="69"/>
      <c r="K82" s="69"/>
      <c r="L82" s="47"/>
    </row>
  </sheetData>
  <autoFilter ref="C77:K81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24"/>
      <c r="C1" s="124"/>
      <c r="D1" s="125" t="s">
        <v>1</v>
      </c>
      <c r="E1" s="124"/>
      <c r="F1" s="126" t="s">
        <v>104</v>
      </c>
      <c r="G1" s="126" t="s">
        <v>105</v>
      </c>
      <c r="H1" s="126"/>
      <c r="I1" s="127"/>
      <c r="J1" s="126" t="s">
        <v>106</v>
      </c>
      <c r="K1" s="125" t="s">
        <v>107</v>
      </c>
      <c r="L1" s="126" t="s">
        <v>108</v>
      </c>
      <c r="M1" s="126"/>
      <c r="N1" s="126"/>
      <c r="O1" s="126"/>
      <c r="P1" s="126"/>
      <c r="Q1" s="126"/>
      <c r="R1" s="126"/>
      <c r="S1" s="126"/>
      <c r="T1" s="126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24" t="s">
        <v>8</v>
      </c>
      <c r="AT2" s="25" t="s">
        <v>103</v>
      </c>
    </row>
    <row r="3" spans="2:46" ht="6.95" customHeight="1">
      <c r="B3" s="26"/>
      <c r="C3" s="27"/>
      <c r="D3" s="27"/>
      <c r="E3" s="27"/>
      <c r="F3" s="27"/>
      <c r="G3" s="27"/>
      <c r="H3" s="27"/>
      <c r="I3" s="128"/>
      <c r="J3" s="27"/>
      <c r="K3" s="28"/>
      <c r="AT3" s="25" t="s">
        <v>81</v>
      </c>
    </row>
    <row r="4" spans="2:46" ht="36.95" customHeight="1">
      <c r="B4" s="29"/>
      <c r="C4" s="30"/>
      <c r="D4" s="31" t="s">
        <v>109</v>
      </c>
      <c r="E4" s="30"/>
      <c r="F4" s="30"/>
      <c r="G4" s="30"/>
      <c r="H4" s="30"/>
      <c r="I4" s="129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9"/>
      <c r="J5" s="30"/>
      <c r="K5" s="32"/>
    </row>
    <row r="6" spans="2:11" ht="13.5">
      <c r="B6" s="29"/>
      <c r="C6" s="30"/>
      <c r="D6" s="41" t="s">
        <v>19</v>
      </c>
      <c r="E6" s="30"/>
      <c r="F6" s="30"/>
      <c r="G6" s="30"/>
      <c r="H6" s="30"/>
      <c r="I6" s="129"/>
      <c r="J6" s="30"/>
      <c r="K6" s="32"/>
    </row>
    <row r="7" spans="2:11" ht="16.5" customHeight="1">
      <c r="B7" s="29"/>
      <c r="C7" s="30"/>
      <c r="D7" s="30"/>
      <c r="E7" s="130" t="str">
        <f>'Rekapitulace stavby'!K6</f>
        <v>NPK, a.s., Svitavská nemocnice, úprava části polikliniky na lékárnu a ambulance</v>
      </c>
      <c r="F7" s="41"/>
      <c r="G7" s="41"/>
      <c r="H7" s="41"/>
      <c r="I7" s="129"/>
      <c r="J7" s="30"/>
      <c r="K7" s="32"/>
    </row>
    <row r="8" spans="2:11" s="1" customFormat="1" ht="13.5">
      <c r="B8" s="47"/>
      <c r="C8" s="48"/>
      <c r="D8" s="41" t="s">
        <v>110</v>
      </c>
      <c r="E8" s="48"/>
      <c r="F8" s="48"/>
      <c r="G8" s="48"/>
      <c r="H8" s="48"/>
      <c r="I8" s="131"/>
      <c r="J8" s="48"/>
      <c r="K8" s="52"/>
    </row>
    <row r="9" spans="2:11" s="1" customFormat="1" ht="36.95" customHeight="1">
      <c r="B9" s="47"/>
      <c r="C9" s="48"/>
      <c r="D9" s="48"/>
      <c r="E9" s="132" t="s">
        <v>1031</v>
      </c>
      <c r="F9" s="48"/>
      <c r="G9" s="48"/>
      <c r="H9" s="48"/>
      <c r="I9" s="131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31"/>
      <c r="J10" s="48"/>
      <c r="K10" s="52"/>
    </row>
    <row r="11" spans="2:11" s="1" customFormat="1" ht="14.4" customHeight="1">
      <c r="B11" s="47"/>
      <c r="C11" s="48"/>
      <c r="D11" s="41" t="s">
        <v>21</v>
      </c>
      <c r="E11" s="48"/>
      <c r="F11" s="36" t="s">
        <v>5</v>
      </c>
      <c r="G11" s="48"/>
      <c r="H11" s="48"/>
      <c r="I11" s="133" t="s">
        <v>22</v>
      </c>
      <c r="J11" s="36" t="s">
        <v>5</v>
      </c>
      <c r="K11" s="52"/>
    </row>
    <row r="12" spans="2:11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33" t="s">
        <v>25</v>
      </c>
      <c r="J12" s="134" t="str">
        <f>'Rekapitulace stavby'!AN8</f>
        <v>17. 8. 2018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31"/>
      <c r="J13" s="48"/>
      <c r="K13" s="52"/>
    </row>
    <row r="14" spans="2:11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33" t="s">
        <v>28</v>
      </c>
      <c r="J14" s="36" t="s">
        <v>5</v>
      </c>
      <c r="K14" s="52"/>
    </row>
    <row r="15" spans="2:11" s="1" customFormat="1" ht="18" customHeight="1">
      <c r="B15" s="47"/>
      <c r="C15" s="48"/>
      <c r="D15" s="48"/>
      <c r="E15" s="36" t="s">
        <v>29</v>
      </c>
      <c r="F15" s="48"/>
      <c r="G15" s="48"/>
      <c r="H15" s="48"/>
      <c r="I15" s="133" t="s">
        <v>30</v>
      </c>
      <c r="J15" s="36" t="s">
        <v>5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31"/>
      <c r="J16" s="48"/>
      <c r="K16" s="52"/>
    </row>
    <row r="17" spans="2:11" s="1" customFormat="1" ht="14.4" customHeight="1">
      <c r="B17" s="47"/>
      <c r="C17" s="48"/>
      <c r="D17" s="41" t="s">
        <v>31</v>
      </c>
      <c r="E17" s="48"/>
      <c r="F17" s="48"/>
      <c r="G17" s="48"/>
      <c r="H17" s="48"/>
      <c r="I17" s="133" t="s">
        <v>28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33" t="s">
        <v>30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31"/>
      <c r="J19" s="48"/>
      <c r="K19" s="52"/>
    </row>
    <row r="20" spans="2:11" s="1" customFormat="1" ht="14.4" customHeight="1">
      <c r="B20" s="47"/>
      <c r="C20" s="48"/>
      <c r="D20" s="41" t="s">
        <v>33</v>
      </c>
      <c r="E20" s="48"/>
      <c r="F20" s="48"/>
      <c r="G20" s="48"/>
      <c r="H20" s="48"/>
      <c r="I20" s="133" t="s">
        <v>28</v>
      </c>
      <c r="J20" s="36" t="s">
        <v>5</v>
      </c>
      <c r="K20" s="52"/>
    </row>
    <row r="21" spans="2:11" s="1" customFormat="1" ht="18" customHeight="1">
      <c r="B21" s="47"/>
      <c r="C21" s="48"/>
      <c r="D21" s="48"/>
      <c r="E21" s="36" t="s">
        <v>34</v>
      </c>
      <c r="F21" s="48"/>
      <c r="G21" s="48"/>
      <c r="H21" s="48"/>
      <c r="I21" s="133" t="s">
        <v>30</v>
      </c>
      <c r="J21" s="36" t="s">
        <v>5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31"/>
      <c r="J22" s="48"/>
      <c r="K22" s="52"/>
    </row>
    <row r="23" spans="2:11" s="1" customFormat="1" ht="14.4" customHeight="1">
      <c r="B23" s="47"/>
      <c r="C23" s="48"/>
      <c r="D23" s="41" t="s">
        <v>36</v>
      </c>
      <c r="E23" s="48"/>
      <c r="F23" s="48"/>
      <c r="G23" s="48"/>
      <c r="H23" s="48"/>
      <c r="I23" s="131"/>
      <c r="J23" s="48"/>
      <c r="K23" s="52"/>
    </row>
    <row r="24" spans="2:11" s="6" customFormat="1" ht="16.5" customHeight="1">
      <c r="B24" s="135"/>
      <c r="C24" s="136"/>
      <c r="D24" s="136"/>
      <c r="E24" s="45" t="s">
        <v>5</v>
      </c>
      <c r="F24" s="45"/>
      <c r="G24" s="45"/>
      <c r="H24" s="45"/>
      <c r="I24" s="137"/>
      <c r="J24" s="136"/>
      <c r="K24" s="138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31"/>
      <c r="J25" s="48"/>
      <c r="K25" s="52"/>
    </row>
    <row r="26" spans="2:11" s="1" customFormat="1" ht="6.95" customHeight="1">
      <c r="B26" s="47"/>
      <c r="C26" s="48"/>
      <c r="D26" s="83"/>
      <c r="E26" s="83"/>
      <c r="F26" s="83"/>
      <c r="G26" s="83"/>
      <c r="H26" s="83"/>
      <c r="I26" s="139"/>
      <c r="J26" s="83"/>
      <c r="K26" s="140"/>
    </row>
    <row r="27" spans="2:11" s="1" customFormat="1" ht="25.4" customHeight="1">
      <c r="B27" s="47"/>
      <c r="C27" s="48"/>
      <c r="D27" s="141" t="s">
        <v>37</v>
      </c>
      <c r="E27" s="48"/>
      <c r="F27" s="48"/>
      <c r="G27" s="48"/>
      <c r="H27" s="48"/>
      <c r="I27" s="131"/>
      <c r="J27" s="142">
        <f>ROUND(J84,2)</f>
        <v>0</v>
      </c>
      <c r="K27" s="52"/>
    </row>
    <row r="28" spans="2:11" s="1" customFormat="1" ht="6.95" customHeight="1">
      <c r="B28" s="47"/>
      <c r="C28" s="48"/>
      <c r="D28" s="83"/>
      <c r="E28" s="83"/>
      <c r="F28" s="83"/>
      <c r="G28" s="83"/>
      <c r="H28" s="83"/>
      <c r="I28" s="139"/>
      <c r="J28" s="83"/>
      <c r="K28" s="140"/>
    </row>
    <row r="29" spans="2:11" s="1" customFormat="1" ht="14.4" customHeight="1">
      <c r="B29" s="47"/>
      <c r="C29" s="48"/>
      <c r="D29" s="48"/>
      <c r="E29" s="48"/>
      <c r="F29" s="53" t="s">
        <v>39</v>
      </c>
      <c r="G29" s="48"/>
      <c r="H29" s="48"/>
      <c r="I29" s="143" t="s">
        <v>38</v>
      </c>
      <c r="J29" s="53" t="s">
        <v>40</v>
      </c>
      <c r="K29" s="52"/>
    </row>
    <row r="30" spans="2:11" s="1" customFormat="1" ht="14.4" customHeight="1">
      <c r="B30" s="47"/>
      <c r="C30" s="48"/>
      <c r="D30" s="56" t="s">
        <v>41</v>
      </c>
      <c r="E30" s="56" t="s">
        <v>42</v>
      </c>
      <c r="F30" s="144">
        <f>ROUND(SUM(BE84:BE118),2)</f>
        <v>0</v>
      </c>
      <c r="G30" s="48"/>
      <c r="H30" s="48"/>
      <c r="I30" s="145">
        <v>0.21</v>
      </c>
      <c r="J30" s="144">
        <f>ROUND(ROUND((SUM(BE84:BE118)),2)*I30,2)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43</v>
      </c>
      <c r="F31" s="144">
        <f>ROUND(SUM(BF84:BF118),2)</f>
        <v>0</v>
      </c>
      <c r="G31" s="48"/>
      <c r="H31" s="48"/>
      <c r="I31" s="145">
        <v>0.15</v>
      </c>
      <c r="J31" s="144">
        <f>ROUND(ROUND((SUM(BF84:BF118)),2)*I31,2)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44</v>
      </c>
      <c r="F32" s="144">
        <f>ROUND(SUM(BG84:BG118),2)</f>
        <v>0</v>
      </c>
      <c r="G32" s="48"/>
      <c r="H32" s="48"/>
      <c r="I32" s="145">
        <v>0.21</v>
      </c>
      <c r="J32" s="144">
        <v>0</v>
      </c>
      <c r="K32" s="52"/>
    </row>
    <row r="33" spans="2:11" s="1" customFormat="1" ht="14.4" customHeight="1" hidden="1">
      <c r="B33" s="47"/>
      <c r="C33" s="48"/>
      <c r="D33" s="48"/>
      <c r="E33" s="56" t="s">
        <v>45</v>
      </c>
      <c r="F33" s="144">
        <f>ROUND(SUM(BH84:BH118),2)</f>
        <v>0</v>
      </c>
      <c r="G33" s="48"/>
      <c r="H33" s="48"/>
      <c r="I33" s="145">
        <v>0.15</v>
      </c>
      <c r="J33" s="144">
        <v>0</v>
      </c>
      <c r="K33" s="52"/>
    </row>
    <row r="34" spans="2:11" s="1" customFormat="1" ht="14.4" customHeight="1" hidden="1">
      <c r="B34" s="47"/>
      <c r="C34" s="48"/>
      <c r="D34" s="48"/>
      <c r="E34" s="56" t="s">
        <v>46</v>
      </c>
      <c r="F34" s="144">
        <f>ROUND(SUM(BI84:BI118),2)</f>
        <v>0</v>
      </c>
      <c r="G34" s="48"/>
      <c r="H34" s="48"/>
      <c r="I34" s="145">
        <v>0</v>
      </c>
      <c r="J34" s="144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31"/>
      <c r="J35" s="48"/>
      <c r="K35" s="52"/>
    </row>
    <row r="36" spans="2:11" s="1" customFormat="1" ht="25.4" customHeight="1">
      <c r="B36" s="47"/>
      <c r="C36" s="146"/>
      <c r="D36" s="147" t="s">
        <v>47</v>
      </c>
      <c r="E36" s="89"/>
      <c r="F36" s="89"/>
      <c r="G36" s="148" t="s">
        <v>48</v>
      </c>
      <c r="H36" s="149" t="s">
        <v>49</v>
      </c>
      <c r="I36" s="150"/>
      <c r="J36" s="151">
        <f>SUM(J27:J34)</f>
        <v>0</v>
      </c>
      <c r="K36" s="152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53"/>
      <c r="J37" s="69"/>
      <c r="K37" s="70"/>
    </row>
    <row r="41" spans="2:11" s="1" customFormat="1" ht="6.95" customHeight="1">
      <c r="B41" s="71"/>
      <c r="C41" s="72"/>
      <c r="D41" s="72"/>
      <c r="E41" s="72"/>
      <c r="F41" s="72"/>
      <c r="G41" s="72"/>
      <c r="H41" s="72"/>
      <c r="I41" s="154"/>
      <c r="J41" s="72"/>
      <c r="K41" s="155"/>
    </row>
    <row r="42" spans="2:11" s="1" customFormat="1" ht="36.95" customHeight="1">
      <c r="B42" s="47"/>
      <c r="C42" s="31" t="s">
        <v>112</v>
      </c>
      <c r="D42" s="48"/>
      <c r="E42" s="48"/>
      <c r="F42" s="48"/>
      <c r="G42" s="48"/>
      <c r="H42" s="48"/>
      <c r="I42" s="131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31"/>
      <c r="J43" s="48"/>
      <c r="K43" s="52"/>
    </row>
    <row r="44" spans="2:11" s="1" customFormat="1" ht="14.4" customHeight="1">
      <c r="B44" s="47"/>
      <c r="C44" s="41" t="s">
        <v>19</v>
      </c>
      <c r="D44" s="48"/>
      <c r="E44" s="48"/>
      <c r="F44" s="48"/>
      <c r="G44" s="48"/>
      <c r="H44" s="48"/>
      <c r="I44" s="131"/>
      <c r="J44" s="48"/>
      <c r="K44" s="52"/>
    </row>
    <row r="45" spans="2:11" s="1" customFormat="1" ht="16.5" customHeight="1">
      <c r="B45" s="47"/>
      <c r="C45" s="48"/>
      <c r="D45" s="48"/>
      <c r="E45" s="130" t="str">
        <f>E7</f>
        <v>NPK, a.s., Svitavská nemocnice, úprava části polikliniky na lékárnu a ambulance</v>
      </c>
      <c r="F45" s="41"/>
      <c r="G45" s="41"/>
      <c r="H45" s="41"/>
      <c r="I45" s="131"/>
      <c r="J45" s="48"/>
      <c r="K45" s="52"/>
    </row>
    <row r="46" spans="2:11" s="1" customFormat="1" ht="14.4" customHeight="1">
      <c r="B46" s="47"/>
      <c r="C46" s="41" t="s">
        <v>110</v>
      </c>
      <c r="D46" s="48"/>
      <c r="E46" s="48"/>
      <c r="F46" s="48"/>
      <c r="G46" s="48"/>
      <c r="H46" s="48"/>
      <c r="I46" s="131"/>
      <c r="J46" s="48"/>
      <c r="K46" s="52"/>
    </row>
    <row r="47" spans="2:11" s="1" customFormat="1" ht="17.25" customHeight="1">
      <c r="B47" s="47"/>
      <c r="C47" s="48"/>
      <c r="D47" s="48"/>
      <c r="E47" s="132" t="str">
        <f>E9</f>
        <v>VORN - Vedlejší a ostatní rozpočtové náklady</v>
      </c>
      <c r="F47" s="48"/>
      <c r="G47" s="48"/>
      <c r="H47" s="48"/>
      <c r="I47" s="131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31"/>
      <c r="J48" s="48"/>
      <c r="K48" s="52"/>
    </row>
    <row r="49" spans="2:11" s="1" customFormat="1" ht="18" customHeight="1">
      <c r="B49" s="47"/>
      <c r="C49" s="41" t="s">
        <v>23</v>
      </c>
      <c r="D49" s="48"/>
      <c r="E49" s="48"/>
      <c r="F49" s="36" t="str">
        <f>F12</f>
        <v>č.p. 2070 p.č. 2950 k.ú. Svitavy-předměstí</v>
      </c>
      <c r="G49" s="48"/>
      <c r="H49" s="48"/>
      <c r="I49" s="133" t="s">
        <v>25</v>
      </c>
      <c r="J49" s="134" t="str">
        <f>IF(J12="","",J12)</f>
        <v>17. 8. 2018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31"/>
      <c r="J50" s="48"/>
      <c r="K50" s="52"/>
    </row>
    <row r="51" spans="2:11" s="1" customFormat="1" ht="13.5">
      <c r="B51" s="47"/>
      <c r="C51" s="41" t="s">
        <v>27</v>
      </c>
      <c r="D51" s="48"/>
      <c r="E51" s="48"/>
      <c r="F51" s="36" t="str">
        <f>E15</f>
        <v>Krajský úřad Pardubického kraje</v>
      </c>
      <c r="G51" s="48"/>
      <c r="H51" s="48"/>
      <c r="I51" s="133" t="s">
        <v>33</v>
      </c>
      <c r="J51" s="45" t="str">
        <f>E21</f>
        <v>JIKA CZ, Ing Jiří Slánský</v>
      </c>
      <c r="K51" s="52"/>
    </row>
    <row r="52" spans="2:11" s="1" customFormat="1" ht="14.4" customHeight="1">
      <c r="B52" s="47"/>
      <c r="C52" s="41" t="s">
        <v>31</v>
      </c>
      <c r="D52" s="48"/>
      <c r="E52" s="48"/>
      <c r="F52" s="36" t="str">
        <f>IF(E18="","",E18)</f>
        <v/>
      </c>
      <c r="G52" s="48"/>
      <c r="H52" s="48"/>
      <c r="I52" s="131"/>
      <c r="J52" s="156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31"/>
      <c r="J53" s="48"/>
      <c r="K53" s="52"/>
    </row>
    <row r="54" spans="2:11" s="1" customFormat="1" ht="29.25" customHeight="1">
      <c r="B54" s="47"/>
      <c r="C54" s="157" t="s">
        <v>113</v>
      </c>
      <c r="D54" s="146"/>
      <c r="E54" s="146"/>
      <c r="F54" s="146"/>
      <c r="G54" s="146"/>
      <c r="H54" s="146"/>
      <c r="I54" s="158"/>
      <c r="J54" s="159" t="s">
        <v>114</v>
      </c>
      <c r="K54" s="160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31"/>
      <c r="J55" s="48"/>
      <c r="K55" s="52"/>
    </row>
    <row r="56" spans="2:47" s="1" customFormat="1" ht="29.25" customHeight="1">
      <c r="B56" s="47"/>
      <c r="C56" s="161" t="s">
        <v>115</v>
      </c>
      <c r="D56" s="48"/>
      <c r="E56" s="48"/>
      <c r="F56" s="48"/>
      <c r="G56" s="48"/>
      <c r="H56" s="48"/>
      <c r="I56" s="131"/>
      <c r="J56" s="142">
        <f>J84</f>
        <v>0</v>
      </c>
      <c r="K56" s="52"/>
      <c r="AU56" s="25" t="s">
        <v>116</v>
      </c>
    </row>
    <row r="57" spans="2:11" s="7" customFormat="1" ht="24.95" customHeight="1">
      <c r="B57" s="162"/>
      <c r="C57" s="163"/>
      <c r="D57" s="164" t="s">
        <v>1032</v>
      </c>
      <c r="E57" s="165"/>
      <c r="F57" s="165"/>
      <c r="G57" s="165"/>
      <c r="H57" s="165"/>
      <c r="I57" s="166"/>
      <c r="J57" s="167">
        <f>J85</f>
        <v>0</v>
      </c>
      <c r="K57" s="168"/>
    </row>
    <row r="58" spans="2:11" s="8" customFormat="1" ht="19.9" customHeight="1">
      <c r="B58" s="169"/>
      <c r="C58" s="170"/>
      <c r="D58" s="171" t="s">
        <v>1033</v>
      </c>
      <c r="E58" s="172"/>
      <c r="F58" s="172"/>
      <c r="G58" s="172"/>
      <c r="H58" s="172"/>
      <c r="I58" s="173"/>
      <c r="J58" s="174">
        <f>J86</f>
        <v>0</v>
      </c>
      <c r="K58" s="175"/>
    </row>
    <row r="59" spans="2:11" s="8" customFormat="1" ht="19.9" customHeight="1">
      <c r="B59" s="169"/>
      <c r="C59" s="170"/>
      <c r="D59" s="171" t="s">
        <v>1034</v>
      </c>
      <c r="E59" s="172"/>
      <c r="F59" s="172"/>
      <c r="G59" s="172"/>
      <c r="H59" s="172"/>
      <c r="I59" s="173"/>
      <c r="J59" s="174">
        <f>J93</f>
        <v>0</v>
      </c>
      <c r="K59" s="175"/>
    </row>
    <row r="60" spans="2:11" s="8" customFormat="1" ht="19.9" customHeight="1">
      <c r="B60" s="169"/>
      <c r="C60" s="170"/>
      <c r="D60" s="171" t="s">
        <v>1035</v>
      </c>
      <c r="E60" s="172"/>
      <c r="F60" s="172"/>
      <c r="G60" s="172"/>
      <c r="H60" s="172"/>
      <c r="I60" s="173"/>
      <c r="J60" s="174">
        <f>J105</f>
        <v>0</v>
      </c>
      <c r="K60" s="175"/>
    </row>
    <row r="61" spans="2:11" s="8" customFormat="1" ht="19.9" customHeight="1">
      <c r="B61" s="169"/>
      <c r="C61" s="170"/>
      <c r="D61" s="171" t="s">
        <v>1036</v>
      </c>
      <c r="E61" s="172"/>
      <c r="F61" s="172"/>
      <c r="G61" s="172"/>
      <c r="H61" s="172"/>
      <c r="I61" s="173"/>
      <c r="J61" s="174">
        <f>J107</f>
        <v>0</v>
      </c>
      <c r="K61" s="175"/>
    </row>
    <row r="62" spans="2:11" s="8" customFormat="1" ht="19.9" customHeight="1">
      <c r="B62" s="169"/>
      <c r="C62" s="170"/>
      <c r="D62" s="171" t="s">
        <v>1037</v>
      </c>
      <c r="E62" s="172"/>
      <c r="F62" s="172"/>
      <c r="G62" s="172"/>
      <c r="H62" s="172"/>
      <c r="I62" s="173"/>
      <c r="J62" s="174">
        <f>J111</f>
        <v>0</v>
      </c>
      <c r="K62" s="175"/>
    </row>
    <row r="63" spans="2:11" s="8" customFormat="1" ht="19.9" customHeight="1">
      <c r="B63" s="169"/>
      <c r="C63" s="170"/>
      <c r="D63" s="171" t="s">
        <v>1038</v>
      </c>
      <c r="E63" s="172"/>
      <c r="F63" s="172"/>
      <c r="G63" s="172"/>
      <c r="H63" s="172"/>
      <c r="I63" s="173"/>
      <c r="J63" s="174">
        <f>J113</f>
        <v>0</v>
      </c>
      <c r="K63" s="175"/>
    </row>
    <row r="64" spans="2:11" s="8" customFormat="1" ht="19.9" customHeight="1">
      <c r="B64" s="169"/>
      <c r="C64" s="170"/>
      <c r="D64" s="171" t="s">
        <v>1039</v>
      </c>
      <c r="E64" s="172"/>
      <c r="F64" s="172"/>
      <c r="G64" s="172"/>
      <c r="H64" s="172"/>
      <c r="I64" s="173"/>
      <c r="J64" s="174">
        <f>J116</f>
        <v>0</v>
      </c>
      <c r="K64" s="175"/>
    </row>
    <row r="65" spans="2:11" s="1" customFormat="1" ht="21.8" customHeight="1">
      <c r="B65" s="47"/>
      <c r="C65" s="48"/>
      <c r="D65" s="48"/>
      <c r="E65" s="48"/>
      <c r="F65" s="48"/>
      <c r="G65" s="48"/>
      <c r="H65" s="48"/>
      <c r="I65" s="131"/>
      <c r="J65" s="48"/>
      <c r="K65" s="52"/>
    </row>
    <row r="66" spans="2:11" s="1" customFormat="1" ht="6.95" customHeight="1">
      <c r="B66" s="68"/>
      <c r="C66" s="69"/>
      <c r="D66" s="69"/>
      <c r="E66" s="69"/>
      <c r="F66" s="69"/>
      <c r="G66" s="69"/>
      <c r="H66" s="69"/>
      <c r="I66" s="153"/>
      <c r="J66" s="69"/>
      <c r="K66" s="70"/>
    </row>
    <row r="70" spans="2:12" s="1" customFormat="1" ht="6.95" customHeight="1">
      <c r="B70" s="71"/>
      <c r="C70" s="72"/>
      <c r="D70" s="72"/>
      <c r="E70" s="72"/>
      <c r="F70" s="72"/>
      <c r="G70" s="72"/>
      <c r="H70" s="72"/>
      <c r="I70" s="154"/>
      <c r="J70" s="72"/>
      <c r="K70" s="72"/>
      <c r="L70" s="47"/>
    </row>
    <row r="71" spans="2:12" s="1" customFormat="1" ht="36.95" customHeight="1">
      <c r="B71" s="47"/>
      <c r="C71" s="73" t="s">
        <v>136</v>
      </c>
      <c r="L71" s="47"/>
    </row>
    <row r="72" spans="2:12" s="1" customFormat="1" ht="6.95" customHeight="1">
      <c r="B72" s="47"/>
      <c r="L72" s="47"/>
    </row>
    <row r="73" spans="2:12" s="1" customFormat="1" ht="14.4" customHeight="1">
      <c r="B73" s="47"/>
      <c r="C73" s="75" t="s">
        <v>19</v>
      </c>
      <c r="L73" s="47"/>
    </row>
    <row r="74" spans="2:12" s="1" customFormat="1" ht="16.5" customHeight="1">
      <c r="B74" s="47"/>
      <c r="E74" s="176" t="str">
        <f>E7</f>
        <v>NPK, a.s., Svitavská nemocnice, úprava části polikliniky na lékárnu a ambulance</v>
      </c>
      <c r="F74" s="75"/>
      <c r="G74" s="75"/>
      <c r="H74" s="75"/>
      <c r="L74" s="47"/>
    </row>
    <row r="75" spans="2:12" s="1" customFormat="1" ht="14.4" customHeight="1">
      <c r="B75" s="47"/>
      <c r="C75" s="75" t="s">
        <v>110</v>
      </c>
      <c r="L75" s="47"/>
    </row>
    <row r="76" spans="2:12" s="1" customFormat="1" ht="17.25" customHeight="1">
      <c r="B76" s="47"/>
      <c r="E76" s="78" t="str">
        <f>E9</f>
        <v>VORN - Vedlejší a ostatní rozpočtové náklady</v>
      </c>
      <c r="F76" s="1"/>
      <c r="G76" s="1"/>
      <c r="H76" s="1"/>
      <c r="L76" s="47"/>
    </row>
    <row r="77" spans="2:12" s="1" customFormat="1" ht="6.95" customHeight="1">
      <c r="B77" s="47"/>
      <c r="L77" s="47"/>
    </row>
    <row r="78" spans="2:12" s="1" customFormat="1" ht="18" customHeight="1">
      <c r="B78" s="47"/>
      <c r="C78" s="75" t="s">
        <v>23</v>
      </c>
      <c r="F78" s="177" t="str">
        <f>F12</f>
        <v>č.p. 2070 p.č. 2950 k.ú. Svitavy-předměstí</v>
      </c>
      <c r="I78" s="178" t="s">
        <v>25</v>
      </c>
      <c r="J78" s="80" t="str">
        <f>IF(J12="","",J12)</f>
        <v>17. 8. 2018</v>
      </c>
      <c r="L78" s="47"/>
    </row>
    <row r="79" spans="2:12" s="1" customFormat="1" ht="6.95" customHeight="1">
      <c r="B79" s="47"/>
      <c r="L79" s="47"/>
    </row>
    <row r="80" spans="2:12" s="1" customFormat="1" ht="13.5">
      <c r="B80" s="47"/>
      <c r="C80" s="75" t="s">
        <v>27</v>
      </c>
      <c r="F80" s="177" t="str">
        <f>E15</f>
        <v>Krajský úřad Pardubického kraje</v>
      </c>
      <c r="I80" s="178" t="s">
        <v>33</v>
      </c>
      <c r="J80" s="177" t="str">
        <f>E21</f>
        <v>JIKA CZ, Ing Jiří Slánský</v>
      </c>
      <c r="L80" s="47"/>
    </row>
    <row r="81" spans="2:12" s="1" customFormat="1" ht="14.4" customHeight="1">
      <c r="B81" s="47"/>
      <c r="C81" s="75" t="s">
        <v>31</v>
      </c>
      <c r="F81" s="177" t="str">
        <f>IF(E18="","",E18)</f>
        <v/>
      </c>
      <c r="L81" s="47"/>
    </row>
    <row r="82" spans="2:12" s="1" customFormat="1" ht="10.3" customHeight="1">
      <c r="B82" s="47"/>
      <c r="L82" s="47"/>
    </row>
    <row r="83" spans="2:20" s="9" customFormat="1" ht="29.25" customHeight="1">
      <c r="B83" s="179"/>
      <c r="C83" s="180" t="s">
        <v>137</v>
      </c>
      <c r="D83" s="181" t="s">
        <v>56</v>
      </c>
      <c r="E83" s="181" t="s">
        <v>52</v>
      </c>
      <c r="F83" s="181" t="s">
        <v>138</v>
      </c>
      <c r="G83" s="181" t="s">
        <v>139</v>
      </c>
      <c r="H83" s="181" t="s">
        <v>140</v>
      </c>
      <c r="I83" s="182" t="s">
        <v>141</v>
      </c>
      <c r="J83" s="181" t="s">
        <v>114</v>
      </c>
      <c r="K83" s="183" t="s">
        <v>142</v>
      </c>
      <c r="L83" s="179"/>
      <c r="M83" s="93" t="s">
        <v>143</v>
      </c>
      <c r="N83" s="94" t="s">
        <v>41</v>
      </c>
      <c r="O83" s="94" t="s">
        <v>144</v>
      </c>
      <c r="P83" s="94" t="s">
        <v>145</v>
      </c>
      <c r="Q83" s="94" t="s">
        <v>146</v>
      </c>
      <c r="R83" s="94" t="s">
        <v>147</v>
      </c>
      <c r="S83" s="94" t="s">
        <v>148</v>
      </c>
      <c r="T83" s="95" t="s">
        <v>149</v>
      </c>
    </row>
    <row r="84" spans="2:63" s="1" customFormat="1" ht="29.25" customHeight="1">
      <c r="B84" s="47"/>
      <c r="C84" s="97" t="s">
        <v>115</v>
      </c>
      <c r="J84" s="184">
        <f>BK84</f>
        <v>0</v>
      </c>
      <c r="L84" s="47"/>
      <c r="M84" s="96"/>
      <c r="N84" s="83"/>
      <c r="O84" s="83"/>
      <c r="P84" s="185">
        <f>P85</f>
        <v>0</v>
      </c>
      <c r="Q84" s="83"/>
      <c r="R84" s="185">
        <f>R85</f>
        <v>0</v>
      </c>
      <c r="S84" s="83"/>
      <c r="T84" s="186">
        <f>T85</f>
        <v>0</v>
      </c>
      <c r="AT84" s="25" t="s">
        <v>70</v>
      </c>
      <c r="AU84" s="25" t="s">
        <v>116</v>
      </c>
      <c r="BK84" s="187">
        <f>BK85</f>
        <v>0</v>
      </c>
    </row>
    <row r="85" spans="2:63" s="10" customFormat="1" ht="37.4" customHeight="1">
      <c r="B85" s="188"/>
      <c r="D85" s="189" t="s">
        <v>70</v>
      </c>
      <c r="E85" s="190" t="s">
        <v>1040</v>
      </c>
      <c r="F85" s="190" t="s">
        <v>1041</v>
      </c>
      <c r="I85" s="191"/>
      <c r="J85" s="192">
        <f>BK85</f>
        <v>0</v>
      </c>
      <c r="L85" s="188"/>
      <c r="M85" s="193"/>
      <c r="N85" s="194"/>
      <c r="O85" s="194"/>
      <c r="P85" s="195">
        <f>P86+P93+P105+P107+P111+P113+P116</f>
        <v>0</v>
      </c>
      <c r="Q85" s="194"/>
      <c r="R85" s="195">
        <f>R86+R93+R105+R107+R111+R113+R116</f>
        <v>0</v>
      </c>
      <c r="S85" s="194"/>
      <c r="T85" s="196">
        <f>T86+T93+T105+T107+T111+T113+T116</f>
        <v>0</v>
      </c>
      <c r="AR85" s="189" t="s">
        <v>193</v>
      </c>
      <c r="AT85" s="197" t="s">
        <v>70</v>
      </c>
      <c r="AU85" s="197" t="s">
        <v>71</v>
      </c>
      <c r="AY85" s="189" t="s">
        <v>152</v>
      </c>
      <c r="BK85" s="198">
        <f>BK86+BK93+BK105+BK107+BK111+BK113+BK116</f>
        <v>0</v>
      </c>
    </row>
    <row r="86" spans="2:63" s="10" customFormat="1" ht="19.9" customHeight="1">
      <c r="B86" s="188"/>
      <c r="D86" s="189" t="s">
        <v>70</v>
      </c>
      <c r="E86" s="199" t="s">
        <v>1042</v>
      </c>
      <c r="F86" s="199" t="s">
        <v>1043</v>
      </c>
      <c r="I86" s="191"/>
      <c r="J86" s="200">
        <f>BK86</f>
        <v>0</v>
      </c>
      <c r="L86" s="188"/>
      <c r="M86" s="193"/>
      <c r="N86" s="194"/>
      <c r="O86" s="194"/>
      <c r="P86" s="195">
        <f>SUM(P87:P92)</f>
        <v>0</v>
      </c>
      <c r="Q86" s="194"/>
      <c r="R86" s="195">
        <f>SUM(R87:R92)</f>
        <v>0</v>
      </c>
      <c r="S86" s="194"/>
      <c r="T86" s="196">
        <f>SUM(T87:T92)</f>
        <v>0</v>
      </c>
      <c r="AR86" s="189" t="s">
        <v>193</v>
      </c>
      <c r="AT86" s="197" t="s">
        <v>70</v>
      </c>
      <c r="AU86" s="197" t="s">
        <v>79</v>
      </c>
      <c r="AY86" s="189" t="s">
        <v>152</v>
      </c>
      <c r="BK86" s="198">
        <f>SUM(BK87:BK92)</f>
        <v>0</v>
      </c>
    </row>
    <row r="87" spans="2:65" s="1" customFormat="1" ht="16.5" customHeight="1">
      <c r="B87" s="201"/>
      <c r="C87" s="202" t="s">
        <v>79</v>
      </c>
      <c r="D87" s="202" t="s">
        <v>155</v>
      </c>
      <c r="E87" s="203" t="s">
        <v>1044</v>
      </c>
      <c r="F87" s="204" t="s">
        <v>1045</v>
      </c>
      <c r="G87" s="205" t="s">
        <v>1046</v>
      </c>
      <c r="H87" s="206">
        <v>1</v>
      </c>
      <c r="I87" s="207"/>
      <c r="J87" s="208">
        <f>ROUND(I87*H87,2)</f>
        <v>0</v>
      </c>
      <c r="K87" s="204" t="s">
        <v>159</v>
      </c>
      <c r="L87" s="47"/>
      <c r="M87" s="209" t="s">
        <v>5</v>
      </c>
      <c r="N87" s="210" t="s">
        <v>42</v>
      </c>
      <c r="O87" s="48"/>
      <c r="P87" s="211">
        <f>O87*H87</f>
        <v>0</v>
      </c>
      <c r="Q87" s="211">
        <v>0</v>
      </c>
      <c r="R87" s="211">
        <f>Q87*H87</f>
        <v>0</v>
      </c>
      <c r="S87" s="211">
        <v>0</v>
      </c>
      <c r="T87" s="212">
        <f>S87*H87</f>
        <v>0</v>
      </c>
      <c r="AR87" s="25" t="s">
        <v>1047</v>
      </c>
      <c r="AT87" s="25" t="s">
        <v>155</v>
      </c>
      <c r="AU87" s="25" t="s">
        <v>81</v>
      </c>
      <c r="AY87" s="25" t="s">
        <v>152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25" t="s">
        <v>79</v>
      </c>
      <c r="BK87" s="213">
        <f>ROUND(I87*H87,2)</f>
        <v>0</v>
      </c>
      <c r="BL87" s="25" t="s">
        <v>1047</v>
      </c>
      <c r="BM87" s="25" t="s">
        <v>1048</v>
      </c>
    </row>
    <row r="88" spans="2:65" s="1" customFormat="1" ht="16.5" customHeight="1">
      <c r="B88" s="201"/>
      <c r="C88" s="202" t="s">
        <v>81</v>
      </c>
      <c r="D88" s="202" t="s">
        <v>155</v>
      </c>
      <c r="E88" s="203" t="s">
        <v>1049</v>
      </c>
      <c r="F88" s="204" t="s">
        <v>1050</v>
      </c>
      <c r="G88" s="205" t="s">
        <v>1046</v>
      </c>
      <c r="H88" s="206">
        <v>1</v>
      </c>
      <c r="I88" s="207"/>
      <c r="J88" s="208">
        <f>ROUND(I88*H88,2)</f>
        <v>0</v>
      </c>
      <c r="K88" s="204" t="s">
        <v>159</v>
      </c>
      <c r="L88" s="47"/>
      <c r="M88" s="209" t="s">
        <v>5</v>
      </c>
      <c r="N88" s="210" t="s">
        <v>42</v>
      </c>
      <c r="O88" s="48"/>
      <c r="P88" s="211">
        <f>O88*H88</f>
        <v>0</v>
      </c>
      <c r="Q88" s="211">
        <v>0</v>
      </c>
      <c r="R88" s="211">
        <f>Q88*H88</f>
        <v>0</v>
      </c>
      <c r="S88" s="211">
        <v>0</v>
      </c>
      <c r="T88" s="212">
        <f>S88*H88</f>
        <v>0</v>
      </c>
      <c r="AR88" s="25" t="s">
        <v>1047</v>
      </c>
      <c r="AT88" s="25" t="s">
        <v>155</v>
      </c>
      <c r="AU88" s="25" t="s">
        <v>81</v>
      </c>
      <c r="AY88" s="25" t="s">
        <v>152</v>
      </c>
      <c r="BE88" s="213">
        <f>IF(N88="základní",J88,0)</f>
        <v>0</v>
      </c>
      <c r="BF88" s="213">
        <f>IF(N88="snížená",J88,0)</f>
        <v>0</v>
      </c>
      <c r="BG88" s="213">
        <f>IF(N88="zákl. přenesená",J88,0)</f>
        <v>0</v>
      </c>
      <c r="BH88" s="213">
        <f>IF(N88="sníž. přenesená",J88,0)</f>
        <v>0</v>
      </c>
      <c r="BI88" s="213">
        <f>IF(N88="nulová",J88,0)</f>
        <v>0</v>
      </c>
      <c r="BJ88" s="25" t="s">
        <v>79</v>
      </c>
      <c r="BK88" s="213">
        <f>ROUND(I88*H88,2)</f>
        <v>0</v>
      </c>
      <c r="BL88" s="25" t="s">
        <v>1047</v>
      </c>
      <c r="BM88" s="25" t="s">
        <v>1051</v>
      </c>
    </row>
    <row r="89" spans="2:65" s="1" customFormat="1" ht="16.5" customHeight="1">
      <c r="B89" s="201"/>
      <c r="C89" s="202" t="s">
        <v>153</v>
      </c>
      <c r="D89" s="202" t="s">
        <v>155</v>
      </c>
      <c r="E89" s="203" t="s">
        <v>1052</v>
      </c>
      <c r="F89" s="204" t="s">
        <v>1053</v>
      </c>
      <c r="G89" s="205" t="s">
        <v>1046</v>
      </c>
      <c r="H89" s="206">
        <v>1</v>
      </c>
      <c r="I89" s="207"/>
      <c r="J89" s="208">
        <f>ROUND(I89*H89,2)</f>
        <v>0</v>
      </c>
      <c r="K89" s="204" t="s">
        <v>159</v>
      </c>
      <c r="L89" s="47"/>
      <c r="M89" s="209" t="s">
        <v>5</v>
      </c>
      <c r="N89" s="210" t="s">
        <v>42</v>
      </c>
      <c r="O89" s="48"/>
      <c r="P89" s="211">
        <f>O89*H89</f>
        <v>0</v>
      </c>
      <c r="Q89" s="211">
        <v>0</v>
      </c>
      <c r="R89" s="211">
        <f>Q89*H89</f>
        <v>0</v>
      </c>
      <c r="S89" s="211">
        <v>0</v>
      </c>
      <c r="T89" s="212">
        <f>S89*H89</f>
        <v>0</v>
      </c>
      <c r="AR89" s="25" t="s">
        <v>1047</v>
      </c>
      <c r="AT89" s="25" t="s">
        <v>155</v>
      </c>
      <c r="AU89" s="25" t="s">
        <v>81</v>
      </c>
      <c r="AY89" s="25" t="s">
        <v>152</v>
      </c>
      <c r="BE89" s="213">
        <f>IF(N89="základní",J89,0)</f>
        <v>0</v>
      </c>
      <c r="BF89" s="213">
        <f>IF(N89="snížená",J89,0)</f>
        <v>0</v>
      </c>
      <c r="BG89" s="213">
        <f>IF(N89="zákl. přenesená",J89,0)</f>
        <v>0</v>
      </c>
      <c r="BH89" s="213">
        <f>IF(N89="sníž. přenesená",J89,0)</f>
        <v>0</v>
      </c>
      <c r="BI89" s="213">
        <f>IF(N89="nulová",J89,0)</f>
        <v>0</v>
      </c>
      <c r="BJ89" s="25" t="s">
        <v>79</v>
      </c>
      <c r="BK89" s="213">
        <f>ROUND(I89*H89,2)</f>
        <v>0</v>
      </c>
      <c r="BL89" s="25" t="s">
        <v>1047</v>
      </c>
      <c r="BM89" s="25" t="s">
        <v>1054</v>
      </c>
    </row>
    <row r="90" spans="2:65" s="1" customFormat="1" ht="16.5" customHeight="1">
      <c r="B90" s="201"/>
      <c r="C90" s="202" t="s">
        <v>160</v>
      </c>
      <c r="D90" s="202" t="s">
        <v>155</v>
      </c>
      <c r="E90" s="203" t="s">
        <v>1055</v>
      </c>
      <c r="F90" s="204" t="s">
        <v>1056</v>
      </c>
      <c r="G90" s="205" t="s">
        <v>1046</v>
      </c>
      <c r="H90" s="206">
        <v>1</v>
      </c>
      <c r="I90" s="207"/>
      <c r="J90" s="208">
        <f>ROUND(I90*H90,2)</f>
        <v>0</v>
      </c>
      <c r="K90" s="204" t="s">
        <v>5</v>
      </c>
      <c r="L90" s="47"/>
      <c r="M90" s="209" t="s">
        <v>5</v>
      </c>
      <c r="N90" s="210" t="s">
        <v>42</v>
      </c>
      <c r="O90" s="48"/>
      <c r="P90" s="211">
        <f>O90*H90</f>
        <v>0</v>
      </c>
      <c r="Q90" s="211">
        <v>0</v>
      </c>
      <c r="R90" s="211">
        <f>Q90*H90</f>
        <v>0</v>
      </c>
      <c r="S90" s="211">
        <v>0</v>
      </c>
      <c r="T90" s="212">
        <f>S90*H90</f>
        <v>0</v>
      </c>
      <c r="AR90" s="25" t="s">
        <v>1047</v>
      </c>
      <c r="AT90" s="25" t="s">
        <v>155</v>
      </c>
      <c r="AU90" s="25" t="s">
        <v>81</v>
      </c>
      <c r="AY90" s="25" t="s">
        <v>152</v>
      </c>
      <c r="BE90" s="213">
        <f>IF(N90="základní",J90,0)</f>
        <v>0</v>
      </c>
      <c r="BF90" s="213">
        <f>IF(N90="snížená",J90,0)</f>
        <v>0</v>
      </c>
      <c r="BG90" s="213">
        <f>IF(N90="zákl. přenesená",J90,0)</f>
        <v>0</v>
      </c>
      <c r="BH90" s="213">
        <f>IF(N90="sníž. přenesená",J90,0)</f>
        <v>0</v>
      </c>
      <c r="BI90" s="213">
        <f>IF(N90="nulová",J90,0)</f>
        <v>0</v>
      </c>
      <c r="BJ90" s="25" t="s">
        <v>79</v>
      </c>
      <c r="BK90" s="213">
        <f>ROUND(I90*H90,2)</f>
        <v>0</v>
      </c>
      <c r="BL90" s="25" t="s">
        <v>1047</v>
      </c>
      <c r="BM90" s="25" t="s">
        <v>1057</v>
      </c>
    </row>
    <row r="91" spans="2:65" s="1" customFormat="1" ht="16.5" customHeight="1">
      <c r="B91" s="201"/>
      <c r="C91" s="202" t="s">
        <v>193</v>
      </c>
      <c r="D91" s="202" t="s">
        <v>155</v>
      </c>
      <c r="E91" s="203" t="s">
        <v>1058</v>
      </c>
      <c r="F91" s="204" t="s">
        <v>1059</v>
      </c>
      <c r="G91" s="205" t="s">
        <v>1046</v>
      </c>
      <c r="H91" s="206">
        <v>1</v>
      </c>
      <c r="I91" s="207"/>
      <c r="J91" s="208">
        <f>ROUND(I91*H91,2)</f>
        <v>0</v>
      </c>
      <c r="K91" s="204" t="s">
        <v>5</v>
      </c>
      <c r="L91" s="47"/>
      <c r="M91" s="209" t="s">
        <v>5</v>
      </c>
      <c r="N91" s="210" t="s">
        <v>42</v>
      </c>
      <c r="O91" s="48"/>
      <c r="P91" s="211">
        <f>O91*H91</f>
        <v>0</v>
      </c>
      <c r="Q91" s="211">
        <v>0</v>
      </c>
      <c r="R91" s="211">
        <f>Q91*H91</f>
        <v>0</v>
      </c>
      <c r="S91" s="211">
        <v>0</v>
      </c>
      <c r="T91" s="212">
        <f>S91*H91</f>
        <v>0</v>
      </c>
      <c r="AR91" s="25" t="s">
        <v>1047</v>
      </c>
      <c r="AT91" s="25" t="s">
        <v>155</v>
      </c>
      <c r="AU91" s="25" t="s">
        <v>81</v>
      </c>
      <c r="AY91" s="25" t="s">
        <v>152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25" t="s">
        <v>79</v>
      </c>
      <c r="BK91" s="213">
        <f>ROUND(I91*H91,2)</f>
        <v>0</v>
      </c>
      <c r="BL91" s="25" t="s">
        <v>1047</v>
      </c>
      <c r="BM91" s="25" t="s">
        <v>1060</v>
      </c>
    </row>
    <row r="92" spans="2:65" s="1" customFormat="1" ht="16.5" customHeight="1">
      <c r="B92" s="201"/>
      <c r="C92" s="202" t="s">
        <v>191</v>
      </c>
      <c r="D92" s="202" t="s">
        <v>155</v>
      </c>
      <c r="E92" s="203" t="s">
        <v>1061</v>
      </c>
      <c r="F92" s="204" t="s">
        <v>1062</v>
      </c>
      <c r="G92" s="205" t="s">
        <v>1046</v>
      </c>
      <c r="H92" s="206">
        <v>1</v>
      </c>
      <c r="I92" s="207"/>
      <c r="J92" s="208">
        <f>ROUND(I92*H92,2)</f>
        <v>0</v>
      </c>
      <c r="K92" s="204" t="s">
        <v>5</v>
      </c>
      <c r="L92" s="47"/>
      <c r="M92" s="209" t="s">
        <v>5</v>
      </c>
      <c r="N92" s="210" t="s">
        <v>42</v>
      </c>
      <c r="O92" s="48"/>
      <c r="P92" s="211">
        <f>O92*H92</f>
        <v>0</v>
      </c>
      <c r="Q92" s="211">
        <v>0</v>
      </c>
      <c r="R92" s="211">
        <f>Q92*H92</f>
        <v>0</v>
      </c>
      <c r="S92" s="211">
        <v>0</v>
      </c>
      <c r="T92" s="212">
        <f>S92*H92</f>
        <v>0</v>
      </c>
      <c r="AR92" s="25" t="s">
        <v>1047</v>
      </c>
      <c r="AT92" s="25" t="s">
        <v>155</v>
      </c>
      <c r="AU92" s="25" t="s">
        <v>81</v>
      </c>
      <c r="AY92" s="25" t="s">
        <v>152</v>
      </c>
      <c r="BE92" s="213">
        <f>IF(N92="základní",J92,0)</f>
        <v>0</v>
      </c>
      <c r="BF92" s="213">
        <f>IF(N92="snížená",J92,0)</f>
        <v>0</v>
      </c>
      <c r="BG92" s="213">
        <f>IF(N92="zákl. přenesená",J92,0)</f>
        <v>0</v>
      </c>
      <c r="BH92" s="213">
        <f>IF(N92="sníž. přenesená",J92,0)</f>
        <v>0</v>
      </c>
      <c r="BI92" s="213">
        <f>IF(N92="nulová",J92,0)</f>
        <v>0</v>
      </c>
      <c r="BJ92" s="25" t="s">
        <v>79</v>
      </c>
      <c r="BK92" s="213">
        <f>ROUND(I92*H92,2)</f>
        <v>0</v>
      </c>
      <c r="BL92" s="25" t="s">
        <v>1047</v>
      </c>
      <c r="BM92" s="25" t="s">
        <v>1063</v>
      </c>
    </row>
    <row r="93" spans="2:63" s="10" customFormat="1" ht="29.85" customHeight="1">
      <c r="B93" s="188"/>
      <c r="D93" s="189" t="s">
        <v>70</v>
      </c>
      <c r="E93" s="199" t="s">
        <v>1064</v>
      </c>
      <c r="F93" s="199" t="s">
        <v>1065</v>
      </c>
      <c r="I93" s="191"/>
      <c r="J93" s="200">
        <f>BK93</f>
        <v>0</v>
      </c>
      <c r="L93" s="188"/>
      <c r="M93" s="193"/>
      <c r="N93" s="194"/>
      <c r="O93" s="194"/>
      <c r="P93" s="195">
        <f>SUM(P94:P104)</f>
        <v>0</v>
      </c>
      <c r="Q93" s="194"/>
      <c r="R93" s="195">
        <f>SUM(R94:R104)</f>
        <v>0</v>
      </c>
      <c r="S93" s="194"/>
      <c r="T93" s="196">
        <f>SUM(T94:T104)</f>
        <v>0</v>
      </c>
      <c r="AR93" s="189" t="s">
        <v>193</v>
      </c>
      <c r="AT93" s="197" t="s">
        <v>70</v>
      </c>
      <c r="AU93" s="197" t="s">
        <v>79</v>
      </c>
      <c r="AY93" s="189" t="s">
        <v>152</v>
      </c>
      <c r="BK93" s="198">
        <f>SUM(BK94:BK104)</f>
        <v>0</v>
      </c>
    </row>
    <row r="94" spans="2:65" s="1" customFormat="1" ht="16.5" customHeight="1">
      <c r="B94" s="201"/>
      <c r="C94" s="202" t="s">
        <v>207</v>
      </c>
      <c r="D94" s="202" t="s">
        <v>155</v>
      </c>
      <c r="E94" s="203" t="s">
        <v>1066</v>
      </c>
      <c r="F94" s="204" t="s">
        <v>1067</v>
      </c>
      <c r="G94" s="205" t="s">
        <v>1046</v>
      </c>
      <c r="H94" s="206">
        <v>1</v>
      </c>
      <c r="I94" s="207"/>
      <c r="J94" s="208">
        <f>ROUND(I94*H94,2)</f>
        <v>0</v>
      </c>
      <c r="K94" s="204" t="s">
        <v>159</v>
      </c>
      <c r="L94" s="47"/>
      <c r="M94" s="209" t="s">
        <v>5</v>
      </c>
      <c r="N94" s="210" t="s">
        <v>42</v>
      </c>
      <c r="O94" s="48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AR94" s="25" t="s">
        <v>1047</v>
      </c>
      <c r="AT94" s="25" t="s">
        <v>155</v>
      </c>
      <c r="AU94" s="25" t="s">
        <v>81</v>
      </c>
      <c r="AY94" s="25" t="s">
        <v>152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25" t="s">
        <v>79</v>
      </c>
      <c r="BK94" s="213">
        <f>ROUND(I94*H94,2)</f>
        <v>0</v>
      </c>
      <c r="BL94" s="25" t="s">
        <v>1047</v>
      </c>
      <c r="BM94" s="25" t="s">
        <v>1068</v>
      </c>
    </row>
    <row r="95" spans="2:65" s="1" customFormat="1" ht="16.5" customHeight="1">
      <c r="B95" s="201"/>
      <c r="C95" s="202" t="s">
        <v>169</v>
      </c>
      <c r="D95" s="202" t="s">
        <v>155</v>
      </c>
      <c r="E95" s="203" t="s">
        <v>1069</v>
      </c>
      <c r="F95" s="204" t="s">
        <v>1070</v>
      </c>
      <c r="G95" s="205" t="s">
        <v>1046</v>
      </c>
      <c r="H95" s="206">
        <v>1</v>
      </c>
      <c r="I95" s="207"/>
      <c r="J95" s="208">
        <f>ROUND(I95*H95,2)</f>
        <v>0</v>
      </c>
      <c r="K95" s="204" t="s">
        <v>1071</v>
      </c>
      <c r="L95" s="47"/>
      <c r="M95" s="209" t="s">
        <v>5</v>
      </c>
      <c r="N95" s="210" t="s">
        <v>42</v>
      </c>
      <c r="O95" s="48"/>
      <c r="P95" s="211">
        <f>O95*H95</f>
        <v>0</v>
      </c>
      <c r="Q95" s="211">
        <v>0</v>
      </c>
      <c r="R95" s="211">
        <f>Q95*H95</f>
        <v>0</v>
      </c>
      <c r="S95" s="211">
        <v>0</v>
      </c>
      <c r="T95" s="212">
        <f>S95*H95</f>
        <v>0</v>
      </c>
      <c r="AR95" s="25" t="s">
        <v>1047</v>
      </c>
      <c r="AT95" s="25" t="s">
        <v>155</v>
      </c>
      <c r="AU95" s="25" t="s">
        <v>81</v>
      </c>
      <c r="AY95" s="25" t="s">
        <v>152</v>
      </c>
      <c r="BE95" s="213">
        <f>IF(N95="základní",J95,0)</f>
        <v>0</v>
      </c>
      <c r="BF95" s="213">
        <f>IF(N95="snížená",J95,0)</f>
        <v>0</v>
      </c>
      <c r="BG95" s="213">
        <f>IF(N95="zákl. přenesená",J95,0)</f>
        <v>0</v>
      </c>
      <c r="BH95" s="213">
        <f>IF(N95="sníž. přenesená",J95,0)</f>
        <v>0</v>
      </c>
      <c r="BI95" s="213">
        <f>IF(N95="nulová",J95,0)</f>
        <v>0</v>
      </c>
      <c r="BJ95" s="25" t="s">
        <v>79</v>
      </c>
      <c r="BK95" s="213">
        <f>ROUND(I95*H95,2)</f>
        <v>0</v>
      </c>
      <c r="BL95" s="25" t="s">
        <v>1047</v>
      </c>
      <c r="BM95" s="25" t="s">
        <v>1072</v>
      </c>
    </row>
    <row r="96" spans="2:65" s="1" customFormat="1" ht="16.5" customHeight="1">
      <c r="B96" s="201"/>
      <c r="C96" s="202" t="s">
        <v>216</v>
      </c>
      <c r="D96" s="202" t="s">
        <v>155</v>
      </c>
      <c r="E96" s="203" t="s">
        <v>1073</v>
      </c>
      <c r="F96" s="204" t="s">
        <v>1074</v>
      </c>
      <c r="G96" s="205" t="s">
        <v>1046</v>
      </c>
      <c r="H96" s="206">
        <v>1</v>
      </c>
      <c r="I96" s="207"/>
      <c r="J96" s="208">
        <f>ROUND(I96*H96,2)</f>
        <v>0</v>
      </c>
      <c r="K96" s="204" t="s">
        <v>1071</v>
      </c>
      <c r="L96" s="47"/>
      <c r="M96" s="209" t="s">
        <v>5</v>
      </c>
      <c r="N96" s="210" t="s">
        <v>42</v>
      </c>
      <c r="O96" s="48"/>
      <c r="P96" s="211">
        <f>O96*H96</f>
        <v>0</v>
      </c>
      <c r="Q96" s="211">
        <v>0</v>
      </c>
      <c r="R96" s="211">
        <f>Q96*H96</f>
        <v>0</v>
      </c>
      <c r="S96" s="211">
        <v>0</v>
      </c>
      <c r="T96" s="212">
        <f>S96*H96</f>
        <v>0</v>
      </c>
      <c r="AR96" s="25" t="s">
        <v>1047</v>
      </c>
      <c r="AT96" s="25" t="s">
        <v>155</v>
      </c>
      <c r="AU96" s="25" t="s">
        <v>81</v>
      </c>
      <c r="AY96" s="25" t="s">
        <v>152</v>
      </c>
      <c r="BE96" s="213">
        <f>IF(N96="základní",J96,0)</f>
        <v>0</v>
      </c>
      <c r="BF96" s="213">
        <f>IF(N96="snížená",J96,0)</f>
        <v>0</v>
      </c>
      <c r="BG96" s="213">
        <f>IF(N96="zákl. přenesená",J96,0)</f>
        <v>0</v>
      </c>
      <c r="BH96" s="213">
        <f>IF(N96="sníž. přenesená",J96,0)</f>
        <v>0</v>
      </c>
      <c r="BI96" s="213">
        <f>IF(N96="nulová",J96,0)</f>
        <v>0</v>
      </c>
      <c r="BJ96" s="25" t="s">
        <v>79</v>
      </c>
      <c r="BK96" s="213">
        <f>ROUND(I96*H96,2)</f>
        <v>0</v>
      </c>
      <c r="BL96" s="25" t="s">
        <v>1047</v>
      </c>
      <c r="BM96" s="25" t="s">
        <v>1075</v>
      </c>
    </row>
    <row r="97" spans="2:65" s="1" customFormat="1" ht="16.5" customHeight="1">
      <c r="B97" s="201"/>
      <c r="C97" s="202" t="s">
        <v>221</v>
      </c>
      <c r="D97" s="202" t="s">
        <v>155</v>
      </c>
      <c r="E97" s="203" t="s">
        <v>1076</v>
      </c>
      <c r="F97" s="204" t="s">
        <v>1077</v>
      </c>
      <c r="G97" s="205" t="s">
        <v>1046</v>
      </c>
      <c r="H97" s="206">
        <v>1</v>
      </c>
      <c r="I97" s="207"/>
      <c r="J97" s="208">
        <f>ROUND(I97*H97,2)</f>
        <v>0</v>
      </c>
      <c r="K97" s="204" t="s">
        <v>159</v>
      </c>
      <c r="L97" s="47"/>
      <c r="M97" s="209" t="s">
        <v>5</v>
      </c>
      <c r="N97" s="210" t="s">
        <v>42</v>
      </c>
      <c r="O97" s="48"/>
      <c r="P97" s="211">
        <f>O97*H97</f>
        <v>0</v>
      </c>
      <c r="Q97" s="211">
        <v>0</v>
      </c>
      <c r="R97" s="211">
        <f>Q97*H97</f>
        <v>0</v>
      </c>
      <c r="S97" s="211">
        <v>0</v>
      </c>
      <c r="T97" s="212">
        <f>S97*H97</f>
        <v>0</v>
      </c>
      <c r="AR97" s="25" t="s">
        <v>1047</v>
      </c>
      <c r="AT97" s="25" t="s">
        <v>155</v>
      </c>
      <c r="AU97" s="25" t="s">
        <v>81</v>
      </c>
      <c r="AY97" s="25" t="s">
        <v>152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25" t="s">
        <v>79</v>
      </c>
      <c r="BK97" s="213">
        <f>ROUND(I97*H97,2)</f>
        <v>0</v>
      </c>
      <c r="BL97" s="25" t="s">
        <v>1047</v>
      </c>
      <c r="BM97" s="25" t="s">
        <v>1078</v>
      </c>
    </row>
    <row r="98" spans="2:65" s="1" customFormat="1" ht="16.5" customHeight="1">
      <c r="B98" s="201"/>
      <c r="C98" s="202" t="s">
        <v>226</v>
      </c>
      <c r="D98" s="202" t="s">
        <v>155</v>
      </c>
      <c r="E98" s="203" t="s">
        <v>1079</v>
      </c>
      <c r="F98" s="204" t="s">
        <v>1080</v>
      </c>
      <c r="G98" s="205" t="s">
        <v>1046</v>
      </c>
      <c r="H98" s="206">
        <v>1</v>
      </c>
      <c r="I98" s="207"/>
      <c r="J98" s="208">
        <f>ROUND(I98*H98,2)</f>
        <v>0</v>
      </c>
      <c r="K98" s="204" t="s">
        <v>159</v>
      </c>
      <c r="L98" s="47"/>
      <c r="M98" s="209" t="s">
        <v>5</v>
      </c>
      <c r="N98" s="210" t="s">
        <v>42</v>
      </c>
      <c r="O98" s="48"/>
      <c r="P98" s="211">
        <f>O98*H98</f>
        <v>0</v>
      </c>
      <c r="Q98" s="211">
        <v>0</v>
      </c>
      <c r="R98" s="211">
        <f>Q98*H98</f>
        <v>0</v>
      </c>
      <c r="S98" s="211">
        <v>0</v>
      </c>
      <c r="T98" s="212">
        <f>S98*H98</f>
        <v>0</v>
      </c>
      <c r="AR98" s="25" t="s">
        <v>1047</v>
      </c>
      <c r="AT98" s="25" t="s">
        <v>155</v>
      </c>
      <c r="AU98" s="25" t="s">
        <v>81</v>
      </c>
      <c r="AY98" s="25" t="s">
        <v>152</v>
      </c>
      <c r="BE98" s="213">
        <f>IF(N98="základní",J98,0)</f>
        <v>0</v>
      </c>
      <c r="BF98" s="213">
        <f>IF(N98="snížená",J98,0)</f>
        <v>0</v>
      </c>
      <c r="BG98" s="213">
        <f>IF(N98="zákl. přenesená",J98,0)</f>
        <v>0</v>
      </c>
      <c r="BH98" s="213">
        <f>IF(N98="sníž. přenesená",J98,0)</f>
        <v>0</v>
      </c>
      <c r="BI98" s="213">
        <f>IF(N98="nulová",J98,0)</f>
        <v>0</v>
      </c>
      <c r="BJ98" s="25" t="s">
        <v>79</v>
      </c>
      <c r="BK98" s="213">
        <f>ROUND(I98*H98,2)</f>
        <v>0</v>
      </c>
      <c r="BL98" s="25" t="s">
        <v>1047</v>
      </c>
      <c r="BM98" s="25" t="s">
        <v>1081</v>
      </c>
    </row>
    <row r="99" spans="2:65" s="1" customFormat="1" ht="16.5" customHeight="1">
      <c r="B99" s="201"/>
      <c r="C99" s="202" t="s">
        <v>230</v>
      </c>
      <c r="D99" s="202" t="s">
        <v>155</v>
      </c>
      <c r="E99" s="203" t="s">
        <v>1082</v>
      </c>
      <c r="F99" s="204" t="s">
        <v>1083</v>
      </c>
      <c r="G99" s="205" t="s">
        <v>1046</v>
      </c>
      <c r="H99" s="206">
        <v>1</v>
      </c>
      <c r="I99" s="207"/>
      <c r="J99" s="208">
        <f>ROUND(I99*H99,2)</f>
        <v>0</v>
      </c>
      <c r="K99" s="204" t="s">
        <v>159</v>
      </c>
      <c r="L99" s="47"/>
      <c r="M99" s="209" t="s">
        <v>5</v>
      </c>
      <c r="N99" s="210" t="s">
        <v>42</v>
      </c>
      <c r="O99" s="48"/>
      <c r="P99" s="211">
        <f>O99*H99</f>
        <v>0</v>
      </c>
      <c r="Q99" s="211">
        <v>0</v>
      </c>
      <c r="R99" s="211">
        <f>Q99*H99</f>
        <v>0</v>
      </c>
      <c r="S99" s="211">
        <v>0</v>
      </c>
      <c r="T99" s="212">
        <f>S99*H99</f>
        <v>0</v>
      </c>
      <c r="AR99" s="25" t="s">
        <v>1047</v>
      </c>
      <c r="AT99" s="25" t="s">
        <v>155</v>
      </c>
      <c r="AU99" s="25" t="s">
        <v>81</v>
      </c>
      <c r="AY99" s="25" t="s">
        <v>152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25" t="s">
        <v>79</v>
      </c>
      <c r="BK99" s="213">
        <f>ROUND(I99*H99,2)</f>
        <v>0</v>
      </c>
      <c r="BL99" s="25" t="s">
        <v>1047</v>
      </c>
      <c r="BM99" s="25" t="s">
        <v>1084</v>
      </c>
    </row>
    <row r="100" spans="2:65" s="1" customFormat="1" ht="16.5" customHeight="1">
      <c r="B100" s="201"/>
      <c r="C100" s="202" t="s">
        <v>235</v>
      </c>
      <c r="D100" s="202" t="s">
        <v>155</v>
      </c>
      <c r="E100" s="203" t="s">
        <v>1085</v>
      </c>
      <c r="F100" s="204" t="s">
        <v>1086</v>
      </c>
      <c r="G100" s="205" t="s">
        <v>1046</v>
      </c>
      <c r="H100" s="206">
        <v>1</v>
      </c>
      <c r="I100" s="207"/>
      <c r="J100" s="208">
        <f>ROUND(I100*H100,2)</f>
        <v>0</v>
      </c>
      <c r="K100" s="204" t="s">
        <v>159</v>
      </c>
      <c r="L100" s="47"/>
      <c r="M100" s="209" t="s">
        <v>5</v>
      </c>
      <c r="N100" s="210" t="s">
        <v>42</v>
      </c>
      <c r="O100" s="48"/>
      <c r="P100" s="211">
        <f>O100*H100</f>
        <v>0</v>
      </c>
      <c r="Q100" s="211">
        <v>0</v>
      </c>
      <c r="R100" s="211">
        <f>Q100*H100</f>
        <v>0</v>
      </c>
      <c r="S100" s="211">
        <v>0</v>
      </c>
      <c r="T100" s="212">
        <f>S100*H100</f>
        <v>0</v>
      </c>
      <c r="AR100" s="25" t="s">
        <v>1047</v>
      </c>
      <c r="AT100" s="25" t="s">
        <v>155</v>
      </c>
      <c r="AU100" s="25" t="s">
        <v>81</v>
      </c>
      <c r="AY100" s="25" t="s">
        <v>152</v>
      </c>
      <c r="BE100" s="213">
        <f>IF(N100="základní",J100,0)</f>
        <v>0</v>
      </c>
      <c r="BF100" s="213">
        <f>IF(N100="snížená",J100,0)</f>
        <v>0</v>
      </c>
      <c r="BG100" s="213">
        <f>IF(N100="zákl. přenesená",J100,0)</f>
        <v>0</v>
      </c>
      <c r="BH100" s="213">
        <f>IF(N100="sníž. přenesená",J100,0)</f>
        <v>0</v>
      </c>
      <c r="BI100" s="213">
        <f>IF(N100="nulová",J100,0)</f>
        <v>0</v>
      </c>
      <c r="BJ100" s="25" t="s">
        <v>79</v>
      </c>
      <c r="BK100" s="213">
        <f>ROUND(I100*H100,2)</f>
        <v>0</v>
      </c>
      <c r="BL100" s="25" t="s">
        <v>1047</v>
      </c>
      <c r="BM100" s="25" t="s">
        <v>1087</v>
      </c>
    </row>
    <row r="101" spans="2:65" s="1" customFormat="1" ht="16.5" customHeight="1">
      <c r="B101" s="201"/>
      <c r="C101" s="202" t="s">
        <v>239</v>
      </c>
      <c r="D101" s="202" t="s">
        <v>155</v>
      </c>
      <c r="E101" s="203" t="s">
        <v>1088</v>
      </c>
      <c r="F101" s="204" t="s">
        <v>1089</v>
      </c>
      <c r="G101" s="205" t="s">
        <v>1046</v>
      </c>
      <c r="H101" s="206">
        <v>1</v>
      </c>
      <c r="I101" s="207"/>
      <c r="J101" s="208">
        <f>ROUND(I101*H101,2)</f>
        <v>0</v>
      </c>
      <c r="K101" s="204" t="s">
        <v>159</v>
      </c>
      <c r="L101" s="47"/>
      <c r="M101" s="209" t="s">
        <v>5</v>
      </c>
      <c r="N101" s="210" t="s">
        <v>42</v>
      </c>
      <c r="O101" s="48"/>
      <c r="P101" s="211">
        <f>O101*H101</f>
        <v>0</v>
      </c>
      <c r="Q101" s="211">
        <v>0</v>
      </c>
      <c r="R101" s="211">
        <f>Q101*H101</f>
        <v>0</v>
      </c>
      <c r="S101" s="211">
        <v>0</v>
      </c>
      <c r="T101" s="212">
        <f>S101*H101</f>
        <v>0</v>
      </c>
      <c r="AR101" s="25" t="s">
        <v>1047</v>
      </c>
      <c r="AT101" s="25" t="s">
        <v>155</v>
      </c>
      <c r="AU101" s="25" t="s">
        <v>81</v>
      </c>
      <c r="AY101" s="25" t="s">
        <v>152</v>
      </c>
      <c r="BE101" s="213">
        <f>IF(N101="základní",J101,0)</f>
        <v>0</v>
      </c>
      <c r="BF101" s="213">
        <f>IF(N101="snížená",J101,0)</f>
        <v>0</v>
      </c>
      <c r="BG101" s="213">
        <f>IF(N101="zákl. přenesená",J101,0)</f>
        <v>0</v>
      </c>
      <c r="BH101" s="213">
        <f>IF(N101="sníž. přenesená",J101,0)</f>
        <v>0</v>
      </c>
      <c r="BI101" s="213">
        <f>IF(N101="nulová",J101,0)</f>
        <v>0</v>
      </c>
      <c r="BJ101" s="25" t="s">
        <v>79</v>
      </c>
      <c r="BK101" s="213">
        <f>ROUND(I101*H101,2)</f>
        <v>0</v>
      </c>
      <c r="BL101" s="25" t="s">
        <v>1047</v>
      </c>
      <c r="BM101" s="25" t="s">
        <v>1090</v>
      </c>
    </row>
    <row r="102" spans="2:65" s="1" customFormat="1" ht="16.5" customHeight="1">
      <c r="B102" s="201"/>
      <c r="C102" s="202" t="s">
        <v>11</v>
      </c>
      <c r="D102" s="202" t="s">
        <v>155</v>
      </c>
      <c r="E102" s="203" t="s">
        <v>1091</v>
      </c>
      <c r="F102" s="204" t="s">
        <v>1092</v>
      </c>
      <c r="G102" s="205" t="s">
        <v>1046</v>
      </c>
      <c r="H102" s="206">
        <v>1</v>
      </c>
      <c r="I102" s="207"/>
      <c r="J102" s="208">
        <f>ROUND(I102*H102,2)</f>
        <v>0</v>
      </c>
      <c r="K102" s="204" t="s">
        <v>159</v>
      </c>
      <c r="L102" s="47"/>
      <c r="M102" s="209" t="s">
        <v>5</v>
      </c>
      <c r="N102" s="210" t="s">
        <v>42</v>
      </c>
      <c r="O102" s="48"/>
      <c r="P102" s="211">
        <f>O102*H102</f>
        <v>0</v>
      </c>
      <c r="Q102" s="211">
        <v>0</v>
      </c>
      <c r="R102" s="211">
        <f>Q102*H102</f>
        <v>0</v>
      </c>
      <c r="S102" s="211">
        <v>0</v>
      </c>
      <c r="T102" s="212">
        <f>S102*H102</f>
        <v>0</v>
      </c>
      <c r="AR102" s="25" t="s">
        <v>1047</v>
      </c>
      <c r="AT102" s="25" t="s">
        <v>155</v>
      </c>
      <c r="AU102" s="25" t="s">
        <v>81</v>
      </c>
      <c r="AY102" s="25" t="s">
        <v>152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25" t="s">
        <v>79</v>
      </c>
      <c r="BK102" s="213">
        <f>ROUND(I102*H102,2)</f>
        <v>0</v>
      </c>
      <c r="BL102" s="25" t="s">
        <v>1047</v>
      </c>
      <c r="BM102" s="25" t="s">
        <v>1093</v>
      </c>
    </row>
    <row r="103" spans="2:65" s="1" customFormat="1" ht="16.5" customHeight="1">
      <c r="B103" s="201"/>
      <c r="C103" s="202" t="s">
        <v>247</v>
      </c>
      <c r="D103" s="202" t="s">
        <v>155</v>
      </c>
      <c r="E103" s="203" t="s">
        <v>1094</v>
      </c>
      <c r="F103" s="204" t="s">
        <v>1095</v>
      </c>
      <c r="G103" s="205" t="s">
        <v>1046</v>
      </c>
      <c r="H103" s="206">
        <v>1</v>
      </c>
      <c r="I103" s="207"/>
      <c r="J103" s="208">
        <f>ROUND(I103*H103,2)</f>
        <v>0</v>
      </c>
      <c r="K103" s="204" t="s">
        <v>1071</v>
      </c>
      <c r="L103" s="47"/>
      <c r="M103" s="209" t="s">
        <v>5</v>
      </c>
      <c r="N103" s="210" t="s">
        <v>42</v>
      </c>
      <c r="O103" s="48"/>
      <c r="P103" s="211">
        <f>O103*H103</f>
        <v>0</v>
      </c>
      <c r="Q103" s="211">
        <v>0</v>
      </c>
      <c r="R103" s="211">
        <f>Q103*H103</f>
        <v>0</v>
      </c>
      <c r="S103" s="211">
        <v>0</v>
      </c>
      <c r="T103" s="212">
        <f>S103*H103</f>
        <v>0</v>
      </c>
      <c r="AR103" s="25" t="s">
        <v>1047</v>
      </c>
      <c r="AT103" s="25" t="s">
        <v>155</v>
      </c>
      <c r="AU103" s="25" t="s">
        <v>81</v>
      </c>
      <c r="AY103" s="25" t="s">
        <v>152</v>
      </c>
      <c r="BE103" s="213">
        <f>IF(N103="základní",J103,0)</f>
        <v>0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25" t="s">
        <v>79</v>
      </c>
      <c r="BK103" s="213">
        <f>ROUND(I103*H103,2)</f>
        <v>0</v>
      </c>
      <c r="BL103" s="25" t="s">
        <v>1047</v>
      </c>
      <c r="BM103" s="25" t="s">
        <v>1096</v>
      </c>
    </row>
    <row r="104" spans="2:65" s="1" customFormat="1" ht="16.5" customHeight="1">
      <c r="B104" s="201"/>
      <c r="C104" s="202" t="s">
        <v>252</v>
      </c>
      <c r="D104" s="202" t="s">
        <v>155</v>
      </c>
      <c r="E104" s="203" t="s">
        <v>1097</v>
      </c>
      <c r="F104" s="204" t="s">
        <v>1098</v>
      </c>
      <c r="G104" s="205" t="s">
        <v>1046</v>
      </c>
      <c r="H104" s="206">
        <v>1</v>
      </c>
      <c r="I104" s="207"/>
      <c r="J104" s="208">
        <f>ROUND(I104*H104,2)</f>
        <v>0</v>
      </c>
      <c r="K104" s="204" t="s">
        <v>159</v>
      </c>
      <c r="L104" s="47"/>
      <c r="M104" s="209" t="s">
        <v>5</v>
      </c>
      <c r="N104" s="210" t="s">
        <v>42</v>
      </c>
      <c r="O104" s="48"/>
      <c r="P104" s="211">
        <f>O104*H104</f>
        <v>0</v>
      </c>
      <c r="Q104" s="211">
        <v>0</v>
      </c>
      <c r="R104" s="211">
        <f>Q104*H104</f>
        <v>0</v>
      </c>
      <c r="S104" s="211">
        <v>0</v>
      </c>
      <c r="T104" s="212">
        <f>S104*H104</f>
        <v>0</v>
      </c>
      <c r="AR104" s="25" t="s">
        <v>1047</v>
      </c>
      <c r="AT104" s="25" t="s">
        <v>155</v>
      </c>
      <c r="AU104" s="25" t="s">
        <v>81</v>
      </c>
      <c r="AY104" s="25" t="s">
        <v>152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25" t="s">
        <v>79</v>
      </c>
      <c r="BK104" s="213">
        <f>ROUND(I104*H104,2)</f>
        <v>0</v>
      </c>
      <c r="BL104" s="25" t="s">
        <v>1047</v>
      </c>
      <c r="BM104" s="25" t="s">
        <v>1099</v>
      </c>
    </row>
    <row r="105" spans="2:63" s="10" customFormat="1" ht="29.85" customHeight="1">
      <c r="B105" s="188"/>
      <c r="D105" s="189" t="s">
        <v>70</v>
      </c>
      <c r="E105" s="199" t="s">
        <v>1100</v>
      </c>
      <c r="F105" s="199" t="s">
        <v>1101</v>
      </c>
      <c r="I105" s="191"/>
      <c r="J105" s="200">
        <f>BK105</f>
        <v>0</v>
      </c>
      <c r="L105" s="188"/>
      <c r="M105" s="193"/>
      <c r="N105" s="194"/>
      <c r="O105" s="194"/>
      <c r="P105" s="195">
        <f>P106</f>
        <v>0</v>
      </c>
      <c r="Q105" s="194"/>
      <c r="R105" s="195">
        <f>R106</f>
        <v>0</v>
      </c>
      <c r="S105" s="194"/>
      <c r="T105" s="196">
        <f>T106</f>
        <v>0</v>
      </c>
      <c r="AR105" s="189" t="s">
        <v>193</v>
      </c>
      <c r="AT105" s="197" t="s">
        <v>70</v>
      </c>
      <c r="AU105" s="197" t="s">
        <v>79</v>
      </c>
      <c r="AY105" s="189" t="s">
        <v>152</v>
      </c>
      <c r="BK105" s="198">
        <f>BK106</f>
        <v>0</v>
      </c>
    </row>
    <row r="106" spans="2:65" s="1" customFormat="1" ht="16.5" customHeight="1">
      <c r="B106" s="201"/>
      <c r="C106" s="202" t="s">
        <v>258</v>
      </c>
      <c r="D106" s="202" t="s">
        <v>155</v>
      </c>
      <c r="E106" s="203" t="s">
        <v>1102</v>
      </c>
      <c r="F106" s="204" t="s">
        <v>1103</v>
      </c>
      <c r="G106" s="205" t="s">
        <v>1046</v>
      </c>
      <c r="H106" s="206">
        <v>1</v>
      </c>
      <c r="I106" s="207"/>
      <c r="J106" s="208">
        <f>ROUND(I106*H106,2)</f>
        <v>0</v>
      </c>
      <c r="K106" s="204" t="s">
        <v>159</v>
      </c>
      <c r="L106" s="47"/>
      <c r="M106" s="209" t="s">
        <v>5</v>
      </c>
      <c r="N106" s="210" t="s">
        <v>42</v>
      </c>
      <c r="O106" s="48"/>
      <c r="P106" s="211">
        <f>O106*H106</f>
        <v>0</v>
      </c>
      <c r="Q106" s="211">
        <v>0</v>
      </c>
      <c r="R106" s="211">
        <f>Q106*H106</f>
        <v>0</v>
      </c>
      <c r="S106" s="211">
        <v>0</v>
      </c>
      <c r="T106" s="212">
        <f>S106*H106</f>
        <v>0</v>
      </c>
      <c r="AR106" s="25" t="s">
        <v>1047</v>
      </c>
      <c r="AT106" s="25" t="s">
        <v>155</v>
      </c>
      <c r="AU106" s="25" t="s">
        <v>81</v>
      </c>
      <c r="AY106" s="25" t="s">
        <v>152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25" t="s">
        <v>79</v>
      </c>
      <c r="BK106" s="213">
        <f>ROUND(I106*H106,2)</f>
        <v>0</v>
      </c>
      <c r="BL106" s="25" t="s">
        <v>1047</v>
      </c>
      <c r="BM106" s="25" t="s">
        <v>1104</v>
      </c>
    </row>
    <row r="107" spans="2:63" s="10" customFormat="1" ht="29.85" customHeight="1">
      <c r="B107" s="188"/>
      <c r="D107" s="189" t="s">
        <v>70</v>
      </c>
      <c r="E107" s="199" t="s">
        <v>1105</v>
      </c>
      <c r="F107" s="199" t="s">
        <v>1106</v>
      </c>
      <c r="I107" s="191"/>
      <c r="J107" s="200">
        <f>BK107</f>
        <v>0</v>
      </c>
      <c r="L107" s="188"/>
      <c r="M107" s="193"/>
      <c r="N107" s="194"/>
      <c r="O107" s="194"/>
      <c r="P107" s="195">
        <f>SUM(P108:P110)</f>
        <v>0</v>
      </c>
      <c r="Q107" s="194"/>
      <c r="R107" s="195">
        <f>SUM(R108:R110)</f>
        <v>0</v>
      </c>
      <c r="S107" s="194"/>
      <c r="T107" s="196">
        <f>SUM(T108:T110)</f>
        <v>0</v>
      </c>
      <c r="AR107" s="189" t="s">
        <v>193</v>
      </c>
      <c r="AT107" s="197" t="s">
        <v>70</v>
      </c>
      <c r="AU107" s="197" t="s">
        <v>79</v>
      </c>
      <c r="AY107" s="189" t="s">
        <v>152</v>
      </c>
      <c r="BK107" s="198">
        <f>SUM(BK108:BK110)</f>
        <v>0</v>
      </c>
    </row>
    <row r="108" spans="2:65" s="1" customFormat="1" ht="16.5" customHeight="1">
      <c r="B108" s="201"/>
      <c r="C108" s="202" t="s">
        <v>312</v>
      </c>
      <c r="D108" s="202" t="s">
        <v>155</v>
      </c>
      <c r="E108" s="203" t="s">
        <v>1107</v>
      </c>
      <c r="F108" s="204" t="s">
        <v>1108</v>
      </c>
      <c r="G108" s="205" t="s">
        <v>1046</v>
      </c>
      <c r="H108" s="206">
        <v>1</v>
      </c>
      <c r="I108" s="207"/>
      <c r="J108" s="208">
        <f>ROUND(I108*H108,2)</f>
        <v>0</v>
      </c>
      <c r="K108" s="204" t="s">
        <v>159</v>
      </c>
      <c r="L108" s="47"/>
      <c r="M108" s="209" t="s">
        <v>5</v>
      </c>
      <c r="N108" s="210" t="s">
        <v>42</v>
      </c>
      <c r="O108" s="48"/>
      <c r="P108" s="211">
        <f>O108*H108</f>
        <v>0</v>
      </c>
      <c r="Q108" s="211">
        <v>0</v>
      </c>
      <c r="R108" s="211">
        <f>Q108*H108</f>
        <v>0</v>
      </c>
      <c r="S108" s="211">
        <v>0</v>
      </c>
      <c r="T108" s="212">
        <f>S108*H108</f>
        <v>0</v>
      </c>
      <c r="AR108" s="25" t="s">
        <v>1047</v>
      </c>
      <c r="AT108" s="25" t="s">
        <v>155</v>
      </c>
      <c r="AU108" s="25" t="s">
        <v>81</v>
      </c>
      <c r="AY108" s="25" t="s">
        <v>152</v>
      </c>
      <c r="BE108" s="213">
        <f>IF(N108="základní",J108,0)</f>
        <v>0</v>
      </c>
      <c r="BF108" s="213">
        <f>IF(N108="snížená",J108,0)</f>
        <v>0</v>
      </c>
      <c r="BG108" s="213">
        <f>IF(N108="zákl. přenesená",J108,0)</f>
        <v>0</v>
      </c>
      <c r="BH108" s="213">
        <f>IF(N108="sníž. přenesená",J108,0)</f>
        <v>0</v>
      </c>
      <c r="BI108" s="213">
        <f>IF(N108="nulová",J108,0)</f>
        <v>0</v>
      </c>
      <c r="BJ108" s="25" t="s">
        <v>79</v>
      </c>
      <c r="BK108" s="213">
        <f>ROUND(I108*H108,2)</f>
        <v>0</v>
      </c>
      <c r="BL108" s="25" t="s">
        <v>1047</v>
      </c>
      <c r="BM108" s="25" t="s">
        <v>1109</v>
      </c>
    </row>
    <row r="109" spans="2:65" s="1" customFormat="1" ht="16.5" customHeight="1">
      <c r="B109" s="201"/>
      <c r="C109" s="202" t="s">
        <v>318</v>
      </c>
      <c r="D109" s="202" t="s">
        <v>155</v>
      </c>
      <c r="E109" s="203" t="s">
        <v>1110</v>
      </c>
      <c r="F109" s="204" t="s">
        <v>1111</v>
      </c>
      <c r="G109" s="205" t="s">
        <v>1046</v>
      </c>
      <c r="H109" s="206">
        <v>1</v>
      </c>
      <c r="I109" s="207"/>
      <c r="J109" s="208">
        <f>ROUND(I109*H109,2)</f>
        <v>0</v>
      </c>
      <c r="K109" s="204" t="s">
        <v>159</v>
      </c>
      <c r="L109" s="47"/>
      <c r="M109" s="209" t="s">
        <v>5</v>
      </c>
      <c r="N109" s="210" t="s">
        <v>42</v>
      </c>
      <c r="O109" s="48"/>
      <c r="P109" s="211">
        <f>O109*H109</f>
        <v>0</v>
      </c>
      <c r="Q109" s="211">
        <v>0</v>
      </c>
      <c r="R109" s="211">
        <f>Q109*H109</f>
        <v>0</v>
      </c>
      <c r="S109" s="211">
        <v>0</v>
      </c>
      <c r="T109" s="212">
        <f>S109*H109</f>
        <v>0</v>
      </c>
      <c r="AR109" s="25" t="s">
        <v>1047</v>
      </c>
      <c r="AT109" s="25" t="s">
        <v>155</v>
      </c>
      <c r="AU109" s="25" t="s">
        <v>81</v>
      </c>
      <c r="AY109" s="25" t="s">
        <v>152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25" t="s">
        <v>79</v>
      </c>
      <c r="BK109" s="213">
        <f>ROUND(I109*H109,2)</f>
        <v>0</v>
      </c>
      <c r="BL109" s="25" t="s">
        <v>1047</v>
      </c>
      <c r="BM109" s="25" t="s">
        <v>1112</v>
      </c>
    </row>
    <row r="110" spans="2:65" s="1" customFormat="1" ht="16.5" customHeight="1">
      <c r="B110" s="201"/>
      <c r="C110" s="202" t="s">
        <v>10</v>
      </c>
      <c r="D110" s="202" t="s">
        <v>155</v>
      </c>
      <c r="E110" s="203" t="s">
        <v>1113</v>
      </c>
      <c r="F110" s="204" t="s">
        <v>1114</v>
      </c>
      <c r="G110" s="205" t="s">
        <v>1046</v>
      </c>
      <c r="H110" s="206">
        <v>1</v>
      </c>
      <c r="I110" s="207"/>
      <c r="J110" s="208">
        <f>ROUND(I110*H110,2)</f>
        <v>0</v>
      </c>
      <c r="K110" s="204" t="s">
        <v>5</v>
      </c>
      <c r="L110" s="47"/>
      <c r="M110" s="209" t="s">
        <v>5</v>
      </c>
      <c r="N110" s="210" t="s">
        <v>42</v>
      </c>
      <c r="O110" s="48"/>
      <c r="P110" s="211">
        <f>O110*H110</f>
        <v>0</v>
      </c>
      <c r="Q110" s="211">
        <v>0</v>
      </c>
      <c r="R110" s="211">
        <f>Q110*H110</f>
        <v>0</v>
      </c>
      <c r="S110" s="211">
        <v>0</v>
      </c>
      <c r="T110" s="212">
        <f>S110*H110</f>
        <v>0</v>
      </c>
      <c r="AR110" s="25" t="s">
        <v>1047</v>
      </c>
      <c r="AT110" s="25" t="s">
        <v>155</v>
      </c>
      <c r="AU110" s="25" t="s">
        <v>81</v>
      </c>
      <c r="AY110" s="25" t="s">
        <v>152</v>
      </c>
      <c r="BE110" s="213">
        <f>IF(N110="základní",J110,0)</f>
        <v>0</v>
      </c>
      <c r="BF110" s="213">
        <f>IF(N110="snížená",J110,0)</f>
        <v>0</v>
      </c>
      <c r="BG110" s="213">
        <f>IF(N110="zákl. přenesená",J110,0)</f>
        <v>0</v>
      </c>
      <c r="BH110" s="213">
        <f>IF(N110="sníž. přenesená",J110,0)</f>
        <v>0</v>
      </c>
      <c r="BI110" s="213">
        <f>IF(N110="nulová",J110,0)</f>
        <v>0</v>
      </c>
      <c r="BJ110" s="25" t="s">
        <v>79</v>
      </c>
      <c r="BK110" s="213">
        <f>ROUND(I110*H110,2)</f>
        <v>0</v>
      </c>
      <c r="BL110" s="25" t="s">
        <v>1047</v>
      </c>
      <c r="BM110" s="25" t="s">
        <v>1115</v>
      </c>
    </row>
    <row r="111" spans="2:63" s="10" customFormat="1" ht="29.85" customHeight="1">
      <c r="B111" s="188"/>
      <c r="D111" s="189" t="s">
        <v>70</v>
      </c>
      <c r="E111" s="199" t="s">
        <v>1116</v>
      </c>
      <c r="F111" s="199" t="s">
        <v>1117</v>
      </c>
      <c r="I111" s="191"/>
      <c r="J111" s="200">
        <f>BK111</f>
        <v>0</v>
      </c>
      <c r="L111" s="188"/>
      <c r="M111" s="193"/>
      <c r="N111" s="194"/>
      <c r="O111" s="194"/>
      <c r="P111" s="195">
        <f>P112</f>
        <v>0</v>
      </c>
      <c r="Q111" s="194"/>
      <c r="R111" s="195">
        <f>R112</f>
        <v>0</v>
      </c>
      <c r="S111" s="194"/>
      <c r="T111" s="196">
        <f>T112</f>
        <v>0</v>
      </c>
      <c r="AR111" s="189" t="s">
        <v>193</v>
      </c>
      <c r="AT111" s="197" t="s">
        <v>70</v>
      </c>
      <c r="AU111" s="197" t="s">
        <v>79</v>
      </c>
      <c r="AY111" s="189" t="s">
        <v>152</v>
      </c>
      <c r="BK111" s="198">
        <f>BK112</f>
        <v>0</v>
      </c>
    </row>
    <row r="112" spans="2:65" s="1" customFormat="1" ht="16.5" customHeight="1">
      <c r="B112" s="201"/>
      <c r="C112" s="202" t="s">
        <v>331</v>
      </c>
      <c r="D112" s="202" t="s">
        <v>155</v>
      </c>
      <c r="E112" s="203" t="s">
        <v>1118</v>
      </c>
      <c r="F112" s="204" t="s">
        <v>1119</v>
      </c>
      <c r="G112" s="205" t="s">
        <v>1046</v>
      </c>
      <c r="H112" s="206">
        <v>1</v>
      </c>
      <c r="I112" s="207"/>
      <c r="J112" s="208">
        <f>ROUND(I112*H112,2)</f>
        <v>0</v>
      </c>
      <c r="K112" s="204" t="s">
        <v>159</v>
      </c>
      <c r="L112" s="47"/>
      <c r="M112" s="209" t="s">
        <v>5</v>
      </c>
      <c r="N112" s="210" t="s">
        <v>42</v>
      </c>
      <c r="O112" s="48"/>
      <c r="P112" s="211">
        <f>O112*H112</f>
        <v>0</v>
      </c>
      <c r="Q112" s="211">
        <v>0</v>
      </c>
      <c r="R112" s="211">
        <f>Q112*H112</f>
        <v>0</v>
      </c>
      <c r="S112" s="211">
        <v>0</v>
      </c>
      <c r="T112" s="212">
        <f>S112*H112</f>
        <v>0</v>
      </c>
      <c r="AR112" s="25" t="s">
        <v>1047</v>
      </c>
      <c r="AT112" s="25" t="s">
        <v>155</v>
      </c>
      <c r="AU112" s="25" t="s">
        <v>81</v>
      </c>
      <c r="AY112" s="25" t="s">
        <v>152</v>
      </c>
      <c r="BE112" s="213">
        <f>IF(N112="základní",J112,0)</f>
        <v>0</v>
      </c>
      <c r="BF112" s="213">
        <f>IF(N112="snížená",J112,0)</f>
        <v>0</v>
      </c>
      <c r="BG112" s="213">
        <f>IF(N112="zákl. přenesená",J112,0)</f>
        <v>0</v>
      </c>
      <c r="BH112" s="213">
        <f>IF(N112="sníž. přenesená",J112,0)</f>
        <v>0</v>
      </c>
      <c r="BI112" s="213">
        <f>IF(N112="nulová",J112,0)</f>
        <v>0</v>
      </c>
      <c r="BJ112" s="25" t="s">
        <v>79</v>
      </c>
      <c r="BK112" s="213">
        <f>ROUND(I112*H112,2)</f>
        <v>0</v>
      </c>
      <c r="BL112" s="25" t="s">
        <v>1047</v>
      </c>
      <c r="BM112" s="25" t="s">
        <v>1120</v>
      </c>
    </row>
    <row r="113" spans="2:63" s="10" customFormat="1" ht="29.85" customHeight="1">
      <c r="B113" s="188"/>
      <c r="D113" s="189" t="s">
        <v>70</v>
      </c>
      <c r="E113" s="199" t="s">
        <v>1121</v>
      </c>
      <c r="F113" s="199" t="s">
        <v>1122</v>
      </c>
      <c r="I113" s="191"/>
      <c r="J113" s="200">
        <f>BK113</f>
        <v>0</v>
      </c>
      <c r="L113" s="188"/>
      <c r="M113" s="193"/>
      <c r="N113" s="194"/>
      <c r="O113" s="194"/>
      <c r="P113" s="195">
        <f>SUM(P114:P115)</f>
        <v>0</v>
      </c>
      <c r="Q113" s="194"/>
      <c r="R113" s="195">
        <f>SUM(R114:R115)</f>
        <v>0</v>
      </c>
      <c r="S113" s="194"/>
      <c r="T113" s="196">
        <f>SUM(T114:T115)</f>
        <v>0</v>
      </c>
      <c r="AR113" s="189" t="s">
        <v>193</v>
      </c>
      <c r="AT113" s="197" t="s">
        <v>70</v>
      </c>
      <c r="AU113" s="197" t="s">
        <v>79</v>
      </c>
      <c r="AY113" s="189" t="s">
        <v>152</v>
      </c>
      <c r="BK113" s="198">
        <f>SUM(BK114:BK115)</f>
        <v>0</v>
      </c>
    </row>
    <row r="114" spans="2:65" s="1" customFormat="1" ht="16.5" customHeight="1">
      <c r="B114" s="201"/>
      <c r="C114" s="202" t="s">
        <v>338</v>
      </c>
      <c r="D114" s="202" t="s">
        <v>155</v>
      </c>
      <c r="E114" s="203" t="s">
        <v>1123</v>
      </c>
      <c r="F114" s="204" t="s">
        <v>1124</v>
      </c>
      <c r="G114" s="205" t="s">
        <v>1046</v>
      </c>
      <c r="H114" s="206">
        <v>1</v>
      </c>
      <c r="I114" s="207"/>
      <c r="J114" s="208">
        <f>ROUND(I114*H114,2)</f>
        <v>0</v>
      </c>
      <c r="K114" s="204" t="s">
        <v>1071</v>
      </c>
      <c r="L114" s="47"/>
      <c r="M114" s="209" t="s">
        <v>5</v>
      </c>
      <c r="N114" s="210" t="s">
        <v>42</v>
      </c>
      <c r="O114" s="48"/>
      <c r="P114" s="211">
        <f>O114*H114</f>
        <v>0</v>
      </c>
      <c r="Q114" s="211">
        <v>0</v>
      </c>
      <c r="R114" s="211">
        <f>Q114*H114</f>
        <v>0</v>
      </c>
      <c r="S114" s="211">
        <v>0</v>
      </c>
      <c r="T114" s="212">
        <f>S114*H114</f>
        <v>0</v>
      </c>
      <c r="AR114" s="25" t="s">
        <v>1047</v>
      </c>
      <c r="AT114" s="25" t="s">
        <v>155</v>
      </c>
      <c r="AU114" s="25" t="s">
        <v>81</v>
      </c>
      <c r="AY114" s="25" t="s">
        <v>152</v>
      </c>
      <c r="BE114" s="213">
        <f>IF(N114="základní",J114,0)</f>
        <v>0</v>
      </c>
      <c r="BF114" s="213">
        <f>IF(N114="snížená",J114,0)</f>
        <v>0</v>
      </c>
      <c r="BG114" s="213">
        <f>IF(N114="zákl. přenesená",J114,0)</f>
        <v>0</v>
      </c>
      <c r="BH114" s="213">
        <f>IF(N114="sníž. přenesená",J114,0)</f>
        <v>0</v>
      </c>
      <c r="BI114" s="213">
        <f>IF(N114="nulová",J114,0)</f>
        <v>0</v>
      </c>
      <c r="BJ114" s="25" t="s">
        <v>79</v>
      </c>
      <c r="BK114" s="213">
        <f>ROUND(I114*H114,2)</f>
        <v>0</v>
      </c>
      <c r="BL114" s="25" t="s">
        <v>1047</v>
      </c>
      <c r="BM114" s="25" t="s">
        <v>1125</v>
      </c>
    </row>
    <row r="115" spans="2:65" s="1" customFormat="1" ht="16.5" customHeight="1">
      <c r="B115" s="201"/>
      <c r="C115" s="202" t="s">
        <v>345</v>
      </c>
      <c r="D115" s="202" t="s">
        <v>155</v>
      </c>
      <c r="E115" s="203" t="s">
        <v>1126</v>
      </c>
      <c r="F115" s="204" t="s">
        <v>1127</v>
      </c>
      <c r="G115" s="205" t="s">
        <v>1046</v>
      </c>
      <c r="H115" s="206">
        <v>1</v>
      </c>
      <c r="I115" s="207"/>
      <c r="J115" s="208">
        <f>ROUND(I115*H115,2)</f>
        <v>0</v>
      </c>
      <c r="K115" s="204" t="s">
        <v>159</v>
      </c>
      <c r="L115" s="47"/>
      <c r="M115" s="209" t="s">
        <v>5</v>
      </c>
      <c r="N115" s="210" t="s">
        <v>42</v>
      </c>
      <c r="O115" s="48"/>
      <c r="P115" s="211">
        <f>O115*H115</f>
        <v>0</v>
      </c>
      <c r="Q115" s="211">
        <v>0</v>
      </c>
      <c r="R115" s="211">
        <f>Q115*H115</f>
        <v>0</v>
      </c>
      <c r="S115" s="211">
        <v>0</v>
      </c>
      <c r="T115" s="212">
        <f>S115*H115</f>
        <v>0</v>
      </c>
      <c r="AR115" s="25" t="s">
        <v>1047</v>
      </c>
      <c r="AT115" s="25" t="s">
        <v>155</v>
      </c>
      <c r="AU115" s="25" t="s">
        <v>81</v>
      </c>
      <c r="AY115" s="25" t="s">
        <v>152</v>
      </c>
      <c r="BE115" s="213">
        <f>IF(N115="základní",J115,0)</f>
        <v>0</v>
      </c>
      <c r="BF115" s="213">
        <f>IF(N115="snížená",J115,0)</f>
        <v>0</v>
      </c>
      <c r="BG115" s="213">
        <f>IF(N115="zákl. přenesená",J115,0)</f>
        <v>0</v>
      </c>
      <c r="BH115" s="213">
        <f>IF(N115="sníž. přenesená",J115,0)</f>
        <v>0</v>
      </c>
      <c r="BI115" s="213">
        <f>IF(N115="nulová",J115,0)</f>
        <v>0</v>
      </c>
      <c r="BJ115" s="25" t="s">
        <v>79</v>
      </c>
      <c r="BK115" s="213">
        <f>ROUND(I115*H115,2)</f>
        <v>0</v>
      </c>
      <c r="BL115" s="25" t="s">
        <v>1047</v>
      </c>
      <c r="BM115" s="25" t="s">
        <v>1128</v>
      </c>
    </row>
    <row r="116" spans="2:63" s="10" customFormat="1" ht="29.85" customHeight="1">
      <c r="B116" s="188"/>
      <c r="D116" s="189" t="s">
        <v>70</v>
      </c>
      <c r="E116" s="199" t="s">
        <v>1129</v>
      </c>
      <c r="F116" s="199" t="s">
        <v>1130</v>
      </c>
      <c r="I116" s="191"/>
      <c r="J116" s="200">
        <f>BK116</f>
        <v>0</v>
      </c>
      <c r="L116" s="188"/>
      <c r="M116" s="193"/>
      <c r="N116" s="194"/>
      <c r="O116" s="194"/>
      <c r="P116" s="195">
        <f>SUM(P117:P118)</f>
        <v>0</v>
      </c>
      <c r="Q116" s="194"/>
      <c r="R116" s="195">
        <f>SUM(R117:R118)</f>
        <v>0</v>
      </c>
      <c r="S116" s="194"/>
      <c r="T116" s="196">
        <f>SUM(T117:T118)</f>
        <v>0</v>
      </c>
      <c r="AR116" s="189" t="s">
        <v>193</v>
      </c>
      <c r="AT116" s="197" t="s">
        <v>70</v>
      </c>
      <c r="AU116" s="197" t="s">
        <v>79</v>
      </c>
      <c r="AY116" s="189" t="s">
        <v>152</v>
      </c>
      <c r="BK116" s="198">
        <f>SUM(BK117:BK118)</f>
        <v>0</v>
      </c>
    </row>
    <row r="117" spans="2:65" s="1" customFormat="1" ht="16.5" customHeight="1">
      <c r="B117" s="201"/>
      <c r="C117" s="202" t="s">
        <v>357</v>
      </c>
      <c r="D117" s="202" t="s">
        <v>155</v>
      </c>
      <c r="E117" s="203" t="s">
        <v>1131</v>
      </c>
      <c r="F117" s="204" t="s">
        <v>1132</v>
      </c>
      <c r="G117" s="205" t="s">
        <v>1046</v>
      </c>
      <c r="H117" s="206">
        <v>1</v>
      </c>
      <c r="I117" s="207"/>
      <c r="J117" s="208">
        <f>ROUND(I117*H117,2)</f>
        <v>0</v>
      </c>
      <c r="K117" s="204" t="s">
        <v>1071</v>
      </c>
      <c r="L117" s="47"/>
      <c r="M117" s="209" t="s">
        <v>5</v>
      </c>
      <c r="N117" s="210" t="s">
        <v>42</v>
      </c>
      <c r="O117" s="48"/>
      <c r="P117" s="211">
        <f>O117*H117</f>
        <v>0</v>
      </c>
      <c r="Q117" s="211">
        <v>0</v>
      </c>
      <c r="R117" s="211">
        <f>Q117*H117</f>
        <v>0</v>
      </c>
      <c r="S117" s="211">
        <v>0</v>
      </c>
      <c r="T117" s="212">
        <f>S117*H117</f>
        <v>0</v>
      </c>
      <c r="AR117" s="25" t="s">
        <v>1047</v>
      </c>
      <c r="AT117" s="25" t="s">
        <v>155</v>
      </c>
      <c r="AU117" s="25" t="s">
        <v>81</v>
      </c>
      <c r="AY117" s="25" t="s">
        <v>152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25" t="s">
        <v>79</v>
      </c>
      <c r="BK117" s="213">
        <f>ROUND(I117*H117,2)</f>
        <v>0</v>
      </c>
      <c r="BL117" s="25" t="s">
        <v>1047</v>
      </c>
      <c r="BM117" s="25" t="s">
        <v>1133</v>
      </c>
    </row>
    <row r="118" spans="2:65" s="1" customFormat="1" ht="16.5" customHeight="1">
      <c r="B118" s="201"/>
      <c r="C118" s="202" t="s">
        <v>368</v>
      </c>
      <c r="D118" s="202" t="s">
        <v>155</v>
      </c>
      <c r="E118" s="203" t="s">
        <v>1134</v>
      </c>
      <c r="F118" s="204" t="s">
        <v>1135</v>
      </c>
      <c r="G118" s="205" t="s">
        <v>1046</v>
      </c>
      <c r="H118" s="206">
        <v>1</v>
      </c>
      <c r="I118" s="207"/>
      <c r="J118" s="208">
        <f>ROUND(I118*H118,2)</f>
        <v>0</v>
      </c>
      <c r="K118" s="204" t="s">
        <v>5</v>
      </c>
      <c r="L118" s="47"/>
      <c r="M118" s="209" t="s">
        <v>5</v>
      </c>
      <c r="N118" s="259" t="s">
        <v>42</v>
      </c>
      <c r="O118" s="260"/>
      <c r="P118" s="261">
        <f>O118*H118</f>
        <v>0</v>
      </c>
      <c r="Q118" s="261">
        <v>0</v>
      </c>
      <c r="R118" s="261">
        <f>Q118*H118</f>
        <v>0</v>
      </c>
      <c r="S118" s="261">
        <v>0</v>
      </c>
      <c r="T118" s="262">
        <f>S118*H118</f>
        <v>0</v>
      </c>
      <c r="AR118" s="25" t="s">
        <v>1047</v>
      </c>
      <c r="AT118" s="25" t="s">
        <v>155</v>
      </c>
      <c r="AU118" s="25" t="s">
        <v>81</v>
      </c>
      <c r="AY118" s="25" t="s">
        <v>152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25" t="s">
        <v>79</v>
      </c>
      <c r="BK118" s="213">
        <f>ROUND(I118*H118,2)</f>
        <v>0</v>
      </c>
      <c r="BL118" s="25" t="s">
        <v>1047</v>
      </c>
      <c r="BM118" s="25" t="s">
        <v>1136</v>
      </c>
    </row>
    <row r="119" spans="2:12" s="1" customFormat="1" ht="6.95" customHeight="1">
      <c r="B119" s="68"/>
      <c r="C119" s="69"/>
      <c r="D119" s="69"/>
      <c r="E119" s="69"/>
      <c r="F119" s="69"/>
      <c r="G119" s="69"/>
      <c r="H119" s="69"/>
      <c r="I119" s="153"/>
      <c r="J119" s="69"/>
      <c r="K119" s="69"/>
      <c r="L119" s="47"/>
    </row>
  </sheetData>
  <autoFilter ref="C83:K118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Petr</dc:creator>
  <cp:keywords/>
  <dc:description/>
  <cp:lastModifiedBy>Jan Petr</cp:lastModifiedBy>
  <dcterms:created xsi:type="dcterms:W3CDTF">2018-12-10T18:59:00Z</dcterms:created>
  <dcterms:modified xsi:type="dcterms:W3CDTF">2018-12-10T18:59:27Z</dcterms:modified>
  <cp:category/>
  <cp:version/>
  <cp:contentType/>
  <cp:contentStatus/>
</cp:coreProperties>
</file>