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ydfVV5RBM0HkSmMYAseR1cJRNRXIC1OwjWELs/ztd870lRrQlht5CR2fRpAkuV98dHYlu5uDBEPI2qzIPIUVnA==" workbookSpinCount="100000" workbookSaltValue="fe0yJKpTzrDPxsVULRcYmg==" lockStructure="1"/>
  <bookViews>
    <workbookView xWindow="0" yWindow="0" windowWidth="25200" windowHeight="11865" firstSheet="2" activeTab="7"/>
  </bookViews>
  <sheets>
    <sheet name="Rekapitulace stavby" sheetId="1" r:id="rId1"/>
    <sheet name="MJEL-00601 - SO - 01 - st..." sheetId="2" r:id="rId2"/>
    <sheet name="MJEL-00602 - SO - 02 - tr..." sheetId="3" r:id="rId3"/>
    <sheet name="MJEL-00603 - SO - 03 - zá..." sheetId="4" r:id="rId4"/>
    <sheet name="MJEL-00604 - Technika pro..." sheetId="5" r:id="rId5"/>
    <sheet name="MJEL-00605 - Technika pro..." sheetId="6" r:id="rId6"/>
    <sheet name="MJEL-00606 - Technika pro..." sheetId="7" r:id="rId7"/>
    <sheet name="MJEL-00607 - vedlejší a o..." sheetId="8" r:id="rId8"/>
    <sheet name="Pokyny pro vyplnění" sheetId="9" r:id="rId9"/>
  </sheets>
  <definedNames>
    <definedName name="_xlnm._FilterDatabase" localSheetId="1" hidden="1">'MJEL-00601 - SO - 01 - st...'!$C$100:$K$938</definedName>
    <definedName name="_xlnm._FilterDatabase" localSheetId="2" hidden="1">'MJEL-00602 - SO - 02 - tr...'!$C$99:$K$694</definedName>
    <definedName name="_xlnm._FilterDatabase" localSheetId="3" hidden="1">'MJEL-00603 - SO - 03 - zá...'!$C$102:$K$752</definedName>
    <definedName name="_xlnm._FilterDatabase" localSheetId="4" hidden="1">'MJEL-00604 - Technika pro...'!$C$77:$K$83</definedName>
    <definedName name="_xlnm._FilterDatabase" localSheetId="5" hidden="1">'MJEL-00605 - Technika pro...'!$C$77:$K$83</definedName>
    <definedName name="_xlnm._FilterDatabase" localSheetId="6" hidden="1">'MJEL-00606 - Technika pro...'!$C$77:$K$83</definedName>
    <definedName name="_xlnm._FilterDatabase" localSheetId="7" hidden="1">'MJEL-00607 - vedlejší a o...'!$C$78:$K$137</definedName>
    <definedName name="_xlnm.Print_Area" localSheetId="1">'MJEL-00601 - SO - 01 - st...'!$C$4:$J$36,'MJEL-00601 - SO - 01 - st...'!$C$42:$J$82,'MJEL-00601 - SO - 01 - st...'!$C$88:$K$938</definedName>
    <definedName name="_xlnm.Print_Area" localSheetId="2">'MJEL-00602 - SO - 02 - tr...'!$C$4:$J$36,'MJEL-00602 - SO - 02 - tr...'!$C$42:$J$81,'MJEL-00602 - SO - 02 - tr...'!$C$87:$K$694</definedName>
    <definedName name="_xlnm.Print_Area" localSheetId="3">'MJEL-00603 - SO - 03 - zá...'!$C$4:$J$36,'MJEL-00603 - SO - 03 - zá...'!$C$42:$J$84,'MJEL-00603 - SO - 03 - zá...'!$C$90:$K$752</definedName>
    <definedName name="_xlnm.Print_Area" localSheetId="4">'MJEL-00604 - Technika pro...'!$C$4:$J$36,'MJEL-00604 - Technika pro...'!$C$42:$J$59,'MJEL-00604 - Technika pro...'!$C$65:$K$83</definedName>
    <definedName name="_xlnm.Print_Area" localSheetId="5">'MJEL-00605 - Technika pro...'!$C$4:$J$36,'MJEL-00605 - Technika pro...'!$C$42:$J$59,'MJEL-00605 - Technika pro...'!$C$65:$K$83</definedName>
    <definedName name="_xlnm.Print_Area" localSheetId="6">'MJEL-00606 - Technika pro...'!$C$4:$J$36,'MJEL-00606 - Technika pro...'!$C$42:$J$59,'MJEL-00606 - Technika pro...'!$C$65:$K$83</definedName>
    <definedName name="_xlnm.Print_Area" localSheetId="7">'MJEL-00607 - vedlejší a o...'!$C$4:$J$36,'MJEL-00607 - vedlejší a o...'!$C$42:$J$60,'MJEL-00607 - vedlejší a o...'!$C$66:$K$137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'MJEL-00601 - SO - 01 - st...'!$100:$100</definedName>
    <definedName name="_xlnm.Print_Titles" localSheetId="2">'MJEL-00602 - SO - 02 - tr...'!$99:$99</definedName>
    <definedName name="_xlnm.Print_Titles" localSheetId="3">'MJEL-00603 - SO - 03 - zá...'!$102:$102</definedName>
    <definedName name="_xlnm.Print_Titles" localSheetId="4">'MJEL-00604 - Technika pro...'!$77:$77</definedName>
    <definedName name="_xlnm.Print_Titles" localSheetId="5">'MJEL-00605 - Technika pro...'!$77:$77</definedName>
    <definedName name="_xlnm.Print_Titles" localSheetId="6">'MJEL-00606 - Technika pro...'!$77:$77</definedName>
    <definedName name="_xlnm.Print_Titles" localSheetId="7">'MJEL-00607 - vedlejší a o...'!$78:$78</definedName>
  </definedNames>
  <calcPr calcId="162913"/>
</workbook>
</file>

<file path=xl/sharedStrings.xml><?xml version="1.0" encoding="utf-8"?>
<sst xmlns="http://schemas.openxmlformats.org/spreadsheetml/2006/main" count="26057" uniqueCount="3212">
  <si>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</si>
  <si>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</si>
  <si>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</si>
  <si>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</si>
  <si>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</si>
  <si>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</si>
  <si>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</si>
  <si>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{4e3f7753-433c-4a1d-ac5d-9bb51031aadb}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</si>
  <si>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</si>
  <si>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</si>
  <si>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</si>
  <si>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</si>
  <si>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</si>
  <si>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</si>
  <si>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</si>
  <si>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</si>
  <si>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</si>
  <si>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MJEL-0061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</si>
  <si>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</si>
  <si>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</si>
  <si>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Odborné učiliště Chroustovice, Zámek 1</t>
  </si>
  <si>
    <t>0,1</t>
  </si>
  <si>
    <t>KSO:</t>
  </si>
  <si>
    <t>801 33</t>
  </si>
  <si>
    <t>CC-CZ:</t>
  </si>
  <si>
    <t>12631</t>
  </si>
  <si>
    <t>1</t>
  </si>
  <si>
    <t>Místo:</t>
  </si>
  <si>
    <t>Chroustovice</t>
  </si>
  <si>
    <t>Datum:</t>
  </si>
  <si>
    <t>16.12.2016</t>
  </si>
  <si>
    <t>10</t>
  </si>
  <si>
    <t>Zadavatel:</t>
  </si>
  <si>
    <t>IČ:</t>
  </si>
  <si>
    <t xml:space="preserve">PARDUBICKÝ KRAJ, Komenského nám. 125, Pardubice </t>
  </si>
  <si>
    <t>DIČ:</t>
  </si>
  <si>
    <t>Uchazeč:</t>
  </si>
  <si>
    <t>Vyplň údaj</t>
  </si>
  <si>
    <t>Projektant:</t>
  </si>
  <si>
    <t>Ing. Miloslav Jelínek, projekce staveb-urbanismus</t>
  </si>
  <si>
    <t>True</t>
  </si>
  <si>
    <t>Poznámka:</t>
  </si>
  <si>
    <t>Soupis prací je sestaven za využití položek Cenové soustavy ÚRS. Cenové a technické podmínky položek Cenové soustavy ÚRS, které nejsou uvedeny v soupisu prací (tzn. úvodní části katalogů) jsou neomezeně dálkově k dispozici 
na www.cs-urs.cz. Položky soupisu prací, které nemají ve sloupci"Cenová soustava" uveden žádný údaj, nepochází z Cenové soustavy ÚRS.
Předpokládá se, že dodavatel před zpracováním cenové nabídky pečlivě prostuduje všechny podklady, pokyny a technické specifikace obsažené v zadávací dokumentaci a podmínkách a bude se jimi při zpracování nabídkové ceny řídit.
Zadavatel nemůže vzít v úvahu žádnou dodatečnou výhradu dodavatele k soupisu stavebních prací, dodávek a služeb.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</si>
  <si>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</si>
  <si>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</si>
  <si>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</si>
  <si>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</si>
  <si>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</si>
  <si>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</si>
  <si>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</si>
  <si>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</si>
  <si>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</si>
  <si>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</si>
  <si>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</si>
  <si>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</si>
  <si>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</si>
  <si>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</si>
  <si>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</si>
  <si>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</si>
  <si>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</si>
  <si>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</si>
  <si>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</si>
  <si>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</si>
  <si>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</si>
  <si>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</si>
  <si>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</si>
  <si>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</si>
  <si>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</si>
  <si>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</si>
  <si>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</si>
  <si>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</si>
  <si>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</si>
  <si>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</si>
  <si>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</si>
  <si>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</si>
  <si>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</si>
  <si>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</si>
  <si>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</si>
  <si>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</si>
  <si>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</si>
  <si>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</si>
  <si>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</si>
  <si>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MJEL-00601</t>
  </si>
  <si>
    <t>SO - 01 - strojovna truhlárny - stavební část</t>
  </si>
  <si>
    <t>STA</t>
  </si>
  <si>
    <t>{99954f97-742e-4d3e-b803-919bbeedd9be}</t>
  </si>
  <si>
    <t>2</t>
  </si>
  <si>
    <t>MJEL-00602</t>
  </si>
  <si>
    <t xml:space="preserve">SO - 02 - truhlářská dílna - stavební část </t>
  </si>
  <si>
    <t>{93336bc7-380f-43ef-bffb-2abf49d3f273}</t>
  </si>
  <si>
    <t>MJEL-00603</t>
  </si>
  <si>
    <t>SO - 03 - zámečnická dílna - stavební část</t>
  </si>
  <si>
    <t>{5652ac6d-9c59-4404-9460-d12721784ced}</t>
  </si>
  <si>
    <t>MJEL-00604</t>
  </si>
  <si>
    <t>Technika prostř. staveb - vytápění, plynofikace</t>
  </si>
  <si>
    <t>{bd1af0f1-13e5-42dd-bc45-20eac25b972f}</t>
  </si>
  <si>
    <t>MJEL-00605</t>
  </si>
  <si>
    <t>Technika prostř. staveb - vzduchotechnika</t>
  </si>
  <si>
    <t>{ab0a7229-b6e5-44eb-bd46-73f5a5c1e721}</t>
  </si>
  <si>
    <t>MJEL-00606</t>
  </si>
  <si>
    <t>Technika prostř. staveb - silnoproud, elektroins., M a R</t>
  </si>
  <si>
    <t>{4b4b8a71-9323-4684-99ef-fd8d7184e06d}</t>
  </si>
  <si>
    <t>MJEL-00607</t>
  </si>
  <si>
    <t>vedlejší a ostatní náklady</t>
  </si>
  <si>
    <t>VON</t>
  </si>
  <si>
    <t>{4ce80412-5b8e-4d31-a996-798d98aa0ae0}</t>
  </si>
  <si>
    <t>1) Krycí list soupisu</t>
  </si>
  <si>
    <t>2) Rekapitulace</t>
  </si>
  <si>
    <t>3) Soupis prací</t>
  </si>
  <si>
    <t>Zpět na list:</t>
  </si>
  <si>
    <t>Rekapitulace stavby</t>
  </si>
  <si>
    <t>basf1</t>
  </si>
  <si>
    <t>44,74</t>
  </si>
  <si>
    <t>bed1</t>
  </si>
  <si>
    <t>0,89</t>
  </si>
  <si>
    <t>KRYCÍ LIST SOUPISU</t>
  </si>
  <si>
    <t>bed3</t>
  </si>
  <si>
    <t>4,38</t>
  </si>
  <si>
    <t>bed5</t>
  </si>
  <si>
    <t>10,88</t>
  </si>
  <si>
    <t>blap1</t>
  </si>
  <si>
    <t>bmaz1</t>
  </si>
  <si>
    <t>0,52</t>
  </si>
  <si>
    <t>Objekt:</t>
  </si>
  <si>
    <t>bobkl1</t>
  </si>
  <si>
    <t>1,8</t>
  </si>
  <si>
    <t>MJEL-00601 - SO - 01 - strojovna truhlárny - stavební část</t>
  </si>
  <si>
    <t>bom1</t>
  </si>
  <si>
    <t>168,521</t>
  </si>
  <si>
    <t>bom2</t>
  </si>
  <si>
    <t>80,133</t>
  </si>
  <si>
    <t>bom21</t>
  </si>
  <si>
    <t>-32,288</t>
  </si>
  <si>
    <t>bom22</t>
  </si>
  <si>
    <t>12,827</t>
  </si>
  <si>
    <t>bom3</t>
  </si>
  <si>
    <t>5,4</t>
  </si>
  <si>
    <t>bpod1</t>
  </si>
  <si>
    <t>6,195</t>
  </si>
  <si>
    <t>dren1</t>
  </si>
  <si>
    <t>25,85</t>
  </si>
  <si>
    <t>dv1</t>
  </si>
  <si>
    <t>foš1</t>
  </si>
  <si>
    <t>26,82</t>
  </si>
  <si>
    <t>foš2</t>
  </si>
  <si>
    <t>0,295</t>
  </si>
  <si>
    <t>geo1</t>
  </si>
  <si>
    <t>58,421</t>
  </si>
  <si>
    <t>izo1</t>
  </si>
  <si>
    <t>3,8</t>
  </si>
  <si>
    <t>izo2</t>
  </si>
  <si>
    <t>2,94</t>
  </si>
  <si>
    <t>konz1</t>
  </si>
  <si>
    <t>110</t>
  </si>
  <si>
    <t>kzs1</t>
  </si>
  <si>
    <t>158,897</t>
  </si>
  <si>
    <t>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
- Položky jsou sestaveny za pomocí Cenové soustavy ÚRS nebo pomocí položek vlastních. Pro všechny položky platí, že do ceny je nutno zahrnout náklady spojené s koordinací, s pokyny vyplývajícími z RDP, zejména TZ.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zhotovitele.
- Výkaz výměr je nutno číst společně s výkresy, tech. zprávou a specifikacemi
- Veškeré rozměry budou upřesněny po odkrytí a prozkoumání jednotlivých prvků.
Všechny položky se odkazují na výkresovou dokumentaci, technické zprávy . Dle § 7 zákona 230/2012 Sb.</t>
  </si>
  <si>
    <t>kzs11</t>
  </si>
  <si>
    <t>13,484</t>
  </si>
  <si>
    <t>kzs2</t>
  </si>
  <si>
    <t>8,95</t>
  </si>
  <si>
    <t>kzs3</t>
  </si>
  <si>
    <t>49,4</t>
  </si>
  <si>
    <t>kzs31</t>
  </si>
  <si>
    <t>12,155</t>
  </si>
  <si>
    <t>kzs32</t>
  </si>
  <si>
    <t>9,564</t>
  </si>
  <si>
    <t>kzs321</t>
  </si>
  <si>
    <t>4,034</t>
  </si>
  <si>
    <t>kzs33</t>
  </si>
  <si>
    <t>27,681</t>
  </si>
  <si>
    <t>leš1</t>
  </si>
  <si>
    <t>300,067</t>
  </si>
  <si>
    <t>li1</t>
  </si>
  <si>
    <t>83,29</t>
  </si>
  <si>
    <t>li21</t>
  </si>
  <si>
    <t>20,5</t>
  </si>
  <si>
    <t>li22</t>
  </si>
  <si>
    <t>12,65</t>
  </si>
  <si>
    <t>li23</t>
  </si>
  <si>
    <t>30,7</t>
  </si>
  <si>
    <t>li24</t>
  </si>
  <si>
    <t>15,75</t>
  </si>
  <si>
    <t>li25</t>
  </si>
  <si>
    <t>59,1</t>
  </si>
  <si>
    <t>li4</t>
  </si>
  <si>
    <t>4,37</t>
  </si>
  <si>
    <t>mal1</t>
  </si>
  <si>
    <t>241,5</t>
  </si>
  <si>
    <t>maz1</t>
  </si>
  <si>
    <t>0,94</t>
  </si>
  <si>
    <t>maz2</t>
  </si>
  <si>
    <t>0,399</t>
  </si>
  <si>
    <t>REKAPITULACE ČLENĚNÍ SOUPISU PRACÍ</t>
  </si>
  <si>
    <t>obr1</t>
  </si>
  <si>
    <t>om2</t>
  </si>
  <si>
    <t>8,76</t>
  </si>
  <si>
    <t>om4</t>
  </si>
  <si>
    <t>7,013</t>
  </si>
  <si>
    <t>om5</t>
  </si>
  <si>
    <t>262,609</t>
  </si>
  <si>
    <t>om51</t>
  </si>
  <si>
    <t>6,691</t>
  </si>
  <si>
    <t>om52</t>
  </si>
  <si>
    <t>6,503</t>
  </si>
  <si>
    <t>par11</t>
  </si>
  <si>
    <t>9,3</t>
  </si>
  <si>
    <t>par12</t>
  </si>
  <si>
    <t>3,6</t>
  </si>
  <si>
    <t>paž1</t>
  </si>
  <si>
    <t>13,12</t>
  </si>
  <si>
    <t>paž2</t>
  </si>
  <si>
    <t>2,928</t>
  </si>
  <si>
    <t>pl11</t>
  </si>
  <si>
    <t>153,12</t>
  </si>
  <si>
    <t>pří1</t>
  </si>
  <si>
    <t>24,484</t>
  </si>
  <si>
    <t>Kód dílu - Popis</t>
  </si>
  <si>
    <t>Cena celkem [CZK]</t>
  </si>
  <si>
    <t>rýha1</t>
  </si>
  <si>
    <t>5,49</t>
  </si>
  <si>
    <t>rýha2</t>
  </si>
  <si>
    <t>1,72</t>
  </si>
  <si>
    <t>Náklady soupisu celkem</t>
  </si>
  <si>
    <t>-1</t>
  </si>
  <si>
    <t>řez1</t>
  </si>
  <si>
    <t>63,45</t>
  </si>
  <si>
    <t>HSV - Práce a dodávky HSV</t>
  </si>
  <si>
    <t>sut1</t>
  </si>
  <si>
    <t>0,214</t>
  </si>
  <si>
    <t xml:space="preserve">    11 - Zemní práce - přípravné a přidružené práce</t>
  </si>
  <si>
    <t>svis1</t>
  </si>
  <si>
    <t>19,748</t>
  </si>
  <si>
    <t xml:space="preserve">    13 - Zemní práce - hloubené vykopávky</t>
  </si>
  <si>
    <t>ša1</t>
  </si>
  <si>
    <t>1,464</t>
  </si>
  <si>
    <t xml:space="preserve">    2 - Zakládání</t>
  </si>
  <si>
    <t>šd1</t>
  </si>
  <si>
    <t>28,03</t>
  </si>
  <si>
    <t xml:space="preserve">    3 - Svislé a kompletní konstrukce</t>
  </si>
  <si>
    <t>vodor1</t>
  </si>
  <si>
    <t>7,961</t>
  </si>
  <si>
    <t xml:space="preserve">    4 - Vodorovné konstrukce</t>
  </si>
  <si>
    <t>vyk1</t>
  </si>
  <si>
    <t>2,4</t>
  </si>
  <si>
    <t xml:space="preserve">    5 - Komunikace</t>
  </si>
  <si>
    <t>zás1</t>
  </si>
  <si>
    <t>10,827</t>
  </si>
  <si>
    <t xml:space="preserve">    6 - Úpravy povrchů, podlahy a osazování výplní</t>
  </si>
  <si>
    <t>zás2</t>
  </si>
  <si>
    <t>0,96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</si>
  <si>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</si>
  <si>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</si>
  <si>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</si>
  <si>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99 - Přesun hmot</t>
  </si>
  <si>
    <t xml:space="preserve">    94 - Lešení a stavební výtahy</t>
  </si>
  <si>
    <t xml:space="preserve">    95 - Různé dokončovací konstrukce a práce pozemních staveb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</si>
  <si>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</si>
  <si>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</si>
  <si>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</si>
  <si>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</si>
  <si>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</si>
  <si>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</si>
  <si>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</si>
  <si>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</si>
  <si>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</si>
  <si>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</si>
  <si>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</si>
  <si>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</si>
  <si>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</si>
  <si>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</si>
  <si>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</si>
  <si>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</si>
  <si>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</si>
  <si>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</si>
  <si>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</si>
  <si>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</si>
  <si>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</si>
  <si>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</si>
  <si>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</si>
  <si>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</si>
  <si>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</si>
  <si>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</si>
  <si>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</si>
  <si>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</si>
  <si>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</si>
  <si>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</si>
  <si>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</si>
  <si>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</si>
  <si>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</si>
  <si>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m2</t>
  </si>
  <si>
    <t>CS ÚRS 2013 01</t>
  </si>
  <si>
    <t>4</t>
  </si>
  <si>
    <t>1519808369</t>
  </si>
  <si>
    <t>VV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</si>
  <si>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</si>
  <si>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</si>
  <si>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1228164446</t>
  </si>
  <si>
    <t>"v.č. B - 01 - půdorys přízemí"</t>
  </si>
  <si>
    <t>(7,45+15,5+2,9+1*2)*1</t>
  </si>
  <si>
    <t>6*0,9+1,7*0,9*2</t>
  </si>
  <si>
    <t>1*1*2+1,1*1,3</t>
  </si>
  <si>
    <t>1*1</t>
  </si>
  <si>
    <t>1*1*4</t>
  </si>
  <si>
    <t>Součet</t>
  </si>
  <si>
    <t>3</t>
  </si>
  <si>
    <t>130001101</t>
  </si>
  <si>
    <t>Příplatek k cenám hloubených vykopávek za ztížení vykopávky v blízkosti podzemního vedení nebo výbušnin pro jakoukoliv třídu horniny</t>
  </si>
  <si>
    <t>m3</t>
  </si>
  <si>
    <t>-410120330</t>
  </si>
  <si>
    <t>(15,5+0,8*2)*0,8*0,5</t>
  </si>
  <si>
    <t>0,8*0,8*0,8*2</t>
  </si>
  <si>
    <t>13</t>
  </si>
  <si>
    <t>Zemní práce - hloubené vykopávky</t>
  </si>
  <si>
    <t>132202101</t>
  </si>
  <si>
    <t>Hloubení zapažených i nezapažených rýh šířky do 600 mm ručním nebo pneumatickým nářadím s urovnáním dna do předepsaného profilu a spádu v horninách tř. 3 soudržných</t>
  </si>
  <si>
    <t>669663798</t>
  </si>
  <si>
    <t>6*0,5*0,8*0,5</t>
  </si>
  <si>
    <t>1,3*0,5*0,8*2*0,5</t>
  </si>
  <si>
    <t>5</t>
  </si>
  <si>
    <t>132202109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</si>
  <si>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</si>
  <si>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1886320175</t>
  </si>
  <si>
    <t>6</t>
  </si>
  <si>
    <t>132202201</t>
  </si>
  <si>
    <t>Hloubení zapažených i nezapažených rýh šířky přes 600 do 2 000 mm ručním nebo pneumatickým nářadím s urovnáním dna do předepsaného profilu a spádu v horninách tř. 3 soudržných</t>
  </si>
  <si>
    <t>432446577</t>
  </si>
  <si>
    <t>(7,45+15,5+2,9+0,8*2)*0,8*0,5*0,5</t>
  </si>
  <si>
    <t>7</t>
  </si>
  <si>
    <t>132202209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</si>
  <si>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</si>
  <si>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1168839066</t>
  </si>
  <si>
    <t>8</t>
  </si>
  <si>
    <t>132302101</t>
  </si>
  <si>
    <t>Hloubení zapažených i nezapažených rýh šířky do 600 mm ručním nebo pneumatickým nářadím s urovnáním dna do předepsaného profilu a spádu v horninách tř. 4 soudržných</t>
  </si>
  <si>
    <t>3263925</t>
  </si>
  <si>
    <t>9</t>
  </si>
  <si>
    <t>132302109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</si>
  <si>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</si>
  <si>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1777302996</t>
  </si>
  <si>
    <t>132302201</t>
  </si>
  <si>
    <t>Hloubení zapažených i nezapažených rýh šířky přes 600 do 2 000 mm ručním nebo pneumatickým nářadím s urovnáním dna do předepsaného profilu a spádu v horninách tř. 4 soudržných</t>
  </si>
  <si>
    <t>-1308129995</t>
  </si>
  <si>
    <t>132302209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</si>
  <si>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</si>
  <si>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-1312358806</t>
  </si>
  <si>
    <t>12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</si>
  <si>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</si>
  <si>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</si>
  <si>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705237412</t>
  </si>
  <si>
    <t>0,5*0,5*0,8*2*0,5+0,7*0,9*0,8*0,5</t>
  </si>
  <si>
    <t>1*1*1*0,5</t>
  </si>
  <si>
    <t>0,8*0,8*0,8*2*0,5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</si>
  <si>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</si>
  <si>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</si>
  <si>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310257300</t>
  </si>
  <si>
    <t>14</t>
  </si>
  <si>
    <t>133302011</t>
  </si>
  <si>
    <t>Hloubení zapažených i nezapažených šachet plocha výkopu do 20 m2 ručním nebo pneumatickým nářadím s případným nutným přemístěním výkopku ve výkopišti v horninách soudržných tř. 4, plocha výkopu do 4 m2</t>
  </si>
  <si>
    <t>-229011734</t>
  </si>
  <si>
    <t>133302019</t>
  </si>
  <si>
    <t>Hloubení zapažených i nezapažených šachet plocha výkopu do 20 m2 ručním nebo pneumatickým nářadím s případným nutným přemístěním výkopku ve výkopišti v horninách soudržných tř. 4, plocha výkopu Příplatek k cenám za lepivost horniny tř. 4</t>
  </si>
  <si>
    <t>-1602564369</t>
  </si>
  <si>
    <t>16</t>
  </si>
  <si>
    <t>139711101</t>
  </si>
  <si>
    <t>Vykopávka v uzavřených prostorách s naložením výkopku na dopravní prostředek v hornině tř. 1 až 4</t>
  </si>
  <si>
    <t>1244477961</t>
  </si>
  <si>
    <t>2*1,5*0,8</t>
  </si>
  <si>
    <t>17</t>
  </si>
  <si>
    <t>151101201</t>
  </si>
  <si>
    <t>Zřízení pažení stěn výkopu bez rozepření nebo vzepření příložné, hloubky do 4 m</t>
  </si>
  <si>
    <t>1576195215</t>
  </si>
  <si>
    <t>(0,7*2+0,9*2+0,5*4*3+1,3*4+0,5*4)*0,8</t>
  </si>
  <si>
    <t>18</t>
  </si>
  <si>
    <t>151101211</t>
  </si>
  <si>
    <t>Odstranění pažení stěn výkopu s uložením pažin na vzdálenost do 3 m od okraje výkopu příložné, hloubky do 4 m</t>
  </si>
  <si>
    <t>-1530104</t>
  </si>
  <si>
    <t>19</t>
  </si>
  <si>
    <t>151101301</t>
  </si>
  <si>
    <t>Zřízení rozepření zapažených stěn výkopů s potřebným přepažováním při roubení příložném, hloubky do 4 m</t>
  </si>
  <si>
    <t>2019316776</t>
  </si>
  <si>
    <t>ša1*2</t>
  </si>
  <si>
    <t>20</t>
  </si>
  <si>
    <t>151101311</t>
  </si>
  <si>
    <t>Odstranění rozepření stěn výkopů s uložením materiálu na vzdálenost do 3 m od okraje výkopu roubení příložného, hloubky do 4 m</t>
  </si>
  <si>
    <t>174790376</t>
  </si>
  <si>
    <t>151401501</t>
  </si>
  <si>
    <t>Přepažování rozepření zapažených stěn výkopů při roubení příložném, hloubky do 4 m</t>
  </si>
  <si>
    <t>-1232047673</t>
  </si>
  <si>
    <t>22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</si>
  <si>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</si>
  <si>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</si>
  <si>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-1830968382</t>
  </si>
  <si>
    <t>rýha1*2</t>
  </si>
  <si>
    <t>rýha2*2</t>
  </si>
  <si>
    <t>23</t>
  </si>
  <si>
    <t>162201201</t>
  </si>
  <si>
    <t>Vodorovné přemístění výkopku nošením s vyprázdněním nádoby na hromady nebo do dopravního prostředku na vzdálenost do 10 m z horniny tř. 1 až 4</t>
  </si>
  <si>
    <t>-1340638274</t>
  </si>
  <si>
    <t>24</t>
  </si>
  <si>
    <t>162201209</t>
  </si>
  <si>
    <t>Vodorovné přemístění výkopku nošením s vyprázdněním nádoby na hromady nebo do dopravního prostředku na vzdálenost do 10 m z horniny Příplatek k ceně za každých dalších 10 m</t>
  </si>
  <si>
    <t>-163133698</t>
  </si>
  <si>
    <t>vyk1*2</t>
  </si>
  <si>
    <t>25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</si>
  <si>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</si>
  <si>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</si>
  <si>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1225845190</t>
  </si>
  <si>
    <t>-zás1</t>
  </si>
  <si>
    <t>-zás2</t>
  </si>
  <si>
    <t>26</t>
  </si>
  <si>
    <t>171201201</t>
  </si>
  <si>
    <t>Uložení sypaniny na skládky</t>
  </si>
  <si>
    <t>2049916719</t>
  </si>
  <si>
    <t>27</t>
  </si>
  <si>
    <t>174101101</t>
  </si>
  <si>
    <t>Zásyp sypaninou z jakékoliv horniny s uložením výkopku ve vrstvách se zhutněním jam, šachet, rýh nebo kolem objektů v těchto vykopávkách</t>
  </si>
  <si>
    <t>1507852869</t>
  </si>
  <si>
    <t>6*0,5*0,8</t>
  </si>
  <si>
    <t>(7,45+15,5+2,9+0,8*2)*0,2*0,5</t>
  </si>
  <si>
    <t>1*1*1*4</t>
  </si>
  <si>
    <t>2,45*0,55*0,5</t>
  </si>
  <si>
    <t>0,2*0,7*0,8+0,1*0,5*0,8*6+0,1*0,3*0,8*6+1,3*0,1*0,8*4+0,3*0,1*0,8*4</t>
  </si>
  <si>
    <t>28</t>
  </si>
  <si>
    <t>174101102</t>
  </si>
  <si>
    <t>Zásyp sypaninou z jakékoliv horniny s uložením výkopku ve vrstvách se zhutněním v uzavřených prostorách s urovnáním povrchu zásypu</t>
  </si>
  <si>
    <t>1964890152</t>
  </si>
  <si>
    <t>2*0,3*0,8*2</t>
  </si>
  <si>
    <t>29</t>
  </si>
  <si>
    <t>R171201001</t>
  </si>
  <si>
    <t>Poplatek za uložení odpadu ze sypaniny na skládce (skládkovné)</t>
  </si>
  <si>
    <t>822849438</t>
  </si>
  <si>
    <t>Zakládání</t>
  </si>
  <si>
    <t>30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</si>
  <si>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</si>
  <si>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</si>
  <si>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78470429</t>
  </si>
  <si>
    <t>dren1*(0,5*2+0,43*2+0,2*2)</t>
  </si>
  <si>
    <t>31</t>
  </si>
  <si>
    <t>M</t>
  </si>
  <si>
    <t>693R112002</t>
  </si>
  <si>
    <t>separační geotextilie 300 g/m2</t>
  </si>
  <si>
    <t>170975258</t>
  </si>
  <si>
    <t>geo1*1,2</t>
  </si>
  <si>
    <t>32</t>
  </si>
  <si>
    <t>212572121</t>
  </si>
  <si>
    <t>Lože pro trativody z kameniva drobného těženého</t>
  </si>
  <si>
    <t>-895985755</t>
  </si>
  <si>
    <t>dren1*0,43*0,1</t>
  </si>
  <si>
    <t>33</t>
  </si>
  <si>
    <t>212755214</t>
  </si>
  <si>
    <t>Trativody bez lože z drenážních trubek plastových flexibilních D 100 mm</t>
  </si>
  <si>
    <t>m</t>
  </si>
  <si>
    <t>1839953002</t>
  </si>
  <si>
    <t>7,45+15,5+2,9</t>
  </si>
  <si>
    <t>34</t>
  </si>
  <si>
    <t>214500111</t>
  </si>
  <si>
    <t>Zřízení výplně rýhy s drenážním potrubím z trub DN do 200 štěrkem, pískem nebo štěrkopískem, výšky přes 200 do 300 mm</t>
  </si>
  <si>
    <t>-1823785758</t>
  </si>
  <si>
    <t>35</t>
  </si>
  <si>
    <t>583439300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</si>
  <si>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</si>
  <si>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t</t>
  </si>
  <si>
    <t>1832920348</t>
  </si>
  <si>
    <t>dren1*0,43*0,3*2</t>
  </si>
  <si>
    <t>36</t>
  </si>
  <si>
    <t>275313611</t>
  </si>
  <si>
    <t>Základy z betonu prostého patky a bloky z betonu kamenem neprokládaného tř. C 16/20</t>
  </si>
  <si>
    <t>301325602</t>
  </si>
  <si>
    <t>"v.č. S - 01 - půdorys přízemí"</t>
  </si>
  <si>
    <t>0,6*0,3*0,8*2*1,035+0,3*0,3*0,8*2*1,035</t>
  </si>
  <si>
    <t>1,1*0,3*0,8*2*1,035+0,3*0,3*1*1,035</t>
  </si>
  <si>
    <t>37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</si>
  <si>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</si>
  <si>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</si>
  <si>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-38324136</t>
  </si>
  <si>
    <t>(0,6*4+0,3*4+0,3*4*2+1,1*4+0,3*2)*0,88</t>
  </si>
  <si>
    <t>0,3*4*1</t>
  </si>
  <si>
    <t>38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</si>
  <si>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</si>
  <si>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</si>
  <si>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2001938732</t>
  </si>
  <si>
    <t>39</t>
  </si>
  <si>
    <t>275353123</t>
  </si>
  <si>
    <t>Bednění kotevních otvorů a prostupů v základových konstrukcích v patkách včetně polohového zajištění a odbednění, popř. ztraceného bednění z pletiva apod. průřezu přes 0,02 do 0,05 m2, hl. přes 1,00 do 2,00 m</t>
  </si>
  <si>
    <t>kus</t>
  </si>
  <si>
    <t>1582465738</t>
  </si>
  <si>
    <t>40</t>
  </si>
  <si>
    <t>278311151</t>
  </si>
  <si>
    <t>Zálivka kotevních otvorů z betonu prostého obyčejného tř. C 20/25 při objemu jednoho otvoru do 0,02 m3</t>
  </si>
  <si>
    <t>1207370717</t>
  </si>
  <si>
    <t>0,1*0,1*1</t>
  </si>
  <si>
    <t>41</t>
  </si>
  <si>
    <t>279113132</t>
  </si>
  <si>
    <t>Základové zdi z tvárnic ztraceného bednění včetně výplně z betonu bez zvláštních nároků na vliv prostředí (X0, XC) třídy C 16/20, tloušťky zdiva přes 150 do 200 mm</t>
  </si>
  <si>
    <t>459606529</t>
  </si>
  <si>
    <t>2*0,6*2+0,9*0,6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</si>
  <si>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</si>
  <si>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</si>
  <si>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</si>
  <si>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856874154</t>
  </si>
  <si>
    <t>(0,9+2*2)*2*2*0,394*1,3*0,001+2*4*0,6*2*0,394*1,3*0,001</t>
  </si>
  <si>
    <t>0,9*4*0,6*0,394*1,3*0,001</t>
  </si>
  <si>
    <t>Svislé a kompletní konstrukce</t>
  </si>
  <si>
    <t>43</t>
  </si>
  <si>
    <t>310237291</t>
  </si>
  <si>
    <t>Zazdívka otvorů ve zdivu nadzákladovém cihlami pálenými plochy přes 0,09 m2 do 0,25 m2, ve zdi tl. přes 900 do 1050 mm</t>
  </si>
  <si>
    <t>-823311676</t>
  </si>
  <si>
    <t>44</t>
  </si>
  <si>
    <t>310239211</t>
  </si>
  <si>
    <t>Zazdívka otvorů ve zdivu nadzákladovém cihlami pálenými plochy přes 1 m2 do 4 m2 na maltu vápenocementovou</t>
  </si>
  <si>
    <t>383403080</t>
  </si>
  <si>
    <t>1,15*2*0,3</t>
  </si>
  <si>
    <t>45</t>
  </si>
  <si>
    <t>311231116</t>
  </si>
  <si>
    <t>Zdivo z cihel pálených nosné z cihel plných dl. 290 mm P 7 až 15, na maltu MC-5 nebo MC-10</t>
  </si>
  <si>
    <t>-994349262</t>
  </si>
  <si>
    <t>7,3*0,6*2*0,3</t>
  </si>
  <si>
    <t>46</t>
  </si>
  <si>
    <t>317234410</t>
  </si>
  <si>
    <t>Vyzdívka mezi nosníky cihlami pálenými na maltu cementovou</t>
  </si>
  <si>
    <t>774871925</t>
  </si>
  <si>
    <t>1,2*1*0,1+0,9*1*0,1</t>
  </si>
  <si>
    <t>47</t>
  </si>
  <si>
    <t>317944321</t>
  </si>
  <si>
    <t>Válcované nosníky dodatečně osazované do připravených otvorů bez zazdění hlav do č. 12</t>
  </si>
  <si>
    <t>1035837949</t>
  </si>
  <si>
    <t>1,2*4*11,15*0,001</t>
  </si>
  <si>
    <t>48</t>
  </si>
  <si>
    <t>R342272001</t>
  </si>
  <si>
    <t>Příčky tl 150 mm z pórobetonových přesných hladkých příčkovek P2,8 na tenkovrst. maltu D+M</t>
  </si>
  <si>
    <t>-376599415</t>
  </si>
  <si>
    <t>(2,5+4,43)*4,37-1,6*2-2*1,3</t>
  </si>
  <si>
    <t>49</t>
  </si>
  <si>
    <t>342291131</t>
  </si>
  <si>
    <t>Ukotvení příček plochými kotvami, do konstrukce betonové</t>
  </si>
  <si>
    <t>-218905973</t>
  </si>
  <si>
    <t>4,37*2</t>
  </si>
  <si>
    <t>50</t>
  </si>
  <si>
    <t>346244381</t>
  </si>
  <si>
    <t>Plentování ocelových válcovaných nosníků jednostranné cihlami na maltu, výška stojiny do 200 mm</t>
  </si>
  <si>
    <t>-86286078</t>
  </si>
  <si>
    <t>1,2*0,12*2</t>
  </si>
  <si>
    <t>51</t>
  </si>
  <si>
    <t>338171RR123</t>
  </si>
  <si>
    <t>zpětná montáž sloupku vjezd. brány do nové bet. patky vč. všech souv dodávek a prací</t>
  </si>
  <si>
    <t>-1002015661</t>
  </si>
  <si>
    <t>52</t>
  </si>
  <si>
    <t>348101RR01</t>
  </si>
  <si>
    <t>zpětné osazení vjezdové brány na nově osazený sloupek vč. všech souv. dodávek a prací</t>
  </si>
  <si>
    <t>1725480224</t>
  </si>
  <si>
    <t>53</t>
  </si>
  <si>
    <t>348101RR02</t>
  </si>
  <si>
    <t>úprava vjezdové brány - zkrácení vč. všech souv. dodávek a prací</t>
  </si>
  <si>
    <t>-1435340142</t>
  </si>
  <si>
    <t>Vodorovné konstrukce</t>
  </si>
  <si>
    <t>54</t>
  </si>
  <si>
    <t>417321313</t>
  </si>
  <si>
    <t>Ztužující pásy a věnce z betonu železového (bez výztuže) tř. C 16/20</t>
  </si>
  <si>
    <t>-1875093890</t>
  </si>
  <si>
    <t>"v.č. S - 05 detaily"</t>
  </si>
  <si>
    <t>7,3*0,3*0,15*2</t>
  </si>
  <si>
    <t>55</t>
  </si>
  <si>
    <t>417351115</t>
  </si>
  <si>
    <t>Bednění bočnic ztužujících pásů a věnců včetně vzpěr zřízení</t>
  </si>
  <si>
    <t>2077579215</t>
  </si>
  <si>
    <t>7,3*0,15*2*2</t>
  </si>
  <si>
    <t>56</t>
  </si>
  <si>
    <t>417351116</t>
  </si>
  <si>
    <t>Bednění bočnic ztužujících pásů a věnců včetně vzpěr odstranění</t>
  </si>
  <si>
    <t>-1459973606</t>
  </si>
  <si>
    <t>Komunikace</t>
  </si>
  <si>
    <t>57</t>
  </si>
  <si>
    <t>564851111</t>
  </si>
  <si>
    <t>Podklad ze štěrkodrti ŠD s rozprostřením a zhutněním, po zhutnění tl. 150 mm</t>
  </si>
  <si>
    <t>533997809</t>
  </si>
  <si>
    <t>-0,6*0,3*2-0,3*0,3*2-1,1*0,3*2</t>
  </si>
  <si>
    <t>-(7,45+15,5+2,9)*0,6</t>
  </si>
  <si>
    <t>58</t>
  </si>
  <si>
    <t>565175121</t>
  </si>
  <si>
    <t>Asfaltový beton vrstva podkladní ACP 16 (obalované kamenivo střednězrnné - OKS) s rozprostřením a zhutněním v pruhu šířky přes 3 m, po zhutnění tl. 100 mm</t>
  </si>
  <si>
    <t>-1257823782</t>
  </si>
  <si>
    <t>59</t>
  </si>
  <si>
    <t>567122111</t>
  </si>
  <si>
    <t>Podklad z kameniva zpevněného cementem bez dilatačních spár, s rozprostřením a zhutněním KSC I, po zhutnění tl. 120 mm</t>
  </si>
  <si>
    <t>1813640887</t>
  </si>
  <si>
    <t>60</t>
  </si>
  <si>
    <t>577134111</t>
  </si>
  <si>
    <t>Asfaltový beton vrstva obrusná ACO 11 (ABS) s rozprostřením a se zhutněním z nemodifikovaného asfaltu v pruhu šířky do 3 m tř. I, po zhutnění tl. 40 mm</t>
  </si>
  <si>
    <t>-1805233847</t>
  </si>
  <si>
    <t>61</t>
  </si>
  <si>
    <t>R530001</t>
  </si>
  <si>
    <t>příplatek k provádění asfaltobetonů - malé plochy - zvýšená pracnost</t>
  </si>
  <si>
    <t>-647650297</t>
  </si>
  <si>
    <t>62</t>
  </si>
  <si>
    <t>R910001</t>
  </si>
  <si>
    <t>vyplnění spáry v komunikaci - trvale pružný tmel D+M</t>
  </si>
  <si>
    <t>-196250751</t>
  </si>
  <si>
    <t>Úpravy povrchů, podlahy a osazování výplní</t>
  </si>
  <si>
    <t>63</t>
  </si>
  <si>
    <t>612135101</t>
  </si>
  <si>
    <t>Hrubá výplň rýh maltou jakékoli šířky rýhy ve stěnách</t>
  </si>
  <si>
    <t>79794189</t>
  </si>
  <si>
    <t>4,47*0,2*2+4,47*0,5+2,6*0,2</t>
  </si>
  <si>
    <t>64</t>
  </si>
  <si>
    <t>612142001</t>
  </si>
  <si>
    <t>Potažení vnitřních ploch pletivem v ploše nebo pruzích, na plném podkladu sklovláknitým vtlačením do tmelu stěn</t>
  </si>
  <si>
    <t>1506501543</t>
  </si>
  <si>
    <t>65</t>
  </si>
  <si>
    <t>612311131RR</t>
  </si>
  <si>
    <t>Vápenná omítka štuková jednovrstvá vnitřních stěn nanášená ručně - sjednocení povrchů</t>
  </si>
  <si>
    <t>639796739</t>
  </si>
  <si>
    <t>66</t>
  </si>
  <si>
    <t>612321111</t>
  </si>
  <si>
    <t>Omítka vápenocementová vnitřních ploch nanášená ručně jednovrstvá, tloušťky do 10 mm hrubá zatřená svislých konstrukcí stěn</t>
  </si>
  <si>
    <t>-274507782</t>
  </si>
  <si>
    <t>67</t>
  </si>
  <si>
    <t>612321141</t>
  </si>
  <si>
    <t>Omítka vápenocementová vnitřních ploch nanášená ručně dvouvrstvá, tloušťky jádrové omítky do 10 mm štuková svislých konstrukcí stěn</t>
  </si>
  <si>
    <t>2102926880</t>
  </si>
  <si>
    <t>1,15*2</t>
  </si>
  <si>
    <t>(2,65+2,5+4,43+4,28)*4,37</t>
  </si>
  <si>
    <t>-1,6*2*2-2*1,3*2</t>
  </si>
  <si>
    <t>68</t>
  </si>
  <si>
    <t>612325422</t>
  </si>
  <si>
    <t>Oprava vápenocementové nebo vápenné omítky vnitřních ploch štukové dvouvrstvé, tloušťky do 20 mm stěn, v rozsahu opravované plochy přes 10 do 30%</t>
  </si>
  <si>
    <t>1062723677</t>
  </si>
  <si>
    <t>69</t>
  </si>
  <si>
    <t>615142012</t>
  </si>
  <si>
    <t>Potažení vnitřních ploch pletivem v ploše nebo pruzích, na plném podkladu rabicovým provizorním přichycením nosníků</t>
  </si>
  <si>
    <t>670956805</t>
  </si>
  <si>
    <t>1,2*0,2*2+0,9*1</t>
  </si>
  <si>
    <t>70</t>
  </si>
  <si>
    <t>622143003</t>
  </si>
  <si>
    <t>Montáž omítkových profilů plastových nebo pozinkovaných, upevněných vtlačením do podkladní vrstvy nebo přibitím rohových s tkaninou</t>
  </si>
  <si>
    <t>-647954325</t>
  </si>
  <si>
    <t>71</t>
  </si>
  <si>
    <t>553R43020021</t>
  </si>
  <si>
    <t xml:space="preserve">profil omítkový rohový  pro omítky vnitřní </t>
  </si>
  <si>
    <t>2126874735</t>
  </si>
  <si>
    <t>li4*1,05</t>
  </si>
  <si>
    <t>72</t>
  </si>
  <si>
    <t>622143004</t>
  </si>
  <si>
    <t>Montáž omítkových profilů plastových nebo pozinkovaných, upevněných vtlačením do podkladní vrstvy nebo přibitím začišťovacích samolepících (APU lišty)</t>
  </si>
  <si>
    <t>2067489196</t>
  </si>
  <si>
    <t>73</t>
  </si>
  <si>
    <t>590514760</t>
  </si>
  <si>
    <t>kontaktní zateplovací systémy příslušenství kontaktních zateplovacích systémů APU lišta - profil okenní s tkaninou délka 2,4 m, přesah tkaniny 100 mm 9 mm</t>
  </si>
  <si>
    <t>-714847334</t>
  </si>
  <si>
    <t>li25*1,05</t>
  </si>
  <si>
    <t>74</t>
  </si>
  <si>
    <t>622211021</t>
  </si>
  <si>
    <t>Montáž kontaktního zateplení z polystyrenových desek na vnější stěny, tloušťky desek přes 80 do 120 mm</t>
  </si>
  <si>
    <t>1847761534</t>
  </si>
  <si>
    <t>12,88*0,4+2,7*0,4+10,18*0,18+12,475*0,4+(1,3+1,25)*0,4</t>
  </si>
  <si>
    <t>-2,95*0,2</t>
  </si>
  <si>
    <t>75</t>
  </si>
  <si>
    <t>283760RR04</t>
  </si>
  <si>
    <t>deska fasádní polystyrénová soklová šedá 120 mm</t>
  </si>
  <si>
    <t>-1365895447</t>
  </si>
  <si>
    <t>kzs11*1,02</t>
  </si>
  <si>
    <t>76</t>
  </si>
  <si>
    <t>622211031</t>
  </si>
  <si>
    <t>Montáž kontaktního zateplení z polystyrenových desek na vnější stěny, tloušťky desek přes 120 do 160 mm</t>
  </si>
  <si>
    <t>79010462</t>
  </si>
  <si>
    <t>12,88*4,83+12,88*4,415+(0,88+0,75)*1,575</t>
  </si>
  <si>
    <t>12,475*4,83+12,475*1,38*0,5</t>
  </si>
  <si>
    <t>3,4*0,2</t>
  </si>
  <si>
    <t>77</t>
  </si>
  <si>
    <t>283760RR042</t>
  </si>
  <si>
    <t>deska fasádní polystyrénová šedá tl. 140 mm</t>
  </si>
  <si>
    <t>-1769127355</t>
  </si>
  <si>
    <t>kzs1*1,02</t>
  </si>
  <si>
    <t>78</t>
  </si>
  <si>
    <t>622211RR01</t>
  </si>
  <si>
    <t>Montáž zateplení vnějších stěn z polystyrénových desek tl do 80 mm - kotvené přes základní KZS tl. 140 mm - lisény, lemování, nároží</t>
  </si>
  <si>
    <t>145907118</t>
  </si>
  <si>
    <t>"v.č. S - 04 - pohlady"</t>
  </si>
  <si>
    <t>12,13*0,5+0,82*4,975</t>
  </si>
  <si>
    <t>(1,96*2+1,63*2)*2*0,14</t>
  </si>
  <si>
    <t>Mezisoučet</t>
  </si>
  <si>
    <t>(4,82*2+1,9*2)*0,2</t>
  </si>
  <si>
    <t>(3,93*2+2,25*2+1,85)*0,2</t>
  </si>
  <si>
    <t>(5,985*2+2,25*2+1,85*2)*0,2</t>
  </si>
  <si>
    <t>(8,2+3,02)*0,5+3,02*0,2</t>
  </si>
  <si>
    <t>0,83*2*4,795</t>
  </si>
  <si>
    <t>0,82*2*5,12</t>
  </si>
  <si>
    <t>7,3*0,35*2</t>
  </si>
  <si>
    <t>79</t>
  </si>
  <si>
    <t>283760RR031</t>
  </si>
  <si>
    <t>deska fasádní polystyrénová šedá tl. 20 mm</t>
  </si>
  <si>
    <t>-211814980</t>
  </si>
  <si>
    <t>kzs32*1,1</t>
  </si>
  <si>
    <t>80</t>
  </si>
  <si>
    <t>283760RR03</t>
  </si>
  <si>
    <t>deska fasádní polystyrénová šedá tl. 40 mm</t>
  </si>
  <si>
    <t>2055887411</t>
  </si>
  <si>
    <t>kzs31*1,1</t>
  </si>
  <si>
    <t>81</t>
  </si>
  <si>
    <t>283760RR034</t>
  </si>
  <si>
    <t>deska fasádní polystyrénová šedá tl. 60 mm</t>
  </si>
  <si>
    <t>595971260</t>
  </si>
  <si>
    <t>kzs33*1,1</t>
  </si>
  <si>
    <t>82</t>
  </si>
  <si>
    <t>622212001</t>
  </si>
  <si>
    <t>Montáž kontaktního zateplení vnějšího ostění nebo nadpraží z polystyrenových desek hloubky špalet do 200 mm, tloušťky desek do 40 mm</t>
  </si>
  <si>
    <t>853996573</t>
  </si>
  <si>
    <t>2,95+3*2</t>
  </si>
  <si>
    <t>83</t>
  </si>
  <si>
    <t>-221406350</t>
  </si>
  <si>
    <t>kzs2*0,2*1,02</t>
  </si>
  <si>
    <t>84</t>
  </si>
  <si>
    <t>622221031</t>
  </si>
  <si>
    <t>Montáž kontaktního zateplení z desek z minerální vlny s podélnou orientací vláken na vnější stěny, tloušťky desek přes 120 do 160 mm</t>
  </si>
  <si>
    <t>1685220167</t>
  </si>
  <si>
    <t>85</t>
  </si>
  <si>
    <t>631515RR03</t>
  </si>
  <si>
    <t>deska minerální izolační  tl.140 mm podélná vlákna</t>
  </si>
  <si>
    <t>-504709224</t>
  </si>
  <si>
    <t>bom22*1,02</t>
  </si>
  <si>
    <t>86</t>
  </si>
  <si>
    <t>622221RR0021</t>
  </si>
  <si>
    <t>příplatek za seříznutí rohu KZS polyst. desky š. řezu 80 +80 mm</t>
  </si>
  <si>
    <t>-1959217880</t>
  </si>
  <si>
    <t>(1,96*2+1,63*2)*2</t>
  </si>
  <si>
    <t>87</t>
  </si>
  <si>
    <t>622221RR0022</t>
  </si>
  <si>
    <t>příplatek za zvýšenou pracnost KZS polyst. desky - oválný tvar</t>
  </si>
  <si>
    <t>-2063966021</t>
  </si>
  <si>
    <t>88</t>
  </si>
  <si>
    <t>622252001</t>
  </si>
  <si>
    <t>Montáž lišt kontaktního zateplení zakládacích soklových připevněných hmoždinkami</t>
  </si>
  <si>
    <t>-53910318</t>
  </si>
  <si>
    <t>(13,71*2+14,225)*2</t>
  </si>
  <si>
    <t>89</t>
  </si>
  <si>
    <t>590514200</t>
  </si>
  <si>
    <t>kontaktní zateplovací systémy příslušenství kontaktních zateplovacích systémů lišta soklová  - zakládací  LO délka 2 m délka 2 m 123 mm  tl.1,0 mm</t>
  </si>
  <si>
    <t>1946622959</t>
  </si>
  <si>
    <t>li1*0,5*1,05</t>
  </si>
  <si>
    <t>90</t>
  </si>
  <si>
    <t>590516340</t>
  </si>
  <si>
    <t>kontaktní zateplovací systémy příslušenství kontaktních zateplovacích systémů lišta soklová  - zakládací  LO délka 2 m délka 2 m 143 mm  tl.1,0 mm</t>
  </si>
  <si>
    <t>870783933</t>
  </si>
  <si>
    <t>91</t>
  </si>
  <si>
    <t>622252002</t>
  </si>
  <si>
    <t>Montáž lišt kontaktního zateplení ostatních stěnových, dilatačních apod. lepených do tmelu</t>
  </si>
  <si>
    <t>1534530324</t>
  </si>
  <si>
    <t>5,125*4</t>
  </si>
  <si>
    <t>1,85*5+1,7*2</t>
  </si>
  <si>
    <t>3,1*2+1,85*2*5+1,5*2*2</t>
  </si>
  <si>
    <t>3,1+1,85*5+1,7*2</t>
  </si>
  <si>
    <t>92</t>
  </si>
  <si>
    <t>590R5147001</t>
  </si>
  <si>
    <t xml:space="preserve">lišta rohová </t>
  </si>
  <si>
    <t>1726902235</t>
  </si>
  <si>
    <t>li21*1,05</t>
  </si>
  <si>
    <t>93</t>
  </si>
  <si>
    <t>590R514702</t>
  </si>
  <si>
    <t>lišta parapetní</t>
  </si>
  <si>
    <t>1666965583</t>
  </si>
  <si>
    <t>li22*1,05</t>
  </si>
  <si>
    <t>94</t>
  </si>
  <si>
    <t>590R514703</t>
  </si>
  <si>
    <t>lišta zakončovací</t>
  </si>
  <si>
    <t>193135877</t>
  </si>
  <si>
    <t>li23*1,05</t>
  </si>
  <si>
    <t>95</t>
  </si>
  <si>
    <t>590R5147041</t>
  </si>
  <si>
    <t>lišta začišťovací s okap nosem</t>
  </si>
  <si>
    <t>-2121111976</t>
  </si>
  <si>
    <t>li24*1,05</t>
  </si>
  <si>
    <t>96</t>
  </si>
  <si>
    <t>590R514704</t>
  </si>
  <si>
    <t>lišta začišťovací</t>
  </si>
  <si>
    <t>2064661286</t>
  </si>
  <si>
    <t>97</t>
  </si>
  <si>
    <t>622321121</t>
  </si>
  <si>
    <t>Omítka vápenocementová vnějších ploch nanášená ručně jednovrstvá, tloušťky do 15 mm hladká stěn</t>
  </si>
  <si>
    <t>1485373738</t>
  </si>
  <si>
    <t>7,3*0,6*2</t>
  </si>
  <si>
    <t>98</t>
  </si>
  <si>
    <t>622321141</t>
  </si>
  <si>
    <t>Omítka vápenocementová vnějších ploch nanášená ručně dvouvrstvá, tloušťky jádrové omítky do 15 mm štuková stěn</t>
  </si>
  <si>
    <t>378067050</t>
  </si>
  <si>
    <t>99</t>
  </si>
  <si>
    <t>622321RR012</t>
  </si>
  <si>
    <t>Vápenocementová omítka štuková jednovrstvá vnějších stěn nanášená ručně</t>
  </si>
  <si>
    <t>322539675</t>
  </si>
  <si>
    <t>5,125*0,14*2</t>
  </si>
  <si>
    <t>(4,82*2+0,4*2+1,9*2+1,4*2+1,5+5,945*2+0,4*2+1,85*2+0,4*2+3,93*2+0,4*2+1,85*5)*0,02</t>
  </si>
  <si>
    <t>(0,4*2+1,36*2+1,1*2)*0,02</t>
  </si>
  <si>
    <t>(1,96*2*2+1,63*2*2+12,13+4,925*2+4,975*2)*0,04</t>
  </si>
  <si>
    <t>(8,2+3,02*2+1,225*2+4,295+4,795+7,3*2+5,12*4)*0,06</t>
  </si>
  <si>
    <t>li23*0,14</t>
  </si>
  <si>
    <t>li24*0,14</t>
  </si>
  <si>
    <t>100</t>
  </si>
  <si>
    <t>622325102</t>
  </si>
  <si>
    <t>Oprava vápenocementové omítky vnějších ploch hladké stěn přes 10 do 30%</t>
  </si>
  <si>
    <t>-2088444916</t>
  </si>
  <si>
    <t>101</t>
  </si>
  <si>
    <t>622325RR03</t>
  </si>
  <si>
    <t>Oprava vápenocementové hladké omítky vnějších komínů v rozsahu do 30%</t>
  </si>
  <si>
    <t>1497079061</t>
  </si>
  <si>
    <t>102</t>
  </si>
  <si>
    <t>622331121</t>
  </si>
  <si>
    <t>Omítka cementová vnějších ploch nanášená ručně jednovrstvá, tloušťky do 15 mm hladká stěn</t>
  </si>
  <si>
    <t>613133750</t>
  </si>
  <si>
    <t>12,88*0,2+2,7*0,2+10,18*0,18+12,475*0,2</t>
  </si>
  <si>
    <t>-2,95*0,2+0,4*0,2*2</t>
  </si>
  <si>
    <t>103</t>
  </si>
  <si>
    <t>623331121</t>
  </si>
  <si>
    <t>Omítka cementová vnějších ploch nanášená ručně jednovrstvá, tloušťky do 15 mm hladká pilířů nebo sloupů</t>
  </si>
  <si>
    <t>-2045146294</t>
  </si>
  <si>
    <t>104</t>
  </si>
  <si>
    <t>622611RR013</t>
  </si>
  <si>
    <t>Nátěr fasádní barvou dvojnásobný vnějších omítaných stěn včetně penetrace provedený ručně</t>
  </si>
  <si>
    <t>-1608035562</t>
  </si>
  <si>
    <t>105</t>
  </si>
  <si>
    <t>622611RR014</t>
  </si>
  <si>
    <t>příplatek za  fasádní barvu - odstín tmavě cihlová</t>
  </si>
  <si>
    <t>-801876278</t>
  </si>
  <si>
    <t>106</t>
  </si>
  <si>
    <t>629135102</t>
  </si>
  <si>
    <t>Vyrovnávací vrstva z cementové malty pod klempířskými prvky šířky přes 150 do 300 mm</t>
  </si>
  <si>
    <t>-920665145</t>
  </si>
  <si>
    <t>1,85*5*2+1,7*2*2</t>
  </si>
  <si>
    <t>107</t>
  </si>
  <si>
    <t>629991011</t>
  </si>
  <si>
    <t>Zakrytí vnějších ploch před znečištěním včetně pozdějšího odkrytí výplní otvorů a svislých ploch fólií přilepenou lepící páskou</t>
  </si>
  <si>
    <t>1226830068</t>
  </si>
  <si>
    <t>(1,85*1,85*5+3,1*3,1+1,7*1,5*2+2*1,3)*2</t>
  </si>
  <si>
    <t>108</t>
  </si>
  <si>
    <t>631311114</t>
  </si>
  <si>
    <t>Mazanina z betonu prostého tl. přes 50 do 80 mm tř. C 16/20</t>
  </si>
  <si>
    <t>-1056893517</t>
  </si>
  <si>
    <t>bpod1*0,05</t>
  </si>
  <si>
    <t>1,5*0,15*0,05*3+4,43*0,25*0,05</t>
  </si>
  <si>
    <t>109</t>
  </si>
  <si>
    <t>631311124</t>
  </si>
  <si>
    <t>Mazanina z betonu prostého tl. přes 80 do 120 mm tř. C 16/20</t>
  </si>
  <si>
    <t>1984518871</t>
  </si>
  <si>
    <t>maz3</t>
  </si>
  <si>
    <t>2*0,9*0,1*2+2*0,5*0,1*2+2*0,15*0,1*2</t>
  </si>
  <si>
    <t>631311135</t>
  </si>
  <si>
    <t>Mazanina z betonu prostého tl. přes 120 do 240 mm tř. C 20/25</t>
  </si>
  <si>
    <t>-1880714020</t>
  </si>
  <si>
    <t>obr1*0,1*0,2</t>
  </si>
  <si>
    <t>3,02*0,7*0,2</t>
  </si>
  <si>
    <t>111</t>
  </si>
  <si>
    <t>631312141</t>
  </si>
  <si>
    <t>Doplnění dosavadních mazanin prostým betonem s dodáním hmot, bez potěru, plochy jednotlivě rýh v dosavadních mazaninách</t>
  </si>
  <si>
    <t>-5739150</t>
  </si>
  <si>
    <t>1,5*0,15*0,1+4,43*0,25*0,1</t>
  </si>
  <si>
    <t>112</t>
  </si>
  <si>
    <t>631319021</t>
  </si>
  <si>
    <t>Příplatek k cenám mazanin za úpravu povrchu mazaniny přehlazením s poprášením cementem pro konečnou úpravu, mazanina tl. přes 50 do 80 mm (40 kg/m3)</t>
  </si>
  <si>
    <t>2095932185</t>
  </si>
  <si>
    <t>113</t>
  </si>
  <si>
    <t>631319023</t>
  </si>
  <si>
    <t>Příplatek k cenám mazanin za úpravu povrchu mazaniny přehlazením s poprášením cementem pro konečnou úpravu, mazanina tl. přes 120 do 240 mm (10 kg/m3)</t>
  </si>
  <si>
    <t>-641431048</t>
  </si>
  <si>
    <t>114</t>
  </si>
  <si>
    <t>631351101</t>
  </si>
  <si>
    <t>Bednění v podlahách rýh a hran zřízení</t>
  </si>
  <si>
    <t>-2001489946</t>
  </si>
  <si>
    <t>2*0,1*2*2+0,9*0,1</t>
  </si>
  <si>
    <t>115</t>
  </si>
  <si>
    <t>631351102</t>
  </si>
  <si>
    <t>Bednění v podlahách rýh a hran odstranění</t>
  </si>
  <si>
    <t>1616308422</t>
  </si>
  <si>
    <t>116</t>
  </si>
  <si>
    <t>637121111</t>
  </si>
  <si>
    <t>Okapový chodník z kameniva s udusáním a urovnáním povrchu z kačírku tl. 100 mm</t>
  </si>
  <si>
    <t>1142004426</t>
  </si>
  <si>
    <t>(dren1-3,02)*0,43</t>
  </si>
  <si>
    <t>117</t>
  </si>
  <si>
    <t>642942221</t>
  </si>
  <si>
    <t>Osazování zárubní nebo rámů kovových dveřních lisovaných nebo z úhelníků bez dveřních křídel, na cementovou maltu, o ploše otvoru přes 2,5 do 4,5 m2</t>
  </si>
  <si>
    <t>2097815833</t>
  </si>
  <si>
    <t>"v.č. S - 06 - výpis výplní otvorů"</t>
  </si>
  <si>
    <t>118</t>
  </si>
  <si>
    <t>553313920</t>
  </si>
  <si>
    <t>zárubně kovové zárubně ocelové pro pórobeton YH 150 1600 dvoukřídlá</t>
  </si>
  <si>
    <t>-535848716</t>
  </si>
  <si>
    <t>119</t>
  </si>
  <si>
    <t>644941112</t>
  </si>
  <si>
    <t>Montáž průvětrníků nebo mřížek odvětrávacích velikosti přes 150 x 200 do 300 x 300 mm</t>
  </si>
  <si>
    <t>1949077469</t>
  </si>
  <si>
    <t>"v.č. S - 07 - půdorys výpis klempířských konstrukcí"</t>
  </si>
  <si>
    <t>120</t>
  </si>
  <si>
    <t>553414RR028</t>
  </si>
  <si>
    <t>mřížka větrací nerezová kruhová DN 200 se sítí proti hmyzu ozn. 10/K</t>
  </si>
  <si>
    <t>-604914337</t>
  </si>
  <si>
    <t>Trubní vedení</t>
  </si>
  <si>
    <t>121</t>
  </si>
  <si>
    <t>877265271</t>
  </si>
  <si>
    <t>Montáž tvarovek na kanalizačním potrubí z trub z plastu z tvrdého PVC systém KG nebo z polypropylenu systém KG 2000 v otevřeném výkopu lapačů střešních splavenin DN 100</t>
  </si>
  <si>
    <t>533122085</t>
  </si>
  <si>
    <t>122</t>
  </si>
  <si>
    <t>552441010</t>
  </si>
  <si>
    <t>výrobky kanalizační litinové kanály, mříže, rošty, vpusti, poklopy lapač střešních splavenin - geiger DN 125 mm</t>
  </si>
  <si>
    <t>-1085032465</t>
  </si>
  <si>
    <t>123</t>
  </si>
  <si>
    <t>877265RR02</t>
  </si>
  <si>
    <t xml:space="preserve">demontáž lapače střešních splavenin </t>
  </si>
  <si>
    <t>1369853250</t>
  </si>
  <si>
    <t>124</t>
  </si>
  <si>
    <t>R870001</t>
  </si>
  <si>
    <t>napojení drenážního potrubí DN 100 do stávající kanalizace vč. všech souv. dodávek a prací D+M</t>
  </si>
  <si>
    <t>ks</t>
  </si>
  <si>
    <t>1623278837</t>
  </si>
  <si>
    <t>125</t>
  </si>
  <si>
    <t>R870002</t>
  </si>
  <si>
    <t>napojení střešních svodů do stávající kanalizace vč. všech souv. dodávek a prací D+M</t>
  </si>
  <si>
    <t>1365632216</t>
  </si>
  <si>
    <t>Doplňující konstrukce a práce pozemních komunikací, letišť a ploch</t>
  </si>
  <si>
    <t>126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</si>
  <si>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</si>
  <si>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</si>
  <si>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1040205284</t>
  </si>
  <si>
    <t>127</t>
  </si>
  <si>
    <t>592173040</t>
  </si>
  <si>
    <t>obrubníky betonové a železobetonové obrubníky zahradní přír. šedá        50 x 5 x 20</t>
  </si>
  <si>
    <t>2019040141</t>
  </si>
  <si>
    <t>obr1*2*1,02</t>
  </si>
  <si>
    <t>128</t>
  </si>
  <si>
    <t>916991121</t>
  </si>
  <si>
    <t>Lože pod obrubníky, krajníky nebo obruby z dlažebních kostek z betonu prostého tř. C 12/15</t>
  </si>
  <si>
    <t>1294934754</t>
  </si>
  <si>
    <t>obr1*0,2*0,05</t>
  </si>
  <si>
    <t>Bourání konstrukcí</t>
  </si>
  <si>
    <t>129</t>
  </si>
  <si>
    <t>919735112</t>
  </si>
  <si>
    <t>Řezání stávajícího živičného krytu nebo podkladu hloubky přes 50 do 100 mm</t>
  </si>
  <si>
    <t>1052844465</t>
  </si>
  <si>
    <t>7,45+15,5+2,9+1*2+6*2+1,7*4+1*4*2+1,1*2</t>
  </si>
  <si>
    <t>1,3*2+1*4</t>
  </si>
  <si>
    <t>130</t>
  </si>
  <si>
    <t>961055111</t>
  </si>
  <si>
    <t>Bourání základů z betonu železového</t>
  </si>
  <si>
    <t>-1481269526</t>
  </si>
  <si>
    <t>1*1*1*4+0,5*0,5*1</t>
  </si>
  <si>
    <t>2,45*0,3*0,5*2+0,6*0,3*0,5*2+0,6*1,85*0,15</t>
  </si>
  <si>
    <t>0,9*0,25*0,8</t>
  </si>
  <si>
    <t>131</t>
  </si>
  <si>
    <t>962031133</t>
  </si>
  <si>
    <t>Bourání příček z cihel, tvárnic nebo příčkovek z cihel pálených, plných nebo dutých na maltu vápennou nebo vápenocementovou, tl. do 150 mm</t>
  </si>
  <si>
    <t>-803902357</t>
  </si>
  <si>
    <t>1,5*3,89*2-1,05*0,85+1,5*2,6</t>
  </si>
  <si>
    <t>132</t>
  </si>
  <si>
    <t>962032231</t>
  </si>
  <si>
    <t>Bourání zdiva nadzákladového z cihel nebo tvárnic z cihel pálených nebo vápenopískových, na maltu vápennou nebo vápenocementovou</t>
  </si>
  <si>
    <t>-920498197</t>
  </si>
  <si>
    <t>4,43*3,85*0,25-0,6*2*0,25*3</t>
  </si>
  <si>
    <t>133</t>
  </si>
  <si>
    <t>962081141</t>
  </si>
  <si>
    <t>Bourání zdiva příček nebo vybourání otvorů ze skleněných tvárnic, tl. do 150 mm</t>
  </si>
  <si>
    <t>-1325977400</t>
  </si>
  <si>
    <t>1,05*0,85</t>
  </si>
  <si>
    <t>134</t>
  </si>
  <si>
    <t>965042141</t>
  </si>
  <si>
    <t>Bourání podkladů pod dlažby nebo litých celistvých podlah a mazanin betonových nebo z litého asfaltu tl. do 100 mm, plochy přes 4 m2</t>
  </si>
  <si>
    <t>-1133490224</t>
  </si>
  <si>
    <t>2*1,5*0,1+2*1,1*0,1</t>
  </si>
  <si>
    <t>135</t>
  </si>
  <si>
    <t>965049111</t>
  </si>
  <si>
    <t>Bourání podkladů pod dlažby nebo litých celistvých podlah a mazanin Příplatek k cenám za bourání mazanin betonových se svařovanou sítí, tl. do 100 mm</t>
  </si>
  <si>
    <t>686921017</t>
  </si>
  <si>
    <t>136</t>
  </si>
  <si>
    <t>965081213</t>
  </si>
  <si>
    <t>Bourání podlah ostatních bez podkladního lože nebo mazaniny z dlaždic s jakoukoliv výplní spár keramických nebo xylolitových tl. do 10 mm, plochy přes 1 m2</t>
  </si>
  <si>
    <t>-281676346</t>
  </si>
  <si>
    <t>137</t>
  </si>
  <si>
    <t>968062376</t>
  </si>
  <si>
    <t>Vybourání dřevěných rámů oken s křídly, dveřních zárubní, vrat, stěn, ostění nebo obkladů rámů oken s křídly zdvojených, plochy do 4 m2</t>
  </si>
  <si>
    <t>857313348</t>
  </si>
  <si>
    <t>1,85*1,85*5</t>
  </si>
  <si>
    <t>138</t>
  </si>
  <si>
    <t>968062377</t>
  </si>
  <si>
    <t>Vybourání dřevěných rámů oken s křídly, dveřních zárubní, vrat, stěn, ostění nebo obkladů rámů oken s křídly zdvojených, plochy přes 4 m2</t>
  </si>
  <si>
    <t>-1282198285</t>
  </si>
  <si>
    <t>3,4*1,5</t>
  </si>
  <si>
    <t>139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</si>
  <si>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</si>
  <si>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</si>
  <si>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667581120</t>
  </si>
  <si>
    <t>3,25*3,1</t>
  </si>
  <si>
    <t>140</t>
  </si>
  <si>
    <t>968072455</t>
  </si>
  <si>
    <t>Vybourání kovových rámů oken s křídly, dveřních zárubní, vrat, stěn, ostění nebo obkladů dveřních zárubní, plochy do 2 m2</t>
  </si>
  <si>
    <t>350517729</t>
  </si>
  <si>
    <t>0,6*2*3+0,95*2</t>
  </si>
  <si>
    <t>141</t>
  </si>
  <si>
    <t>968072559</t>
  </si>
  <si>
    <t>Vybourání kovových rámů oken s křídly, dveřních zárubní, vrat, stěn, ostění nebo obkladů vrat, mimo posuvných a skládacích, plochy přes 5 m2</t>
  </si>
  <si>
    <t>754607181</t>
  </si>
  <si>
    <t>3,25*(2,05+1,05)</t>
  </si>
  <si>
    <t>142</t>
  </si>
  <si>
    <t>971028591</t>
  </si>
  <si>
    <t>Vybourání otvorů ve zdivu základovém nebo nadzákladovém kamenném, smíšeném smíšeném, plochy do 1 m2, tl. přes 900 mm</t>
  </si>
  <si>
    <t>2042719782</t>
  </si>
  <si>
    <t>0,9*0,7*1</t>
  </si>
  <si>
    <t>143</t>
  </si>
  <si>
    <t>973028141</t>
  </si>
  <si>
    <t>Vysekání výklenků nebo kapes ve zdivu z kamene kapes pro zavázání nových příček a zdí, tl. do 300 mm</t>
  </si>
  <si>
    <t>2141604295</t>
  </si>
  <si>
    <t>2*2</t>
  </si>
  <si>
    <t>144</t>
  </si>
  <si>
    <t>974029664</t>
  </si>
  <si>
    <t>Vysekání rýh ve zdivu kamenném pro vtahování nosníků, před vybouráním otvoru do hl. 150 mm, při výšce nosníku do 150 mm</t>
  </si>
  <si>
    <t>118469620</t>
  </si>
  <si>
    <t>1,2*6</t>
  </si>
  <si>
    <t>145</t>
  </si>
  <si>
    <t>976074R01</t>
  </si>
  <si>
    <t>Vybourání dvířek rozvaděče elektro 1150 x 1150 mm</t>
  </si>
  <si>
    <t>-848431263</t>
  </si>
  <si>
    <t>146</t>
  </si>
  <si>
    <t>976074R02</t>
  </si>
  <si>
    <t>Vybourání dvířek HUP 500 x 500 mm</t>
  </si>
  <si>
    <t>180116221</t>
  </si>
  <si>
    <t>147</t>
  </si>
  <si>
    <t>977211111</t>
  </si>
  <si>
    <t>Řezání železobetonových konstrukcí stěnovou pilou do průměru řezané výztuže 16 mm hloubka řezu do 200 mm</t>
  </si>
  <si>
    <t>-1695105506</t>
  </si>
  <si>
    <t>2*2+1,5*2+1,1*2</t>
  </si>
  <si>
    <t>148</t>
  </si>
  <si>
    <t>978013141</t>
  </si>
  <si>
    <t>Otlučení omítek vápenných nebo vápenocementových stěn, stropů vnitřních stěn s vyškrabáním spar, s očištěním zdiva, v rozsahu do 30 %</t>
  </si>
  <si>
    <t>-617017382</t>
  </si>
  <si>
    <t>12,4*4,37*2+11,9*4,37</t>
  </si>
  <si>
    <t>-1,85*1,85*5-3,4*1,5-0,95*2-3,25*3,1</t>
  </si>
  <si>
    <t>1,85*3*0,4*5+(3,4+1,5*2)*0,4+(0,9+2*2)*1+(3,25+3,1*2)*1+3,7*0,4*6+(4+6+3,6)*0,4</t>
  </si>
  <si>
    <t>149</t>
  </si>
  <si>
    <t>978015341</t>
  </si>
  <si>
    <t>Otlučení omítek vápenných nebo vápenocementových stěn, stropů vnějších, s vyškrabáním spár, s očištěním zdiva, v rozsahu do 30 %</t>
  </si>
  <si>
    <t>383265638</t>
  </si>
  <si>
    <t>12,85*2+12,45*5,43+12,45*1,38*0,5</t>
  </si>
  <si>
    <t>-(1,85*1,85*5+3,4*1,5+3,25*3,1)</t>
  </si>
  <si>
    <t>-1,15*2</t>
  </si>
  <si>
    <t>(1,3+1,25)*5,03</t>
  </si>
  <si>
    <t>150</t>
  </si>
  <si>
    <t>978015RR03</t>
  </si>
  <si>
    <t>Otlučení vnějších omítek MV nebo MVC  komínů v rozsahu do 30 %</t>
  </si>
  <si>
    <t>-1940948056</t>
  </si>
  <si>
    <t>(0,9+0,6)*2*1,8</t>
  </si>
  <si>
    <t>151</t>
  </si>
  <si>
    <t>978059511</t>
  </si>
  <si>
    <t>Odsekání obkladů stěn včetně otlučení podkladní omítky až na zdivo z obkládaček vnitřních, z jakýchkoliv materiálů, plochy do 1 m2</t>
  </si>
  <si>
    <t>2079840336</t>
  </si>
  <si>
    <t>1,85*0,4*5+3,4*0,2</t>
  </si>
  <si>
    <t>152</t>
  </si>
  <si>
    <t>978059641</t>
  </si>
  <si>
    <t>Odsekání obkladů stěn včetně otlučení podkladní omítky až na zdivo z obkládaček vnějších, z jakýchkoliv materiálů, plochy přes 1 m2</t>
  </si>
  <si>
    <t>16809849</t>
  </si>
  <si>
    <t>1,2*1,5</t>
  </si>
  <si>
    <t>153</t>
  </si>
  <si>
    <t>R960001</t>
  </si>
  <si>
    <t>kompletní demontáž stáv. ocel. kce venkovní technologie odsávání vč. odvozu a uložení sutě na skládku</t>
  </si>
  <si>
    <t>-462805222</t>
  </si>
  <si>
    <t>154</t>
  </si>
  <si>
    <t>R960002</t>
  </si>
  <si>
    <t>demontáž  ocel. rohože na obuv vč. rámu</t>
  </si>
  <si>
    <t>1925350355</t>
  </si>
  <si>
    <t>155</t>
  </si>
  <si>
    <t>R960003</t>
  </si>
  <si>
    <t>šetrná demontáž  sloupku vjezdové brány  s uložením na bezpečném místě pro zpětnou montáž vč. všech souv. prací</t>
  </si>
  <si>
    <t>1526331470</t>
  </si>
  <si>
    <t>156</t>
  </si>
  <si>
    <t>R960004</t>
  </si>
  <si>
    <t>šetrná demontáž   vjezdové brány  s uložením na bezpečném místě pro zpětnou montáž vč. všech souv. prací</t>
  </si>
  <si>
    <t>1050153445</t>
  </si>
  <si>
    <t>157</t>
  </si>
  <si>
    <t>R960005</t>
  </si>
  <si>
    <t>šetrná demontáž   mříže okna 3400 x 1500 mm  s uložením na bezpečném místě pro případnou zpětnou montáž vč. všech souv. prací</t>
  </si>
  <si>
    <t>1578395162</t>
  </si>
  <si>
    <t>Přesun hmot</t>
  </si>
  <si>
    <t>158</t>
  </si>
  <si>
    <t>997013212</t>
  </si>
  <si>
    <t>Vnitrostaveništní doprava suti a vybouraných hmot vodorovně do 50 m svisle ručně (nošením po schodech) pro budovy a haly výšky přes 6 do 9 m</t>
  </si>
  <si>
    <t>318552428</t>
  </si>
  <si>
    <t>159</t>
  </si>
  <si>
    <t>997013501</t>
  </si>
  <si>
    <t>Odvoz suti a vybouraných hmot na skládku nebo meziskládku se složením, na vzdálenost do 1 km</t>
  </si>
  <si>
    <t>1578642422</t>
  </si>
  <si>
    <t>160</t>
  </si>
  <si>
    <t>997013509</t>
  </si>
  <si>
    <t>Odvoz suti a vybouraných hmot na skládku nebo meziskládku se složením, na vzdálenost Příplatek k ceně za každý další i započatý 1 km přes 1 km</t>
  </si>
  <si>
    <t>353646771</t>
  </si>
  <si>
    <t>58,920*10</t>
  </si>
  <si>
    <t>sut1*50</t>
  </si>
  <si>
    <t>161</t>
  </si>
  <si>
    <t>997013821</t>
  </si>
  <si>
    <t>Poplatek za uložení stavebního odpadu na skládce (skládkovné) ekologicky závadného s azbestem</t>
  </si>
  <si>
    <t>-451030896</t>
  </si>
  <si>
    <t>162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</si>
  <si>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</si>
  <si>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</si>
  <si>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-1491297168</t>
  </si>
  <si>
    <t>163</t>
  </si>
  <si>
    <t>R997013001</t>
  </si>
  <si>
    <t>Poplatek za uložení  na skládce (skládkovné)</t>
  </si>
  <si>
    <t>-1366736299</t>
  </si>
  <si>
    <t>58,92</t>
  </si>
  <si>
    <t>-sut1</t>
  </si>
  <si>
    <t>Lešení a stavební výtahy</t>
  </si>
  <si>
    <t>164</t>
  </si>
  <si>
    <t>941111131</t>
  </si>
  <si>
    <t>Montáž lešení řadového trubkového lehkého pracovního s podlahami s provozním zatížením tř. 3 do 200 kg/m2 šířky tř. W12 přes 1,2 do 1,5 m, výšky do 10 m</t>
  </si>
  <si>
    <t>1778509368</t>
  </si>
  <si>
    <t>(15,025+1,5*2)*7,145</t>
  </si>
  <si>
    <t>(13,71*2+1,5*4)*5,125</t>
  </si>
  <si>
    <t>165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</si>
  <si>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</si>
  <si>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</si>
  <si>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-1187809702</t>
  </si>
  <si>
    <t>leš1*60</t>
  </si>
  <si>
    <t>166</t>
  </si>
  <si>
    <t>941111831</t>
  </si>
  <si>
    <t>Demontáž lešení řadového trubkového lehkého pracovního s podlahami s provozním zatížením tř. 3 do 200 kg/m2 šířky tř. W12 přes 1,2 do 1,5 m, výšky do 10 m</t>
  </si>
  <si>
    <t>-1300178964</t>
  </si>
  <si>
    <t>167</t>
  </si>
  <si>
    <t>944611111</t>
  </si>
  <si>
    <t>Montáž ochranné plachty zavěšené na konstrukci lešení z textilie z umělých vláken</t>
  </si>
  <si>
    <t>-541070907</t>
  </si>
  <si>
    <t>168</t>
  </si>
  <si>
    <t>944611211</t>
  </si>
  <si>
    <t>Montáž ochranné plachty Příplatek za první a každý další den použití plachty k ceně -1111</t>
  </si>
  <si>
    <t>-2107786287</t>
  </si>
  <si>
    <t>169</t>
  </si>
  <si>
    <t>944611811</t>
  </si>
  <si>
    <t>Demontáž ochranné plachty zavěšené na konstrukci lešení z textilie z umělých vláken</t>
  </si>
  <si>
    <t>-1340469942</t>
  </si>
  <si>
    <t>170</t>
  </si>
  <si>
    <t>949101112</t>
  </si>
  <si>
    <t>Lešení pomocné pracovní pro objekty pozemních staveb pro zatížení do 150 kg/m2, o výšce lešeňové podlahy přes 1,9 do 3,5 m</t>
  </si>
  <si>
    <t>861582530</t>
  </si>
  <si>
    <t>171</t>
  </si>
  <si>
    <t>R940001</t>
  </si>
  <si>
    <t>ochranná geotextilie pod lešení D+M+DMTŽ</t>
  </si>
  <si>
    <t>1784690075</t>
  </si>
  <si>
    <t>(13,71*2+15,025+1,5*4)*2,5</t>
  </si>
  <si>
    <t>Různé dokončovací konstrukce a práce pozemních staveb</t>
  </si>
  <si>
    <t>172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</si>
  <si>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</si>
  <si>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</si>
  <si>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-57499699</t>
  </si>
  <si>
    <t>141,95+11,17</t>
  </si>
  <si>
    <t>173</t>
  </si>
  <si>
    <t>953943121</t>
  </si>
  <si>
    <t>Osazování drobných kovových předmětů výrobků ostatních jinde neuvedených do betonu se zajištěním polohy k bednění či k výztuži před zabetonováním hmotnosti do 1 kg/kus</t>
  </si>
  <si>
    <t>2001420267</t>
  </si>
  <si>
    <t>174</t>
  </si>
  <si>
    <t>286118RR06</t>
  </si>
  <si>
    <t>trubka kanalizační plastová  DN 200x2000 mm</t>
  </si>
  <si>
    <t>-1198734872</t>
  </si>
  <si>
    <t>175</t>
  </si>
  <si>
    <t>953961112</t>
  </si>
  <si>
    <t>Kotvy chemické s vyvrtáním otvoru do betonu, železobetonu nebo tvrdého kamene tmel, velikost M 10, hloubka 90 mm</t>
  </si>
  <si>
    <t>570728509</t>
  </si>
  <si>
    <t>176</t>
  </si>
  <si>
    <t>R9520001</t>
  </si>
  <si>
    <t>kompletní zabezpečení střeš. krytiny před poškozením při opravě komín. hlavy</t>
  </si>
  <si>
    <t>-1881247</t>
  </si>
  <si>
    <t>177</t>
  </si>
  <si>
    <t>R952001</t>
  </si>
  <si>
    <t>očištění, repase a ochr. nátěr kamenných fasádních prvků vč. všech souv. dodávek a prací D+M</t>
  </si>
  <si>
    <t>1441137459</t>
  </si>
  <si>
    <t>178</t>
  </si>
  <si>
    <t>R95290002</t>
  </si>
  <si>
    <t>kompletní průběžný denní úklid prostor dotčených stavebním provozem vnitřních i vnějších</t>
  </si>
  <si>
    <t>-1875872312</t>
  </si>
  <si>
    <t>179</t>
  </si>
  <si>
    <t>R95290003</t>
  </si>
  <si>
    <t>kompletní úklid okolí stavby  dotčených stavebním provozem - zvýšené nároky - veřejný prostor</t>
  </si>
  <si>
    <t>-1170737270</t>
  </si>
  <si>
    <t>180</t>
  </si>
  <si>
    <t>R95290004</t>
  </si>
  <si>
    <t>kompletní zakrytí podlah a zařízení budovy před poškozením po dobu realizace stavebních prací</t>
  </si>
  <si>
    <t>-837381352</t>
  </si>
  <si>
    <t>181</t>
  </si>
  <si>
    <t>R95290005</t>
  </si>
  <si>
    <t>kompletní opatření proti šíření prachu a hluku po budově a mimo budovu po dobu realizace stavebních prací</t>
  </si>
  <si>
    <t>-1003797123</t>
  </si>
  <si>
    <t>PSV</t>
  </si>
  <si>
    <t>Práce a dodávky PSV</t>
  </si>
  <si>
    <t>711</t>
  </si>
  <si>
    <t>Izolace proti vodě, vlhkosti a plynům</t>
  </si>
  <si>
    <t>182</t>
  </si>
  <si>
    <t>711131RR08</t>
  </si>
  <si>
    <t>šetrné odstranění izolace proti zemní vlhkosti vodorovné pro možnost napojení nové hydroizolace</t>
  </si>
  <si>
    <t>-365077858</t>
  </si>
  <si>
    <t>2*1,1</t>
  </si>
  <si>
    <t>183</t>
  </si>
  <si>
    <t>711111001</t>
  </si>
  <si>
    <t>Provedení izolace proti zemní vlhkosti natěradly a tmely za studena na ploše vodorovné V nátěrem penetračním</t>
  </si>
  <si>
    <t>-872172548</t>
  </si>
  <si>
    <t>2*0,9</t>
  </si>
  <si>
    <t>izo11</t>
  </si>
  <si>
    <t>2*0,5*2</t>
  </si>
  <si>
    <t>184</t>
  </si>
  <si>
    <t>711112001</t>
  </si>
  <si>
    <t>Provedení izolace proti zemní vlhkosti natěradly a tmely za studena na ploše svislé S nátěrem penetračním</t>
  </si>
  <si>
    <t>-49662704</t>
  </si>
  <si>
    <t>185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</si>
  <si>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</si>
  <si>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</si>
  <si>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-37008132</t>
  </si>
  <si>
    <t>izo1*0,0003</t>
  </si>
  <si>
    <t>izo2*0,00035</t>
  </si>
  <si>
    <t>186</t>
  </si>
  <si>
    <t>711141559</t>
  </si>
  <si>
    <t>Provedení izolace proti zemní vlhkosti pásy přitavením NAIP na ploše vodorovné V</t>
  </si>
  <si>
    <t>-2060848427</t>
  </si>
  <si>
    <t>187</t>
  </si>
  <si>
    <t>711142559</t>
  </si>
  <si>
    <t>Provedení izolace proti zemní vlhkosti pásy přitavením NAIP na ploše svislé S</t>
  </si>
  <si>
    <t>645518938</t>
  </si>
  <si>
    <t>188</t>
  </si>
  <si>
    <t>628R321001</t>
  </si>
  <si>
    <t xml:space="preserve">pás těžký asfaltovaný </t>
  </si>
  <si>
    <t>689531360</t>
  </si>
  <si>
    <t>izo1*1,2</t>
  </si>
  <si>
    <t>izo2*1,25</t>
  </si>
  <si>
    <t>189</t>
  </si>
  <si>
    <t>711142RR01</t>
  </si>
  <si>
    <t>příplatek za důsledné napojení asf. pásů na stávající hydroizolaci</t>
  </si>
  <si>
    <t>-1206228104</t>
  </si>
  <si>
    <t>2*2+0,9</t>
  </si>
  <si>
    <t>190</t>
  </si>
  <si>
    <t>71113RR01</t>
  </si>
  <si>
    <t>Izolace proti zemní vlhkosti na svislé ploše na sucho pásy nopovou fólií D+M</t>
  </si>
  <si>
    <t>-107159745</t>
  </si>
  <si>
    <t>dren1*(0,5+0,43)</t>
  </si>
  <si>
    <t>191</t>
  </si>
  <si>
    <t>R711792003</t>
  </si>
  <si>
    <t>odvětrávací lišta pro překrytí okraje izolace z nopové fólie D+M</t>
  </si>
  <si>
    <t>351934114</t>
  </si>
  <si>
    <t>192</t>
  </si>
  <si>
    <t>998711102</t>
  </si>
  <si>
    <t>Přesun hmot pro izolace proti vodě, vlhkosti a plynům stanovený z hmotnosti přesunovaného materiálu vodorovná dopravní vzdálenost do 50 m v objektech výšky přes 6 do 12 m</t>
  </si>
  <si>
    <t>-35938220</t>
  </si>
  <si>
    <t>193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</si>
  <si>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</si>
  <si>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</si>
  <si>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817631443</t>
  </si>
  <si>
    <t>713</t>
  </si>
  <si>
    <t>Izolace tepelné</t>
  </si>
  <si>
    <t>194</t>
  </si>
  <si>
    <t>713112213</t>
  </si>
  <si>
    <t>Montáž tepelné foukané vodorovné izolace konstrukcí z minerálních vláken, tloušťky vrstvy přes 120 do 150 mm</t>
  </si>
  <si>
    <t>1850313444</t>
  </si>
  <si>
    <t>170*2</t>
  </si>
  <si>
    <t>195</t>
  </si>
  <si>
    <t>631511RR01</t>
  </si>
  <si>
    <t xml:space="preserve">vata minerální foukaná </t>
  </si>
  <si>
    <t>1912831067</t>
  </si>
  <si>
    <t>170*0,3*1,02</t>
  </si>
  <si>
    <t>196</t>
  </si>
  <si>
    <t>713112RR02</t>
  </si>
  <si>
    <t>kompletní provedení montáž. otvorů do podhledu pro provedení fouk. izolace dle požadavků dodavatelské firmy</t>
  </si>
  <si>
    <t>-129334170</t>
  </si>
  <si>
    <t>197</t>
  </si>
  <si>
    <t>713112RR03</t>
  </si>
  <si>
    <t>kompletní zaslepení montáž. otvorů do podhledu po provedení fouk. izolace vč. všech souv. dodávek a prací D+M</t>
  </si>
  <si>
    <t>-1787427537</t>
  </si>
  <si>
    <t>198</t>
  </si>
  <si>
    <t>713131141</t>
  </si>
  <si>
    <t>Montáž tepelné izolace stěn rohožemi, pásy, deskami, dílci, bloky (izolační materiál ve specifikaci) lepením celoplošně</t>
  </si>
  <si>
    <t>-1555381777</t>
  </si>
  <si>
    <t>199</t>
  </si>
  <si>
    <t>283R764001</t>
  </si>
  <si>
    <t>deska z extrudovaného polystyrénu  XPS tl. 30 mm</t>
  </si>
  <si>
    <t>-9302450</t>
  </si>
  <si>
    <t>izo2*1,02</t>
  </si>
  <si>
    <t>200</t>
  </si>
  <si>
    <t>998713102</t>
  </si>
  <si>
    <t>Přesun hmot pro izolace tepelné stanovený z hmotnosti přesunovaného materiálu vodorovná dopravní vzdálenost do 50 m v objektech výšky přes 6 m do 12 m</t>
  </si>
  <si>
    <t>1181091905</t>
  </si>
  <si>
    <t>201</t>
  </si>
  <si>
    <t>998713181</t>
  </si>
  <si>
    <t>Přesun hmot pro izolace tepelné stanovený z hmotnosti přesunovaného materiálu Příplatek k cenám za přesun prováděný bez použití mechanizace pro jakoukoliv výšku objektu</t>
  </si>
  <si>
    <t>-1682038499</t>
  </si>
  <si>
    <t>725</t>
  </si>
  <si>
    <t>Zdravotechnika - zařizovací předměty</t>
  </si>
  <si>
    <t>202</t>
  </si>
  <si>
    <t>725122813</t>
  </si>
  <si>
    <t>Demontáž pisoárů s nádrží a 1 záchodkem</t>
  </si>
  <si>
    <t>soubor</t>
  </si>
  <si>
    <t>334104573</t>
  </si>
  <si>
    <t>203</t>
  </si>
  <si>
    <t>725210821</t>
  </si>
  <si>
    <t>Demontáž umyvadel bez výtokových armatur umyvadel</t>
  </si>
  <si>
    <t>1915431139</t>
  </si>
  <si>
    <t>204</t>
  </si>
  <si>
    <t>R7250001</t>
  </si>
  <si>
    <t>kompletní odpojení a zaslepení přípojky vody a armatur  k pisoáru vč. všech souv. prací a dodávek</t>
  </si>
  <si>
    <t>-266944717</t>
  </si>
  <si>
    <t>205</t>
  </si>
  <si>
    <t>R7250002</t>
  </si>
  <si>
    <t>kompletní odpojení a zaslepení kanalizačního potrubí a armatur od pisoáru vč. všech souv prací a dodávek</t>
  </si>
  <si>
    <t>331633285</t>
  </si>
  <si>
    <t>206</t>
  </si>
  <si>
    <t>R7250003</t>
  </si>
  <si>
    <t>kompletní odpojení a demontáž kanalizačního potrubí a armatur od umyvadla k obvodové zdi vč. všech souv. prací a dodávek</t>
  </si>
  <si>
    <t>1424684652</t>
  </si>
  <si>
    <t>207</t>
  </si>
  <si>
    <t>R7250004</t>
  </si>
  <si>
    <t>kompletní odpojení a demontáž vodovodního potrubí a armatur umyvadla k obvodové zdi vč. všech souv prací a dodávek</t>
  </si>
  <si>
    <t>-139911809</t>
  </si>
  <si>
    <t>762</t>
  </si>
  <si>
    <t>Konstrukce tesařské</t>
  </si>
  <si>
    <t>208</t>
  </si>
  <si>
    <t>762083122</t>
  </si>
  <si>
    <t>Práce společné pro tesařské konstrukce impregnace řeziva máčením proti dřevokaznému hmyzu, houbám a plísním, třída ohrožení 3 a 4 (dřevo v exteriéru)</t>
  </si>
  <si>
    <t>36477329</t>
  </si>
  <si>
    <t>209</t>
  </si>
  <si>
    <t>762085103</t>
  </si>
  <si>
    <t>Práce společné pro tesařské konstrukce montáž ocelových spojovacích prostředků (materiál ve specifikaci) kotevních želez příložek, patek, táhel</t>
  </si>
  <si>
    <t>-585871268</t>
  </si>
  <si>
    <t>55*2</t>
  </si>
  <si>
    <t>210</t>
  </si>
  <si>
    <t>762332RR013</t>
  </si>
  <si>
    <t>Montáž dřevěné fošny na ocelové konzoly - ukončení KZS</t>
  </si>
  <si>
    <t>-1537046984</t>
  </si>
  <si>
    <t>13,41*2</t>
  </si>
  <si>
    <t>211</t>
  </si>
  <si>
    <t>605110410</t>
  </si>
  <si>
    <t>řezivo jehličnaté deskové neopracované řezivo jehličnaté - středové fošny tl. 33-100 mm SM,  4 - 5 m fošna jakost II</t>
  </si>
  <si>
    <t>-205460086</t>
  </si>
  <si>
    <t>foš1*0,2*0,05*1,1</t>
  </si>
  <si>
    <t>212</t>
  </si>
  <si>
    <t>762195000</t>
  </si>
  <si>
    <t>Spojovací prostředky stěn a příček hřebíky, svory, fixační prkna</t>
  </si>
  <si>
    <t>-2130457907</t>
  </si>
  <si>
    <t>213</t>
  </si>
  <si>
    <t>762811811</t>
  </si>
  <si>
    <t>Demontáž záklopů stropů vrchních a zapuštěných z hrubých prken, tl. do 32 mm</t>
  </si>
  <si>
    <t>1570896049</t>
  </si>
  <si>
    <t>4,35*1,75</t>
  </si>
  <si>
    <t>214</t>
  </si>
  <si>
    <t>762822810</t>
  </si>
  <si>
    <t>Demontáž stropních trámů z hraněného řeziva, průřezové plochy do 144 cm2</t>
  </si>
  <si>
    <t>-835026763</t>
  </si>
  <si>
    <t>5*1,75</t>
  </si>
  <si>
    <t>215</t>
  </si>
  <si>
    <t>762841812</t>
  </si>
  <si>
    <t>Demontáž podbíjení obkladů stropů a střech sklonu do 60 st. z hrubých prken tl. do 35 mm s omítkou</t>
  </si>
  <si>
    <t>1471224142</t>
  </si>
  <si>
    <t>1,2*1,5+2,93*1,5</t>
  </si>
  <si>
    <t>216</t>
  </si>
  <si>
    <t>998762102</t>
  </si>
  <si>
    <t>Přesun hmot pro konstrukce tesařské stanovený z hmotnosti přesunovaného materiálu vodorovná dopravní vzdálenost do 50 m v objektech výšky přes 6 do 12 m</t>
  </si>
  <si>
    <t>225801977</t>
  </si>
  <si>
    <t>217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</si>
  <si>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</si>
  <si>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</si>
  <si>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479493683</t>
  </si>
  <si>
    <t>764</t>
  </si>
  <si>
    <t>Konstrukce klempířské</t>
  </si>
  <si>
    <t>218</t>
  </si>
  <si>
    <t>764352840</t>
  </si>
  <si>
    <t>Demontáž žlabů podokapních půlkruhových, obloukových ze segmentů rš 330 mm, sklonu do 30 st.</t>
  </si>
  <si>
    <t>685902959</t>
  </si>
  <si>
    <t>27,5</t>
  </si>
  <si>
    <t>219</t>
  </si>
  <si>
    <t>764410880</t>
  </si>
  <si>
    <t>Demontáž oplechování parapetů rš od 400 do 600 mm</t>
  </si>
  <si>
    <t>2094217183</t>
  </si>
  <si>
    <t>1,85*5+3,4</t>
  </si>
  <si>
    <t>220</t>
  </si>
  <si>
    <t>764421RR08</t>
  </si>
  <si>
    <t>Demontáž plech stříšky z fasády vyložené 150 mm</t>
  </si>
  <si>
    <t>-44739139</t>
  </si>
  <si>
    <t>1,2</t>
  </si>
  <si>
    <t>221</t>
  </si>
  <si>
    <t>764421RR081</t>
  </si>
  <si>
    <t>Demontáž oplechování říms rš od 250 do 330 mm</t>
  </si>
  <si>
    <t>122643122</t>
  </si>
  <si>
    <t>222</t>
  </si>
  <si>
    <t>764421RR09</t>
  </si>
  <si>
    <t>371460425</t>
  </si>
  <si>
    <t>2,6</t>
  </si>
  <si>
    <t>223</t>
  </si>
  <si>
    <t>764454802</t>
  </si>
  <si>
    <t>Demontáž odpadních trub nebo součástí trub kruhových, průměru 120 mm</t>
  </si>
  <si>
    <t>-2040359278</t>
  </si>
  <si>
    <t>224</t>
  </si>
  <si>
    <t>R764252004</t>
  </si>
  <si>
    <t>oplechování parapety rš 250 mm ozn. 1/K - lakovaný hliníkový plech vč. všech doplňků vč. všech souv. dodávek a prací D+M</t>
  </si>
  <si>
    <t>934900903</t>
  </si>
  <si>
    <t>12,5</t>
  </si>
  <si>
    <t>225</t>
  </si>
  <si>
    <t>R7642520068</t>
  </si>
  <si>
    <t>držák oplechování parapetu ozn. 1/K ocel. pásovina 20/2 rš 580 mm žár. pozink.  vč. všech doplňků vč. všech souv. dodávek a prací D+M</t>
  </si>
  <si>
    <t>-745827840</t>
  </si>
  <si>
    <t>226</t>
  </si>
  <si>
    <t>R764230078</t>
  </si>
  <si>
    <t>atypické oplechování pilíře fasády rš 750 mm ozn.2/K - lakovaný. hliník. plech vč. všech souv. dodávek a prací D+M</t>
  </si>
  <si>
    <t>1954966660</t>
  </si>
  <si>
    <t>227</t>
  </si>
  <si>
    <t>R7642300781</t>
  </si>
  <si>
    <t>oplechování hlavy štít. zdiva rš 650 mm ozn. 3/K - poplast. hliník. plech vč. všech souv. dodávek a prací D+M</t>
  </si>
  <si>
    <t>1471042717</t>
  </si>
  <si>
    <t>13,2</t>
  </si>
  <si>
    <t>228</t>
  </si>
  <si>
    <t>R7642300782</t>
  </si>
  <si>
    <t>příponka - podkladní pás ozn. 3/K -  vč. všech souv. dodávek a prací D+M</t>
  </si>
  <si>
    <t>-1716200636</t>
  </si>
  <si>
    <t>229</t>
  </si>
  <si>
    <t>R7642300783</t>
  </si>
  <si>
    <t>oplechování hlavy štít. zdiva rš 750 mm ozn. 4/K - poplast. hliník. plech vč. všech souv. dodávek a prací D+M</t>
  </si>
  <si>
    <t>-2086046878</t>
  </si>
  <si>
    <t>230</t>
  </si>
  <si>
    <t>R7642300784</t>
  </si>
  <si>
    <t>příponka - podkladní pás ozn. 4/K -  vč. všech souv. dodávek a prací D+M</t>
  </si>
  <si>
    <t>-1799355756</t>
  </si>
  <si>
    <t>231</t>
  </si>
  <si>
    <t>R7642300785</t>
  </si>
  <si>
    <t>vyplnění spáry zdivo - oplechování hlavy št. zdiva ozn. 4/K silikon tmelem  vč. všech souv. dodávek a prací D+M</t>
  </si>
  <si>
    <t>1946924455</t>
  </si>
  <si>
    <t>232</t>
  </si>
  <si>
    <t>R764252061</t>
  </si>
  <si>
    <t>oplechování okapu rš 250 mm ozn. 5/K - lakovaný hliníkový plech vč. všech doplňků vč. všech souv. dodávek a prací D+M</t>
  </si>
  <si>
    <t>-1853288317</t>
  </si>
  <si>
    <t>233</t>
  </si>
  <si>
    <t>R76423007821</t>
  </si>
  <si>
    <t>příponka - podkladní pás ozn. 5/K -  vč. všech souv. dodávek a prací D+M</t>
  </si>
  <si>
    <t>1435385323</t>
  </si>
  <si>
    <t>234</t>
  </si>
  <si>
    <t>R7642300078</t>
  </si>
  <si>
    <t>střeš. žlab podokapní rš 160 mm ozn. 6/K -lakovaný hliník. plech vč. čel a háků vč. všech souv. dodávek a prací D+M</t>
  </si>
  <si>
    <t>573153521</t>
  </si>
  <si>
    <t>235</t>
  </si>
  <si>
    <t>R7642520028</t>
  </si>
  <si>
    <t>střešní svod kruhový DN 120 mm ozn. 7/K- lakovaný hliníkový plech vč. objímek, kotlíků, kolen vč. všech doplňků vč. všech souv. dodávek a prací D+M</t>
  </si>
  <si>
    <t>2137459587</t>
  </si>
  <si>
    <t>236</t>
  </si>
  <si>
    <t>R7670003</t>
  </si>
  <si>
    <t>plech. dvířka stáv. rozvaděče elektro 1150 x 1350 ozn. 8/K vč. prostavení rámu do úrovně KZS ocel. pozink. plech vč. nátěru vč. všech souv. dodávek a prací D+M</t>
  </si>
  <si>
    <t>-1502762656</t>
  </si>
  <si>
    <t>237</t>
  </si>
  <si>
    <t>R76700031</t>
  </si>
  <si>
    <t>plech. dvířka stáv. HUP 500 x 500 ozn. 9/K vč. prostavení rámu do úrovně KZS ocel. pozink. plech vč. nátěru vč. všech souv. dodávek a prací D+M</t>
  </si>
  <si>
    <t>-409984990</t>
  </si>
  <si>
    <t>238</t>
  </si>
  <si>
    <t>998764102</t>
  </si>
  <si>
    <t>Přesun hmot pro konstrukce klempířské stanovený z hmotnosti přesunovaného materiálu vodorovná dopravní vzdálenost do 50 m v objektech výšky přes 6 do 12 m</t>
  </si>
  <si>
    <t>1106731622</t>
  </si>
  <si>
    <t>239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</si>
  <si>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</si>
  <si>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</si>
  <si>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-671390308</t>
  </si>
  <si>
    <t>765</t>
  </si>
  <si>
    <t>Konstrukce pokrývačské</t>
  </si>
  <si>
    <t>240</t>
  </si>
  <si>
    <t>765131851</t>
  </si>
  <si>
    <t>Demontáž vláknocementové krytiny vlnité sklonu do 30 st. do suti</t>
  </si>
  <si>
    <t>93653759</t>
  </si>
  <si>
    <t>13,5</t>
  </si>
  <si>
    <t>241</t>
  </si>
  <si>
    <t>765131871</t>
  </si>
  <si>
    <t>Demontáž vláknocementové krytiny vlnité sklonu do 30 st. hřebene nebo nároží do suti</t>
  </si>
  <si>
    <t>212546131</t>
  </si>
  <si>
    <t>0,9</t>
  </si>
  <si>
    <t>766</t>
  </si>
  <si>
    <t>Konstrukce truhlářské</t>
  </si>
  <si>
    <t>242</t>
  </si>
  <si>
    <t>766660012</t>
  </si>
  <si>
    <t>Montáž dveřních křídel dřevěných nebo plastových otevíravých do ocelové zárubně povrchově upravených dvoukřídlových, šířky přes 1450 mm</t>
  </si>
  <si>
    <t>-2128004587</t>
  </si>
  <si>
    <t>243</t>
  </si>
  <si>
    <t>611617RR04</t>
  </si>
  <si>
    <t>dveře vnitřní hladké fólie plné 2křídlové 160x197 cm ozn. ozn. 3L</t>
  </si>
  <si>
    <t>-1180860980</t>
  </si>
  <si>
    <t>244</t>
  </si>
  <si>
    <t>766660722</t>
  </si>
  <si>
    <t>Montáž dveřních křídel dřevěných nebo plastových ostatní práce dveřního kování zámku</t>
  </si>
  <si>
    <t>-1308247875</t>
  </si>
  <si>
    <t>245</t>
  </si>
  <si>
    <t>549146RR020</t>
  </si>
  <si>
    <t>kování klika - klika, zámek vložkový</t>
  </si>
  <si>
    <t>980989616</t>
  </si>
  <si>
    <t>246</t>
  </si>
  <si>
    <t>766691914</t>
  </si>
  <si>
    <t>Ostatní práce vyvěšení nebo zavěšení křídel s případným uložením a opětovným zavěšením po provedení stavebních změn dřevěných dveřních, plochy do 2 m2</t>
  </si>
  <si>
    <t>-1919886568</t>
  </si>
  <si>
    <t>3+2</t>
  </si>
  <si>
    <t>247</t>
  </si>
  <si>
    <t>R7663001</t>
  </si>
  <si>
    <t xml:space="preserve">lehká montovaná vnitřní příčka 1600 x 4370 mm s dveřmi - truhlářský výrobek vč. povrchové úpravy vč. všech souv. dodávek a prací D+M </t>
  </si>
  <si>
    <t>-703008505</t>
  </si>
  <si>
    <t>248</t>
  </si>
  <si>
    <t>R7663002</t>
  </si>
  <si>
    <t xml:space="preserve">"rustikální" dřev. okno jednoduché 1850 x 1850 mm ozn. O - 1 vč. oken. pásek, doplňků a nátěru  vč. všech souv. dodávek a prací D+M </t>
  </si>
  <si>
    <t>873187611</t>
  </si>
  <si>
    <t>249</t>
  </si>
  <si>
    <t>R7663003</t>
  </si>
  <si>
    <t xml:space="preserve">"rustikální" dřev. okno jednoduché 1700 x 1500 mm ozn. O - 2 vč. oken. pásek, doplňků a nátěru  vč. všech souv. dodávek a prací D+M </t>
  </si>
  <si>
    <t>380372897</t>
  </si>
  <si>
    <t>250</t>
  </si>
  <si>
    <t>R7663004</t>
  </si>
  <si>
    <t xml:space="preserve">vnitřní dřev. okno jednoduché 2000 x 1300 mm ozn. O - 3 vč.  doplňků a nátěru  vč. všech souv. dodávek a prací D+M </t>
  </si>
  <si>
    <t>1526069844</t>
  </si>
  <si>
    <t>251</t>
  </si>
  <si>
    <t>R766694002</t>
  </si>
  <si>
    <t xml:space="preserve">Montáž parapetních desek dřevěných, laminovaných šířky přes 30 cm </t>
  </si>
  <si>
    <t>-852382847</t>
  </si>
  <si>
    <t>252</t>
  </si>
  <si>
    <t>607941RR08</t>
  </si>
  <si>
    <t>deska parapetní vnitřní s nosem š. 560 mm ozn. 1/Tp</t>
  </si>
  <si>
    <t>-538954452</t>
  </si>
  <si>
    <t>par11*1,1</t>
  </si>
  <si>
    <t>253</t>
  </si>
  <si>
    <t>607941RR09</t>
  </si>
  <si>
    <t>deska parapetní vnitřní s nosem š. 460 mm ozn. 2/Tp</t>
  </si>
  <si>
    <t>1990391193</t>
  </si>
  <si>
    <t>par12*1,1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</si>
  <si>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</si>
  <si>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</si>
  <si>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</si>
  <si>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-1660854416</t>
  </si>
  <si>
    <t>255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</si>
  <si>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</si>
  <si>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</si>
  <si>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108998746</t>
  </si>
  <si>
    <t>767</t>
  </si>
  <si>
    <t>Konstrukce zámečnické</t>
  </si>
  <si>
    <t>256</t>
  </si>
  <si>
    <t>767691822</t>
  </si>
  <si>
    <t>Vyvěšení nebo zavěšení kovových křídel – ostatní práce s případným uložením a opětovným zavěšením po provedení stavebních změn dveří, plochy do 2 m2</t>
  </si>
  <si>
    <t>-1892042163</t>
  </si>
  <si>
    <t>257</t>
  </si>
  <si>
    <t>767691833</t>
  </si>
  <si>
    <t>Vyvěšení nebo zavěšení kovových křídel – ostatní práce s případným uložením a opětovným zavěšením po provedení stavebních změn vrat, plochy přes 4 m2</t>
  </si>
  <si>
    <t>2003210518</t>
  </si>
  <si>
    <t>258</t>
  </si>
  <si>
    <t>R7673001</t>
  </si>
  <si>
    <t>ocelový poklop zakrytí kanálu - ocel. plech tl. 4 mm  D+M</t>
  </si>
  <si>
    <t>kg</t>
  </si>
  <si>
    <t>734117413</t>
  </si>
  <si>
    <t>33,5</t>
  </si>
  <si>
    <t>259</t>
  </si>
  <si>
    <t>R7673002</t>
  </si>
  <si>
    <t>ocelový rám zakrytí kanálu  D+M</t>
  </si>
  <si>
    <t>-228898248</t>
  </si>
  <si>
    <t>6,2+7,1</t>
  </si>
  <si>
    <t>260</t>
  </si>
  <si>
    <t>R7673003</t>
  </si>
  <si>
    <t>ocelová konzola z pás. 50/5, žár. pozink viz. detail B  D+M</t>
  </si>
  <si>
    <t>-541785839</t>
  </si>
  <si>
    <t>konz1*0,5*1</t>
  </si>
  <si>
    <t>261</t>
  </si>
  <si>
    <t>R76763002</t>
  </si>
  <si>
    <t xml:space="preserve">ocel. zateplená vrata 3100 x 3100 mm ozn. V - 1 vč.  doplňků a nátěru  vč. všech souv. dodávek a prací D+M </t>
  </si>
  <si>
    <t>575021734</t>
  </si>
  <si>
    <t>262</t>
  </si>
  <si>
    <t>998767102</t>
  </si>
  <si>
    <t>Přesun hmot pro zámečnické konstrukce stanovený z hmotnosti přesunovaného materiálu vodorovná dopravní vzdálenost do 50 m v objektech výšky přes 6 do 12 m</t>
  </si>
  <si>
    <t>-2015553788</t>
  </si>
  <si>
    <t>263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</si>
  <si>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</si>
  <si>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</si>
  <si>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-2028224621</t>
  </si>
  <si>
    <t>783</t>
  </si>
  <si>
    <t>Dokončovací práce - nátěry</t>
  </si>
  <si>
    <t>264</t>
  </si>
  <si>
    <t>783225400</t>
  </si>
  <si>
    <t>Nátěry kovových stavebních doplňkových konstrukcí syntetické na vzduchu schnoucí standardními barvami (např. Tebas, …) dvojnásobné a 1x email s tmelením</t>
  </si>
  <si>
    <t>-146980917</t>
  </si>
  <si>
    <t>dv1*(1,6+2*2)*(0,15+0,05*2)</t>
  </si>
  <si>
    <t>265</t>
  </si>
  <si>
    <t>783843130</t>
  </si>
  <si>
    <t>Nátěry omítek a betonových povrchů vinylové polystyrénové betonových povrchů 3x email s 2x plným tmelením</t>
  </si>
  <si>
    <t>-1467997890</t>
  </si>
  <si>
    <t>bpod1+1,5*0,15*3+4,43*0,25</t>
  </si>
  <si>
    <t>784</t>
  </si>
  <si>
    <t>Dokončovací práce - malby a tapety</t>
  </si>
  <si>
    <t>266</t>
  </si>
  <si>
    <t>784111003</t>
  </si>
  <si>
    <t>Oprášení (ometení) podkladu v místnostech výšky přes 3,80 do 5,00 m</t>
  </si>
  <si>
    <t>-575138109</t>
  </si>
  <si>
    <t>(11,9+1,2*4)*4,37</t>
  </si>
  <si>
    <t>267</t>
  </si>
  <si>
    <t>784112013</t>
  </si>
  <si>
    <t>Rozmývání podkladu po oškrabání malby v místnostech výšky přes 3,80 do 5,00 m</t>
  </si>
  <si>
    <t>2007755573</t>
  </si>
  <si>
    <t>268</t>
  </si>
  <si>
    <t>784121003</t>
  </si>
  <si>
    <t>Oškrabání malby v místnostech výšky přes 3,80 do 5,00 m</t>
  </si>
  <si>
    <t>-701435678</t>
  </si>
  <si>
    <t>269</t>
  </si>
  <si>
    <t>784181123</t>
  </si>
  <si>
    <t>Penetrace podkladu jednonásobná hloubková v místnostech výšky přes 3,80 do 5,00 m</t>
  </si>
  <si>
    <t>-1352874287</t>
  </si>
  <si>
    <t>270</t>
  </si>
  <si>
    <t>784211103</t>
  </si>
  <si>
    <t>Malby z malířských směsí otěruvzdorných za mokra dvojnásobné, bílé za mokra otěruvzdorné výborně v místnostech výšky přes 3,80 do 5,00 m</t>
  </si>
  <si>
    <t>-284030177</t>
  </si>
  <si>
    <t>basfT1</t>
  </si>
  <si>
    <t>0,88</t>
  </si>
  <si>
    <t>bmaz11</t>
  </si>
  <si>
    <t>1,496</t>
  </si>
  <si>
    <t>bmaz12</t>
  </si>
  <si>
    <t>82,235</t>
  </si>
  <si>
    <t>mazT3</t>
  </si>
  <si>
    <t>2,652</t>
  </si>
  <si>
    <t>omT3</t>
  </si>
  <si>
    <t>62,193</t>
  </si>
  <si>
    <t>řezT11</t>
  </si>
  <si>
    <t>2,7</t>
  </si>
  <si>
    <t>řezT2</t>
  </si>
  <si>
    <t>65,58</t>
  </si>
  <si>
    <t xml:space="preserve">MJEL-00602 - SO - 02 - truhlářská dílna - stavební část </t>
  </si>
  <si>
    <t>Tapu1</t>
  </si>
  <si>
    <t>177,705</t>
  </si>
  <si>
    <t>Tbed2</t>
  </si>
  <si>
    <t>7,89</t>
  </si>
  <si>
    <t>Tbiz1</t>
  </si>
  <si>
    <t>6,52</t>
  </si>
  <si>
    <t>Tbl1</t>
  </si>
  <si>
    <t>Tdl11</t>
  </si>
  <si>
    <t>4,961</t>
  </si>
  <si>
    <t>Tdl12</t>
  </si>
  <si>
    <t>50,726</t>
  </si>
  <si>
    <t>Tdren1</t>
  </si>
  <si>
    <t>142,59</t>
  </si>
  <si>
    <t>Tgeo1</t>
  </si>
  <si>
    <t>270,921</t>
  </si>
  <si>
    <t>Tlap1</t>
  </si>
  <si>
    <t>Tleš11</t>
  </si>
  <si>
    <t>79,575</t>
  </si>
  <si>
    <t>Tmaz1</t>
  </si>
  <si>
    <t>0,288</t>
  </si>
  <si>
    <t>Tmaz2</t>
  </si>
  <si>
    <t>1,138</t>
  </si>
  <si>
    <t>Tom1</t>
  </si>
  <si>
    <t>106,623</t>
  </si>
  <si>
    <t>Tom3</t>
  </si>
  <si>
    <t>5,55</t>
  </si>
  <si>
    <t>Torn1</t>
  </si>
  <si>
    <t>9,617</t>
  </si>
  <si>
    <t>Torn2</t>
  </si>
  <si>
    <t>Torn</t>
  </si>
  <si>
    <t>3,847</t>
  </si>
  <si>
    <t>Tpaž1</t>
  </si>
  <si>
    <t>98,291</t>
  </si>
  <si>
    <t>Tprk1</t>
  </si>
  <si>
    <t>Tprk2</t>
  </si>
  <si>
    <t>2,5</t>
  </si>
  <si>
    <t>Trýha1</t>
  </si>
  <si>
    <t>18,207</t>
  </si>
  <si>
    <t>Trýha11</t>
  </si>
  <si>
    <t>1,08</t>
  </si>
  <si>
    <t>Trýha2</t>
  </si>
  <si>
    <t>31,759</t>
  </si>
  <si>
    <t>Tsokl1</t>
  </si>
  <si>
    <t>7,388</t>
  </si>
  <si>
    <t>Tstr1</t>
  </si>
  <si>
    <t>675</t>
  </si>
  <si>
    <t>Tsvis11</t>
  </si>
  <si>
    <t>101,516</t>
  </si>
  <si>
    <t>Ttr1</t>
  </si>
  <si>
    <t>1000</t>
  </si>
  <si>
    <t>Ttv11</t>
  </si>
  <si>
    <t>Ttv12</t>
  </si>
  <si>
    <t>Ttv21</t>
  </si>
  <si>
    <t>Ttv22</t>
  </si>
  <si>
    <t>Tvod12</t>
  </si>
  <si>
    <t>80,272</t>
  </si>
  <si>
    <t>Tvod3</t>
  </si>
  <si>
    <t>102,956</t>
  </si>
  <si>
    <t>Tvp1</t>
  </si>
  <si>
    <t>Tvyk1</t>
  </si>
  <si>
    <t>1,584</t>
  </si>
  <si>
    <t>Tzás1</t>
  </si>
  <si>
    <t>24,129</t>
  </si>
  <si>
    <t>Tzás2</t>
  </si>
  <si>
    <t>1,44</t>
  </si>
  <si>
    <t>Tžl1</t>
  </si>
  <si>
    <t>5,15</t>
  </si>
  <si>
    <t>žlT1</t>
  </si>
  <si>
    <t>7,2</t>
  </si>
  <si>
    <t xml:space="preserve">    18 - Zemní práce - povrchové úpravy terénu</t>
  </si>
  <si>
    <t xml:space="preserve">    782 - Dokončovací práce - obklady z kamene</t>
  </si>
  <si>
    <t>M - Práce a dodávky M</t>
  </si>
  <si>
    <t xml:space="preserve">    46-M - Zemní práce při extr.mont.pracích</t>
  </si>
  <si>
    <t>Zemní práce - povrchové úpravy terénu</t>
  </si>
  <si>
    <t>181301101</t>
  </si>
  <si>
    <t>Rozprostření a urovnání ornice v rovině nebo ve svahu sklonu do 1 : 5 při souvislé ploše do 500 m2, tl. vrstvy do 100 mm</t>
  </si>
  <si>
    <t>-407502834</t>
  </si>
  <si>
    <t>(9,855+10,2)*0,3</t>
  </si>
  <si>
    <t>12*0,3</t>
  </si>
  <si>
    <t>181301RR102</t>
  </si>
  <si>
    <t xml:space="preserve">Rozprostření šotoliny tl vrstvy do 150 mm pl do 500 m2 v rovině </t>
  </si>
  <si>
    <t>-939429051</t>
  </si>
  <si>
    <t>(15,48+3,02+5,675+9,8)*1,2</t>
  </si>
  <si>
    <t>181411131</t>
  </si>
  <si>
    <t>Založení trávníku na půdě předem připravené plochy do 1000 m2 výsevem včetně utažení parkového v rovině nebo na svahu do 1:5</t>
  </si>
  <si>
    <t>1974479923</t>
  </si>
  <si>
    <t>185803211</t>
  </si>
  <si>
    <t>Uválcování trávníku v rovině nebo na svahu do 1:5</t>
  </si>
  <si>
    <t>1877769654</t>
  </si>
  <si>
    <t>005724100</t>
  </si>
  <si>
    <t>osiva pícnin směsi travní balení obvykle 25 kg parková</t>
  </si>
  <si>
    <t>-945507070</t>
  </si>
  <si>
    <t>Torn1*0,03</t>
  </si>
  <si>
    <t>185811211</t>
  </si>
  <si>
    <t>Vyhrabání trávníku souvislé plochy do 1000 m2 v rovině nebo na svahu do 1:5</t>
  </si>
  <si>
    <t>1960634421</t>
  </si>
  <si>
    <t>12*2</t>
  </si>
  <si>
    <t>Odstranění podkladu pl do 50 m2 z kameniva drceného tl 300 mm</t>
  </si>
  <si>
    <t>-1503792435</t>
  </si>
  <si>
    <t>bšdT1</t>
  </si>
  <si>
    <t>Odstranění podkladu pl do 50 m2 živičných tl 100 mm</t>
  </si>
  <si>
    <t>1499381633</t>
  </si>
  <si>
    <t>1,1*0,8</t>
  </si>
  <si>
    <t>113107136</t>
  </si>
  <si>
    <t>Odstranění podkladů nebo krytů s přemístěním hmot na skládku na vzdálenost do 3 m nebo s naložením na dopravní prostředek v ploše jednotlivě do 50 m2 z betonu vyztuženého sítěmi, o tl. vrstvy přes 100 do 150 mm</t>
  </si>
  <si>
    <t>2045999550</t>
  </si>
  <si>
    <t>8*0,5+2,8*1,05</t>
  </si>
  <si>
    <t>(4,5+18,7+2,95+8,78+2,7+17,5)*1,2</t>
  </si>
  <si>
    <t>1,6*1,25+1,7*1,27+1,7*1,7+1,9*1,1</t>
  </si>
  <si>
    <t>113202111</t>
  </si>
  <si>
    <t>Vytrhání obrub s vybouráním lože, s přemístěním hmot na skládku na vzdálenost do 3 m nebo s naložením na dopravní prostředek z krajníků nebo obrubníků stojatých</t>
  </si>
  <si>
    <t>482454850</t>
  </si>
  <si>
    <t>1*2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</si>
  <si>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</si>
  <si>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</si>
  <si>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1992027454</t>
  </si>
  <si>
    <t>5*1,2</t>
  </si>
  <si>
    <t>121101101</t>
  </si>
  <si>
    <t>Sejmutí ornice nebo lesní půdy s vodorovným přemístěním na hromady v místě upotřebení nebo na dočasné či trvalé skládky se složením, na vzdálenost do 50 m</t>
  </si>
  <si>
    <t>-2072141485</t>
  </si>
  <si>
    <t>(9,855+10,2)*1,2*0,1</t>
  </si>
  <si>
    <t>12*1,2*0,1</t>
  </si>
  <si>
    <t>121101R101</t>
  </si>
  <si>
    <t>Sejmutí šotoliny s přemístěním na vzdálenost do 50 m</t>
  </si>
  <si>
    <t>-1468059979</t>
  </si>
  <si>
    <t>Tbzem1</t>
  </si>
  <si>
    <t>(15,48+3,02+5,675+9,8)*1,2*0,1</t>
  </si>
  <si>
    <t>Příplatek za ztížení vykopávky v blízkosti pozemního vedení</t>
  </si>
  <si>
    <t>-1995568080</t>
  </si>
  <si>
    <t>Trýha11*2</t>
  </si>
  <si>
    <t>2*0,85*0,5*12</t>
  </si>
  <si>
    <t>Hloubení rýh š do 600 mm ručním nebo pneum nářadím v soudržných horninách tř. 3</t>
  </si>
  <si>
    <t>173176072</t>
  </si>
  <si>
    <t>10,975*0,5*0,2*0,5+(15,25+18,7+8,78+17,5)*0,45*0,65*0,5</t>
  </si>
  <si>
    <t>(3,2+1+3,4+4,865+1,2+1,5+1,95+2,3+1+9,955+4,2+8,36+10,2)*0,45*0,65*0,5</t>
  </si>
  <si>
    <t>1*0,6*0,6*6*0,5</t>
  </si>
  <si>
    <t>Příplatek za lepivost u hloubení rýh š do 600 mm ručním nebo pneum nářadím v hornině tř. 3</t>
  </si>
  <si>
    <t>-1805419618</t>
  </si>
  <si>
    <t>Hloubení rýh š přes 600 do 2000 mm ručním nebo pneum nářadím v soudržných horninách tř. 3</t>
  </si>
  <si>
    <t>1599778971</t>
  </si>
  <si>
    <t>(15,25+18,7+2,95+8,78+17,5)*0,9*0,5*0,5</t>
  </si>
  <si>
    <t>(3,2+1+3,4+4,685+1,2+1,5+1,95+2,3+1+9,955+4,2+8,36+10,2)*0,9*0,5*0,5</t>
  </si>
  <si>
    <t>Trýha21</t>
  </si>
  <si>
    <t>(1,65*1,2+1,25*1,5+1,5*1,5+2*1,15+1*0,95+1,2*0,95+1,25*1+1,2*1,25)*0,85*0,5</t>
  </si>
  <si>
    <t>Příplatek za lepivost u hloubení rýh š do 2000 mm ručním nebo pneum nářadím v hornině tř. 3</t>
  </si>
  <si>
    <t>1266180359</t>
  </si>
  <si>
    <t>Hloubení rýh š do 600 mm ručním nebo pneum nářadím v soudržných horninách tř. 4</t>
  </si>
  <si>
    <t>-367756369</t>
  </si>
  <si>
    <t>Příplatek za lepivost u hloubení rýh š do 600 mm ručním nebo pneum nářadím v hornině tř. 4</t>
  </si>
  <si>
    <t>1365870556</t>
  </si>
  <si>
    <t>Hloubení rýh š přes 600 do 2000 mm ručním nebo pneum nářadím v soudržných horninách tř. 4</t>
  </si>
  <si>
    <t>893398641</t>
  </si>
  <si>
    <t>Příplatek za lepivost u hloubení rýh š do 2000 mm ručním nebo pneum nářadím v hornině tř. 4</t>
  </si>
  <si>
    <t>1902946816</t>
  </si>
  <si>
    <t>Vykopávky v uzavřených prostorách v hornině tř. 1 až 4</t>
  </si>
  <si>
    <t>-908415916</t>
  </si>
  <si>
    <t>1,2*1,2*1,1</t>
  </si>
  <si>
    <t>Zřízení příložného pažení stěn výkopu hl do 4 m</t>
  </si>
  <si>
    <t>-56739910</t>
  </si>
  <si>
    <t>(15,25+18,7+2,95+8,78+17,5)*0,7</t>
  </si>
  <si>
    <t>(3,2+1+3,4+4,685+1,2+1,5+1,95+2,3+1+9,955+4,2+8,36+10,2)*0,7</t>
  </si>
  <si>
    <t>(1,65+1,2+0,55+1,5+1,5*2+2+1,15+0,6+1+1,2+1+0,5*2)*0,8</t>
  </si>
  <si>
    <t>1,2*1,2*3</t>
  </si>
  <si>
    <t>Odstranění příložného pažení stěn hl do 4 m</t>
  </si>
  <si>
    <t>1934046097</t>
  </si>
  <si>
    <t>151101401</t>
  </si>
  <si>
    <t>Zřízení vzepření zapažených stěn výkopů s potřebným přepažováním při roubení příložném, hloubky do 4 m</t>
  </si>
  <si>
    <t>-2081819767</t>
  </si>
  <si>
    <t>151101411</t>
  </si>
  <si>
    <t>Odstranění vzepření stěn výkopů s uložením materiálu na vzdálenost do 3 m od kraje výkopu při roubení příložném, hloubky do 4 m</t>
  </si>
  <si>
    <t>379183564</t>
  </si>
  <si>
    <t>151401601</t>
  </si>
  <si>
    <t>Přepažování vzepření zapažených stěn výkopů při roubení příložném, hloubky do 4 m</t>
  </si>
  <si>
    <t>-378197580</t>
  </si>
  <si>
    <t>Svislé přemístění výkopku nošením svisle do v 3 m v hornině tř. 1 až 4</t>
  </si>
  <si>
    <t>-399160333</t>
  </si>
  <si>
    <t>Trýha1*2</t>
  </si>
  <si>
    <t>Trýha2*2</t>
  </si>
  <si>
    <t>Vodorovné přemístění do 10 m nošením výkopku z horniny tř. 1 až 4</t>
  </si>
  <si>
    <t>-1149133160</t>
  </si>
  <si>
    <t>Příplatek k vodorovnému přemístění nošením ZKD 10 m nošení výkopku z horniny tř. 1 až 4</t>
  </si>
  <si>
    <t>2100312310</t>
  </si>
  <si>
    <t>Tvod3*2</t>
  </si>
  <si>
    <t>Vodorovné přemístění do 10000 m výkopku/sypaniny z horniny tř. 1 až 4</t>
  </si>
  <si>
    <t>-2046722514</t>
  </si>
  <si>
    <t>-Tzás1</t>
  </si>
  <si>
    <t>-Torn1*0,1</t>
  </si>
  <si>
    <t>1888250772</t>
  </si>
  <si>
    <t>1846573097</t>
  </si>
  <si>
    <t>Zásyp jam, šachet rýh nebo kolem objektů sypaninou se zhutněním</t>
  </si>
  <si>
    <t>661977892</t>
  </si>
  <si>
    <t>(15,25+18,7+2,95+8,78+17,5)*0,25*0,6</t>
  </si>
  <si>
    <t>(3,2+1+3,4+4,685+1,2+1,5+1,95+2,3+1+9,955+4,2+8,36+10,2)*0,25*0,6</t>
  </si>
  <si>
    <t>Zásyp v uzavřených prostorech sypaninou se zhutněním</t>
  </si>
  <si>
    <t>1099187717</t>
  </si>
  <si>
    <t>1,2*1,2*1</t>
  </si>
  <si>
    <t>Zřízení opláštění žeber nebo trativodů geotextilií v rýze nebo zářezu sklonu přes 1:2 š do 2,5 m</t>
  </si>
  <si>
    <t>-1186950160</t>
  </si>
  <si>
    <t>Tdren1*(0,45*2+0,3*2+0,2*2)</t>
  </si>
  <si>
    <t>6096277</t>
  </si>
  <si>
    <t>Tgeo1*1,2</t>
  </si>
  <si>
    <t>1564949515</t>
  </si>
  <si>
    <t>Tdren1*0,2*0,1</t>
  </si>
  <si>
    <t>Trativody z drenážních trubek plastových flexibilních D 100 mm bez lože</t>
  </si>
  <si>
    <t>483772741</t>
  </si>
  <si>
    <t>"v.č. S - 15 - půdorys přízemí - sanace"</t>
  </si>
  <si>
    <t>8,045+0,3+2,68+16,525+21,055+4,125+8,65+4,15+20,13+15,48+2,9+3,02+9,8+5,675</t>
  </si>
  <si>
    <t>9,855+10,2</t>
  </si>
  <si>
    <t>Zřízení výplně rýh s drenážním potrubím do DN 200 štěrkopískem v do 300 mm</t>
  </si>
  <si>
    <t>-357133113</t>
  </si>
  <si>
    <t>kamenivo drcené hrubé frakce 16-32</t>
  </si>
  <si>
    <t>1893072450</t>
  </si>
  <si>
    <t>Tdren1*0,45*0,3*2</t>
  </si>
  <si>
    <t>271532212</t>
  </si>
  <si>
    <t>Násyp pod základové konstrukce se zhutněním a urovnáním povrchu z kameniva hrubého, frakce 16 - 32 mm</t>
  </si>
  <si>
    <t>733593833</t>
  </si>
  <si>
    <t>(Tdren1-8,045-0,3-2,68+0,4*7)*0,3*0,07</t>
  </si>
  <si>
    <t>274211RR041</t>
  </si>
  <si>
    <t>Zdivo základových - pískovcové bloky vč. všech souv. dodávek a prací D+M</t>
  </si>
  <si>
    <t>-1327308591</t>
  </si>
  <si>
    <t>(Tdren1-8,045-0,3-2,68+0,4*7-1,8-2,95)*0,2*0,4</t>
  </si>
  <si>
    <t>Základová zeď tl do 200 mm z tvárnic ztraceného bednění včetně výplně z betonu tř. C 16/20</t>
  </si>
  <si>
    <t>-763257247</t>
  </si>
  <si>
    <t>(Tdren1-8,045-0,3-2,68+0,4*7)*0,25</t>
  </si>
  <si>
    <t>Zazdívka otvorů pl do 0,25 m2 ve zdivu nadzákladovém cihlami pálenými tl do 1050 mm</t>
  </si>
  <si>
    <t>-488269352</t>
  </si>
  <si>
    <t>0,5*0,28*1*2</t>
  </si>
  <si>
    <t>310238411</t>
  </si>
  <si>
    <t>Zazdívka otvorů ve zdivu nadzákladovém cihlami pálenými plochy přes 0,25 m2 do 1 m2 na maltu cementovou</t>
  </si>
  <si>
    <t>-1402204206</t>
  </si>
  <si>
    <t>0,17*2,85*1,25</t>
  </si>
  <si>
    <t>310239411</t>
  </si>
  <si>
    <t>Zazdívka otvorů ve zdivu nadzákladovém cihlami pálenými plochy přes 1 m2 do 4 m2 na maltu cementovou</t>
  </si>
  <si>
    <t>-865590811</t>
  </si>
  <si>
    <t>0,6*2,85*1,25</t>
  </si>
  <si>
    <t>R388271200</t>
  </si>
  <si>
    <t>Osazení tvárnic kabelových betonových do rýhy 3-otvorových</t>
  </si>
  <si>
    <t>-238483833</t>
  </si>
  <si>
    <t>592R131001</t>
  </si>
  <si>
    <t>žlab kabelový betonový dl. 1 m</t>
  </si>
  <si>
    <t>-688066526</t>
  </si>
  <si>
    <t>592R131031</t>
  </si>
  <si>
    <t>deska krycí kab. žlabu dl. 1 m</t>
  </si>
  <si>
    <t>-1165756049</t>
  </si>
  <si>
    <t>R450001</t>
  </si>
  <si>
    <t>přeložení kabelů do kabel. žlabů</t>
  </si>
  <si>
    <t>-1193446946</t>
  </si>
  <si>
    <t>Podklad ze štěrkodrtě ŠD tl 150 mm</t>
  </si>
  <si>
    <t>-1598317531</t>
  </si>
  <si>
    <t xml:space="preserve">     (1,8+2,505+21,055+4,125+8,56+4,105+20,13)*0,4</t>
  </si>
  <si>
    <t>(8,045+0,3+2,68)*1,02</t>
  </si>
  <si>
    <t>mazT3*0,4</t>
  </si>
  <si>
    <t>Asfaltový beton vrstva podkladní ACP 16 (obalované kamenivo OKS) tl 100 mm š přes 3 m</t>
  </si>
  <si>
    <t>1433392076</t>
  </si>
  <si>
    <t>Podklad z kameniva zpevněného cementem KSC I tl 120 mm</t>
  </si>
  <si>
    <t>-460198744</t>
  </si>
  <si>
    <t>Asfaltový beton vrstva obrusná ACO 11 (ABS) tř. I tl 40 mm š do 3 m z nemodifikovaného asfaltu</t>
  </si>
  <si>
    <t>-2015318192</t>
  </si>
  <si>
    <t>-662007613</t>
  </si>
  <si>
    <t>596841RR010</t>
  </si>
  <si>
    <t xml:space="preserve">osazení pískovcových bloků </t>
  </si>
  <si>
    <t>402839176</t>
  </si>
  <si>
    <t>1,8*0,8+2,95*0,8</t>
  </si>
  <si>
    <t>583819RR010</t>
  </si>
  <si>
    <t>pískovcový blok š 800 mm tl. 200 mm</t>
  </si>
  <si>
    <t>1103300736</t>
  </si>
  <si>
    <t>Tbl1*1,02</t>
  </si>
  <si>
    <t>596841RR011</t>
  </si>
  <si>
    <t>osazení pískovcových žlabů</t>
  </si>
  <si>
    <t>-1371437639</t>
  </si>
  <si>
    <t>2+3,15</t>
  </si>
  <si>
    <t>583819RR011</t>
  </si>
  <si>
    <t>pískovcový žlab 200 x 150 x 80 mm</t>
  </si>
  <si>
    <t>599439556</t>
  </si>
  <si>
    <t>Tžl1*1,1</t>
  </si>
  <si>
    <t>596841RR021</t>
  </si>
  <si>
    <t>Kladení kamenné dlažby do lože z kameniva</t>
  </si>
  <si>
    <t>-1032847307</t>
  </si>
  <si>
    <t>(8,045+0,3+2,68)*0,45</t>
  </si>
  <si>
    <t>(Tdren1-8,045-0,3-2,68-1,8-2,95)*0,4</t>
  </si>
  <si>
    <t>Tdl1</t>
  </si>
  <si>
    <t>583819RR013</t>
  </si>
  <si>
    <t>deska dlažební kamenná 450 x 450x 50 mm</t>
  </si>
  <si>
    <t>-667204382</t>
  </si>
  <si>
    <t>Tdl11*1,1</t>
  </si>
  <si>
    <t>583819RR014</t>
  </si>
  <si>
    <t>deska dlažební kamenná 400 x 400x 50 mm</t>
  </si>
  <si>
    <t>117183481</t>
  </si>
  <si>
    <t>Tdl12*1,1</t>
  </si>
  <si>
    <t>123799188</t>
  </si>
  <si>
    <t>612325302</t>
  </si>
  <si>
    <t>Vápenocementová nebo vápenná omítka ostění nebo nadpraží štuková</t>
  </si>
  <si>
    <t>122591747</t>
  </si>
  <si>
    <t>(1,65+2,55*2+0,9+2,15*2+1,6*2,15*2+1,65+2,95*2+1,1*2*10+1,7*2*10+1,2*2*2)*0,3*2</t>
  </si>
  <si>
    <t>(1,1*2*2+1,2*2*5+1,25*2*5+0,9*2*5+1*2*5+1,2*2+1,55*2+1,1*2*2+1,55*2*2+0,45*2*4)*0,3*2</t>
  </si>
  <si>
    <t>(0,85*2*4+0,6*2*2+0,75*2*2+1,2*2*2+0,5*2*2+3,14*1,25)*0,3*2</t>
  </si>
  <si>
    <t>Montáž omítkových samolepících začišťovacích profilů (APU lišt)</t>
  </si>
  <si>
    <t>1113954920</t>
  </si>
  <si>
    <t>1,65+2,55*2+0,9+2,15*2+1,6*2,15*2+1,65+2,95*2+1,1*2*10+1,7*2*10+1,2*2*2</t>
  </si>
  <si>
    <t>1,1*2*2+1,2*2*5+1,25*2*5+0,9*2*5+1*2*5+1,2*2+1,55*2+1,1*2*2+1,55*2*2+0,45*2*4</t>
  </si>
  <si>
    <t>0,85*2*4+0,6*2*2+0,75*2*2+1,2*2*2+0,5*2*2+3,14*1,25</t>
  </si>
  <si>
    <t>profil okenní s tkaninou APU lišta 9 mm</t>
  </si>
  <si>
    <t>977495863</t>
  </si>
  <si>
    <t>622321RR014</t>
  </si>
  <si>
    <t>Vápenocementová omítka štuková dvouvrstvá vnějších stěn nanášená ručně - šambrány D+M</t>
  </si>
  <si>
    <t>1810109666</t>
  </si>
  <si>
    <t>"v.č. S - 05 - 12 - pohledy"</t>
  </si>
  <si>
    <t>(1,6*2+1,5*2)*0,2*2+(1,6*2+1,65*2)*0,2*5+2,26*0,33+2,79*0,275*2+2,15*0,33*2+1,72*0,7</t>
  </si>
  <si>
    <t>(1,62*0,165+1,62*0,23+2,115*0,26*2)*2+(1,65*2*0,2+2,1*2*0,26)*8</t>
  </si>
  <si>
    <t>3,14*1,25*(0,5+0,2)+2,15*3,385*2+(0,6+0,75)*2*0,3*2+1,58*0,2+1,64*0,2*2</t>
  </si>
  <si>
    <t>(1,6*0,12+1,6*0,22+1,89*0,2*2)*1+(1,1+1,5)*2*0,3+2,9*0,275*2+2,39*0,32</t>
  </si>
  <si>
    <t>(0,9+1)*2*0,3*5</t>
  </si>
  <si>
    <t>612325RR030</t>
  </si>
  <si>
    <t>Vápenocementová štuková dvouvrstvá omítka vnější ostění nebo nadpraží D+M</t>
  </si>
  <si>
    <t>2089913222</t>
  </si>
  <si>
    <t>(0,9+2,15*2+1,6+2,15*2)*0,5</t>
  </si>
  <si>
    <t>-1827414626</t>
  </si>
  <si>
    <t>-1306878386</t>
  </si>
  <si>
    <t>tom3</t>
  </si>
  <si>
    <t>Vyrovnávací vrstva pod klempířské prvky z MC š do 300 mm</t>
  </si>
  <si>
    <t>1828205512</t>
  </si>
  <si>
    <t>"v.č. S 13 - výpis vnějších výplní otvorů"</t>
  </si>
  <si>
    <t>(1,1*10+1,2*2+1,2*5+0,9*5+1,2+1,11*2+0,45*2+0,6*2+1,2+3,14*1,25*0,5)*3</t>
  </si>
  <si>
    <t>Zakrytí výplní otvorů a svislých ploch fólií přilepenou lepící páskou</t>
  </si>
  <si>
    <t>-204804496</t>
  </si>
  <si>
    <t>(1,65*2,55+0,9*2,15+1,6*2,15+1,6*2,9+1,1*1,7*10+1,2*1,11*2+1,2*1,25*5+0,9*1,1*5)*2</t>
  </si>
  <si>
    <t>(1,2*1,55+1,11*1,55*2+0,45*0,85*2+0,6*1,75*2+1,2*0,5*2+3,14*1,25)*2</t>
  </si>
  <si>
    <t>Mazanina tl do 120 mm z betonu prostého tř. C 16/20</t>
  </si>
  <si>
    <t>1148624275</t>
  </si>
  <si>
    <t>1,2*1,2*0,1*2</t>
  </si>
  <si>
    <t>631311125</t>
  </si>
  <si>
    <t>Mazanina z betonu prostého tl. přes 80 do 120 mm tř. C 20/25</t>
  </si>
  <si>
    <t>-277410135</t>
  </si>
  <si>
    <t>2,68*0,6*0,1</t>
  </si>
  <si>
    <t>(1,8+2,505+21,055+4,125+8,56+4,105+20,13)*0,4*0,1</t>
  </si>
  <si>
    <t>Mazanina tl do 240 mm z betonu prostého tř. C 20/25</t>
  </si>
  <si>
    <t>-2120348699</t>
  </si>
  <si>
    <t>1*1*0,2+1,68*1*0,23+2,4*1*0,2</t>
  </si>
  <si>
    <t>2,4*0,25*0,12</t>
  </si>
  <si>
    <t>631319012</t>
  </si>
  <si>
    <t>Příplatek k cenám mazanin za úpravu povrchu mazaniny přehlazením, mazanina tl. přes 80 do 120 mm</t>
  </si>
  <si>
    <t>-175669989</t>
  </si>
  <si>
    <t>Tmaz1*0,5</t>
  </si>
  <si>
    <t>631319022</t>
  </si>
  <si>
    <t>Příplatek k cenám mazanin za úpravu povrchu mazaniny přehlazením s poprášením cementem pro konečnou úpravu, mazanina tl. přes 80 do 120 mm (20 kg/m3)</t>
  </si>
  <si>
    <t>462538276</t>
  </si>
  <si>
    <t>Příplatek k mazanině tl do 240 mm za přehlazení s poprášením cementem</t>
  </si>
  <si>
    <t>-244892199</t>
  </si>
  <si>
    <t>Zřízení bednění rýh a hran v podlahách</t>
  </si>
  <si>
    <t>-1223063042</t>
  </si>
  <si>
    <t>2,68*2*0,2+2,95*0,2</t>
  </si>
  <si>
    <t>(1,8+2,505+21,055+4,125+8,56+4,105+20,13)*0,1</t>
  </si>
  <si>
    <t>Odstranění bednění rýh a hran v podlahách</t>
  </si>
  <si>
    <t>-2114939751</t>
  </si>
  <si>
    <t>871275221</t>
  </si>
  <si>
    <t>Kanalizační potrubí z tvrdého PVC systém KG v otevřeném výkopu ve sklonu do 20 %, tuhost třídy SN 8 DN 125</t>
  </si>
  <si>
    <t>90873936</t>
  </si>
  <si>
    <t xml:space="preserve">        0,8*2+0,6+1,2+0,6*2+0,6*2+0,6+1,5+0,6*2+0,6*2</t>
  </si>
  <si>
    <t>877275211</t>
  </si>
  <si>
    <t>Montáž tvarovek na kanalizačním potrubí z trub z plastu z tvrdého PVC systém KG nebo z polypropylenu systém KG 2000 v otevřeném výkopu jednoosých DN 125</t>
  </si>
  <si>
    <t>1909401573</t>
  </si>
  <si>
    <t>3*4+6*6</t>
  </si>
  <si>
    <t>286113560</t>
  </si>
  <si>
    <t>trubky z polyvinylchloridu kanalizace domovní a uliční KG - Systém (PVC) kolena KGB KGB 125x45°</t>
  </si>
  <si>
    <t>-1607077856</t>
  </si>
  <si>
    <t>Ttv11*1,09</t>
  </si>
  <si>
    <t>286113570</t>
  </si>
  <si>
    <t>trubky z polyvinylchloridu kanalizace domovní a uliční KG - Systém (PVC) kolena KGB KGB 125x67°</t>
  </si>
  <si>
    <t>1469946620</t>
  </si>
  <si>
    <t>Ttv12*1,09</t>
  </si>
  <si>
    <t>877275221</t>
  </si>
  <si>
    <t>Montáž tvarovek na kanalizačním potrubí z trub z plastu z tvrdého PVC systém KG nebo z polypropylenu systém KG 2000 v otevřeném výkopu dvouosých DN 125</t>
  </si>
  <si>
    <t>-1609325895</t>
  </si>
  <si>
    <t>6*2</t>
  </si>
  <si>
    <t>286113RR090</t>
  </si>
  <si>
    <t>odbočka kanalizační plastová s hrdlem KGEA-125/100/45°</t>
  </si>
  <si>
    <t>-2052931029</t>
  </si>
  <si>
    <t>Ttv21*1,09</t>
  </si>
  <si>
    <t>286113890</t>
  </si>
  <si>
    <t>trubky z polyvinylchloridu kanalizace domovní a uliční KG - Systém (PVC) odbočky KGEA 45° KGEA-125/125/45°</t>
  </si>
  <si>
    <t>-1331495595</t>
  </si>
  <si>
    <t>Ttv22*1,09</t>
  </si>
  <si>
    <t>871313RR011</t>
  </si>
  <si>
    <t>Demontáž potrubí z kanalizačních trub z PVC otevřený výkop sklon do 20 % DN 125</t>
  </si>
  <si>
    <t>680491908</t>
  </si>
  <si>
    <t>0,8+1,2+0,6*4</t>
  </si>
  <si>
    <t>Montáž lapače střešních splavenin z tvrdého PVC-systém KG DN 100</t>
  </si>
  <si>
    <t>-1203473227</t>
  </si>
  <si>
    <t>lapač střešních splavenin - geiger DN 125 mm</t>
  </si>
  <si>
    <t>1331434866</t>
  </si>
  <si>
    <t>-873227019</t>
  </si>
  <si>
    <t>877265RR021</t>
  </si>
  <si>
    <t>Montáž dešťové vpusti z tvrdého PVC-systém KG DN 100</t>
  </si>
  <si>
    <t>-1614894992</t>
  </si>
  <si>
    <t>562311760</t>
  </si>
  <si>
    <t>materiál stavební instalační z plastů vtoky, vpusti, hlavice HL dvorní vpusť se zápach.klapkou lapačem písku a izolační přírubou s litinovou mřížkou 240x240 HL616/ H DN 110, 160 s folií BITUMEN</t>
  </si>
  <si>
    <t>53596319</t>
  </si>
  <si>
    <t>napojení potrubí DN 125 od nové dešť. vpusti a drenáží  do stávající kanalizace vč. všech souv. dodávek a prací D+M</t>
  </si>
  <si>
    <t>-539248568</t>
  </si>
  <si>
    <t>Tlap1-1</t>
  </si>
  <si>
    <t>921917292</t>
  </si>
  <si>
    <t>R870003</t>
  </si>
  <si>
    <t>přeložení stáv. dešť. vpusti na dno rigolu vč. napojení do stávající kanalizace  a napojení nových drenáží vč. všech souv. dodávek a prací D+M</t>
  </si>
  <si>
    <t>964708053</t>
  </si>
  <si>
    <t>949101111</t>
  </si>
  <si>
    <t>Lešení pomocné pracovní pro objekty pozemních staveb pro zatížení do 150 kg/m2, o výšce lešeňové podlahy do 1,9 m</t>
  </si>
  <si>
    <t>-37357147</t>
  </si>
  <si>
    <t>1,5*1*33+1,95*2+2*2</t>
  </si>
  <si>
    <t>(3+8,9+27,25+9,4+4,5)*1,5</t>
  </si>
  <si>
    <t>-1266602127</t>
  </si>
  <si>
    <t>Tleš11*2</t>
  </si>
  <si>
    <t>Vyčištění budov bytové a občanské výstavby při výšce podlaží přes 4 m</t>
  </si>
  <si>
    <t>1193093734</t>
  </si>
  <si>
    <t>13,33+24,88+10,75+10,86+2,85+21+21,53+20,98+15,88+132,05+65,33+14,45+10,7</t>
  </si>
  <si>
    <t>126,27</t>
  </si>
  <si>
    <t>-1881498279</t>
  </si>
  <si>
    <t>1143046243</t>
  </si>
  <si>
    <t>-2017482233</t>
  </si>
  <si>
    <t>1490546186</t>
  </si>
  <si>
    <t>R9515001</t>
  </si>
  <si>
    <t>kompletní ověření trasy zemního vodiče - ověření sondou</t>
  </si>
  <si>
    <t>1242135111</t>
  </si>
  <si>
    <t>R9515002</t>
  </si>
  <si>
    <t>kompletní ověření trasy kabelu elektro - ověření sondou</t>
  </si>
  <si>
    <t>1874971314</t>
  </si>
  <si>
    <t>R9515003</t>
  </si>
  <si>
    <t>ověření hloubky základů  - kompletní ověření sondami cca 20 x</t>
  </si>
  <si>
    <t>kompl</t>
  </si>
  <si>
    <t>1868502090</t>
  </si>
  <si>
    <t>Řezání stávajícího živičného krytu hl do 100 mm</t>
  </si>
  <si>
    <t>1027052134</t>
  </si>
  <si>
    <t>1,1+0,8*2</t>
  </si>
  <si>
    <t>919735124</t>
  </si>
  <si>
    <t>Řezání stávajícího betonového krytu nebo podkladu hloubky přes 150 do 200 mm</t>
  </si>
  <si>
    <t>-1103305135</t>
  </si>
  <si>
    <t>2,6+4,5+0,95+18,7+1,25+1,5+2,95+8,78+2,7+1,5*2+17,5+1,15</t>
  </si>
  <si>
    <t>962052211</t>
  </si>
  <si>
    <t>Bourání zdiva železobetonového nadzákladového</t>
  </si>
  <si>
    <t>917318316</t>
  </si>
  <si>
    <t xml:space="preserve">   (2,4+18,7+1,25+2,95+8,78+2,7+1,5+17,5+1)*0,4*0,3</t>
  </si>
  <si>
    <t>Bourání příček ze skleněných tvárnic tl do 150 mm</t>
  </si>
  <si>
    <t>-1207616411</t>
  </si>
  <si>
    <t>0,9*0,18</t>
  </si>
  <si>
    <t>965042231</t>
  </si>
  <si>
    <t>Bourání podkladů pod dlažby nebo litých celistvých podlah a mazanin betonových nebo z litého asfaltu tl. přes 100 mm, plochy do 4 m2</t>
  </si>
  <si>
    <t>180073760</t>
  </si>
  <si>
    <t>1*1*0,2+1,2*1,2*0,2+3,2*0,7*0,3+1,68*1*0,2</t>
  </si>
  <si>
    <t>965049112</t>
  </si>
  <si>
    <t>Bourání podkladů pod dlažby nebo litých celistvých podlah a mazanin Příplatek k cenám za bourání mazanin betonových se svařovanou sítí, tl. přes 100 mm</t>
  </si>
  <si>
    <t>-1204808330</t>
  </si>
  <si>
    <t>968062374</t>
  </si>
  <si>
    <t>Vybourání dřevěných rámů oken s křídly, dveřních zárubní, vrat, stěn, ostění nebo obkladů rámů oken s křídly zdvojených, plochy do 1 m2</t>
  </si>
  <si>
    <t>-669488928</t>
  </si>
  <si>
    <t>0,45*0,85+1,2*0,5+0,5*0,85*2+0,9*1*5+0,6*0,75+0,8*1,25+0,75*1,15</t>
  </si>
  <si>
    <t>968062375</t>
  </si>
  <si>
    <t>Vybourání dřevěných rámů oken s křídly, dveřních zárubní, vrat, stěn, ostění nebo obkladů rámů oken s křídly zdvojených, plochy do 2 m2</t>
  </si>
  <si>
    <t>-19552036</t>
  </si>
  <si>
    <t>1,2*1,1*2+1,2*1,55+1,2*1,25*4+1,1*1,7*10+3,14*0,625*0,625+1,1*1,5*2</t>
  </si>
  <si>
    <t>968062455</t>
  </si>
  <si>
    <t>Vybourání dřevěných rámů oken s křídly, dveřních zárubní, vrat, stěn, ostění nebo obkladů dveřních zárubní, plochy do 2 m2</t>
  </si>
  <si>
    <t>-2001385542</t>
  </si>
  <si>
    <t>0,9*2</t>
  </si>
  <si>
    <t>968062456</t>
  </si>
  <si>
    <t>Vybourání dřevěných rámů oken s křídly, dveřních zárubní, vrat, stěn, ostění nebo obkladů dveřních zárubní, plochy přes 2 m2</t>
  </si>
  <si>
    <t>1342618787</t>
  </si>
  <si>
    <t>1,68*2,05+2,2*2,835</t>
  </si>
  <si>
    <t>971024461</t>
  </si>
  <si>
    <t>Vybourání otvorů ve zdivu základovém nebo nadzákladovém kamenném, smíšeném kamenném, na maltu vápennou nebo vápenocementovou, plochy do 0,25 m2, tl. do 600 mm</t>
  </si>
  <si>
    <t>2005148079</t>
  </si>
  <si>
    <t>971028451</t>
  </si>
  <si>
    <t>Vybourání otvorů ve zdivu základovém nebo nadzákladovém kamenném, smíšeném smíšeném, plochy do 0,25 m2, tl. do 450 mm</t>
  </si>
  <si>
    <t>547748</t>
  </si>
  <si>
    <t>971028481</t>
  </si>
  <si>
    <t>Vybourání otvorů ve zdivu základovém nebo nadzákladovém kamenném, smíšeném smíšeném, plochy do 0,25 m2, tl. do 900 mm</t>
  </si>
  <si>
    <t>-1542700883</t>
  </si>
  <si>
    <t>971028681</t>
  </si>
  <si>
    <t>Vybourání otvorů ve zdivu základovém nebo nadzákladovém kamenném, smíšeném smíšeném, plochy do 4 m2, tl. do 900 mm</t>
  </si>
  <si>
    <t>-356952527</t>
  </si>
  <si>
    <t>0,4*2,85*0,9+0,4*1,25*0,35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</si>
  <si>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</si>
  <si>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</si>
  <si>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-1536272150</t>
  </si>
  <si>
    <t>973028161</t>
  </si>
  <si>
    <t>Vysekání výklenků nebo kapes ve zdivu z kamene kapes pro zavázání nových příček a zdí, tl. do 600 mm</t>
  </si>
  <si>
    <t>-1045409576</t>
  </si>
  <si>
    <t>2,85*2*2</t>
  </si>
  <si>
    <t>978013191</t>
  </si>
  <si>
    <t>Otlučení omítek vápenných nebo vápenocementových stěn, stropů vnitřních stěn s vyškrabáním spar, s očištěním zdiva, v rozsahu do 100 %</t>
  </si>
  <si>
    <t>-1790846650</t>
  </si>
  <si>
    <t>978015391</t>
  </si>
  <si>
    <t>Otlučení omítek vápenných nebo vápenocementových stěn, stropů vnějších, s vyškrabáním spár, s očištěním zdiva, v rozsahu do 100 %</t>
  </si>
  <si>
    <t>-155278529</t>
  </si>
  <si>
    <t>1,66*0,69+0,33*2,16*2+1*2,16*2+1*1+2,28*0,36+2,05*0,3*2+1,7*1+2,05*1*2+2,15*3,385*2</t>
  </si>
  <si>
    <t>bomT1</t>
  </si>
  <si>
    <t>demontáž  ocel. rohože na obuv vč. rámu cca 800 x 400 mm</t>
  </si>
  <si>
    <t>1455338599</t>
  </si>
  <si>
    <t>R9600021</t>
  </si>
  <si>
    <t>demontáž  ocel. rohože na obuv vč. rámu cca 2800 x 400 mm</t>
  </si>
  <si>
    <t>-1603753342</t>
  </si>
  <si>
    <t>šetrná demontáž   mříže okna 800 x 1250 mm  s uložením na bezpečném místě pro případnou zpětnou montáž vč. všech souv. prací</t>
  </si>
  <si>
    <t>-1679450982</t>
  </si>
  <si>
    <t>R9600051</t>
  </si>
  <si>
    <t>šetrná demontáž   mříže okna 1100 x 1500 mm  s uložením na bezpečném místě pro případnou zpětnou montáž vč. všech souv. prací</t>
  </si>
  <si>
    <t>97217286</t>
  </si>
  <si>
    <t>997013211</t>
  </si>
  <si>
    <t>Vnitrostaveništní doprava suti a vybouraných hmot vodorovně do 50 m svisle ručně (nošením po schodech) pro budovy a haly výšky do 6 m</t>
  </si>
  <si>
    <t>-830949984</t>
  </si>
  <si>
    <t>Odvoz suti na skládku a vybouraných hmot nebo meziskládku do 1 km se složením</t>
  </si>
  <si>
    <t>-927325441</t>
  </si>
  <si>
    <t>Příplatek k odvozu suti a vybouraných hmot na skládku ZKD 1 km přes 1 km</t>
  </si>
  <si>
    <t>-1151961886</t>
  </si>
  <si>
    <t>89,954*10</t>
  </si>
  <si>
    <t>1172498380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</si>
  <si>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</si>
  <si>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</si>
  <si>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1796472949</t>
  </si>
  <si>
    <t>811133170</t>
  </si>
  <si>
    <t>1,2*1,2</t>
  </si>
  <si>
    <t>Tbiz11</t>
  </si>
  <si>
    <t>1*1+1,68*1+2,4*1</t>
  </si>
  <si>
    <t>Provedení izolace proti zemní vlhkosti vodorovné za studena nátěrem penetračním</t>
  </si>
  <si>
    <t>879928883</t>
  </si>
  <si>
    <t>lak asfaltový ALP/9 bal 9 kg</t>
  </si>
  <si>
    <t>-1770618612</t>
  </si>
  <si>
    <t>Tbiz1*0,0003</t>
  </si>
  <si>
    <t>Provedení izolace proti zemní vlhkosti pásy přitavením vodorovné NAIP</t>
  </si>
  <si>
    <t>705844075</t>
  </si>
  <si>
    <t>-1351437154</t>
  </si>
  <si>
    <t>Tbiz1*1,2</t>
  </si>
  <si>
    <t>-1404044265</t>
  </si>
  <si>
    <t>1,2*4</t>
  </si>
  <si>
    <t>1*4+1,68*2+1*2+2,4*2+1*2</t>
  </si>
  <si>
    <t>-388643541</t>
  </si>
  <si>
    <t>Tdren1*(0,45+0,4*2)</t>
  </si>
  <si>
    <t>R711792001</t>
  </si>
  <si>
    <t>koutové tvarovky pro připevnění nopové folie D+M</t>
  </si>
  <si>
    <t>-605114506</t>
  </si>
  <si>
    <t>R711792002</t>
  </si>
  <si>
    <t>tvarovky rohové pro připevnění nopové folie D+M</t>
  </si>
  <si>
    <t>207203659</t>
  </si>
  <si>
    <t>-839951505</t>
  </si>
  <si>
    <t>998711101</t>
  </si>
  <si>
    <t>Přesun hmot pro izolace proti vodě, vlhkosti a plynům stanovený z hmotnosti přesunovaného materiálu vodorovná dopravní vzdálenost do 50 m v objektech výšky do 6 m</t>
  </si>
  <si>
    <t>1243341932</t>
  </si>
  <si>
    <t>Příplatek k přesunu hmot tonážní 711 prováděný bez použití mechanizace</t>
  </si>
  <si>
    <t>-296915683</t>
  </si>
  <si>
    <t>713191133</t>
  </si>
  <si>
    <t>Montáž izolace tepelné podlah, stropů vrchem nebo střech překrytí fólií s přelepeným spojem</t>
  </si>
  <si>
    <t>851417056</t>
  </si>
  <si>
    <t>"v.č. S - 02 - půdorys podkroví "</t>
  </si>
  <si>
    <t>70+280+125+200</t>
  </si>
  <si>
    <t>283292RR030</t>
  </si>
  <si>
    <t>fólie paropropustná</t>
  </si>
  <si>
    <t>1183242731</t>
  </si>
  <si>
    <t>Tstr1*1,2</t>
  </si>
  <si>
    <t>R713110003</t>
  </si>
  <si>
    <t>Montáž izolace tepelné podlah mezi EPS stropní trámce</t>
  </si>
  <si>
    <t>-308385462</t>
  </si>
  <si>
    <t>Tstr1*2</t>
  </si>
  <si>
    <t>631R6020002</t>
  </si>
  <si>
    <t xml:space="preserve">tep. izolace skelná plsť tl. 120 mm </t>
  </si>
  <si>
    <t>-1460052557</t>
  </si>
  <si>
    <t>Tstr1*1,02</t>
  </si>
  <si>
    <t>631R60200021</t>
  </si>
  <si>
    <t xml:space="preserve">tep. izolace skelná plsť tl. 140 mm </t>
  </si>
  <si>
    <t>-1788426399</t>
  </si>
  <si>
    <t>R713121001</t>
  </si>
  <si>
    <t>Montáž stropních EPS trámců a křížů</t>
  </si>
  <si>
    <t>-397389748</t>
  </si>
  <si>
    <t>R713001</t>
  </si>
  <si>
    <t>stropní systém - EPS trámce a kříže v 260 mm</t>
  </si>
  <si>
    <t>151562620</t>
  </si>
  <si>
    <t>Ttr1*1,1</t>
  </si>
  <si>
    <t>R713002</t>
  </si>
  <si>
    <t>kompletní zateplení poklopu výlezu na půdu z EPS F tl. 60 mm vč. všech souv. dodávek a prací D+M</t>
  </si>
  <si>
    <t>1296608047</t>
  </si>
  <si>
    <t>998713101</t>
  </si>
  <si>
    <t>Přesun hmot pro izolace tepelné stanovený z hmotnosti přesunovaného materiálu vodorovná dopravní vzdálenost do 50 m v objektech výšky do 6 m</t>
  </si>
  <si>
    <t>159371623</t>
  </si>
  <si>
    <t>Příplatek k přesunu hmot tonážní 713 prováděný bez použití mechanizace</t>
  </si>
  <si>
    <t>-1275124542</t>
  </si>
  <si>
    <t>762810046</t>
  </si>
  <si>
    <t>Záklop stropů z desek OSB tl 22 mm na pero a drážku šroubovaných na rošt</t>
  </si>
  <si>
    <t>-1336533361</t>
  </si>
  <si>
    <t>520</t>
  </si>
  <si>
    <t>R762810001</t>
  </si>
  <si>
    <t>Montáž prken lepením na EPS trámce</t>
  </si>
  <si>
    <t>-1501368116</t>
  </si>
  <si>
    <t>Ttr1*0,1</t>
  </si>
  <si>
    <t>605R110001</t>
  </si>
  <si>
    <t>řezivo jehličnaté středové SM 4 - 5 m tl. 18-32 mm impregnované</t>
  </si>
  <si>
    <t>-162717844</t>
  </si>
  <si>
    <t>Tprk1*0,025</t>
  </si>
  <si>
    <t>762895000</t>
  </si>
  <si>
    <t>Spojovací prostředky pro montáž záklopu, stropnice a podbíjení</t>
  </si>
  <si>
    <t>1363811087</t>
  </si>
  <si>
    <t>998762101</t>
  </si>
  <si>
    <t>Přesun hmot pro konstrukce tesařské stanovený z hmotnosti přesunovaného materiálu vodorovná dopravní vzdálenost do 50 m v objektech výšky do 6 m</t>
  </si>
  <si>
    <t>-437009049</t>
  </si>
  <si>
    <t>Příplatek k přesunu hmot tonážní 762 prováděný bez použití mechanizace</t>
  </si>
  <si>
    <t>1642070927</t>
  </si>
  <si>
    <t>Demontáž žlab podokapní půlkruhový obloukový rš 330 mm do 30°</t>
  </si>
  <si>
    <t>1112787180</t>
  </si>
  <si>
    <t>4,5</t>
  </si>
  <si>
    <t>Demontáž oplechování parapetu rš do 600 mm</t>
  </si>
  <si>
    <t>-900824140</t>
  </si>
  <si>
    <t>1,1*14+1,2*8+0,9*5+0,45*2+0,6*2+3,14*1,25*0,5</t>
  </si>
  <si>
    <t>Demontáž trouby kruhové průměr 120 mm</t>
  </si>
  <si>
    <t>-1009840709</t>
  </si>
  <si>
    <t>764521RR021</t>
  </si>
  <si>
    <t>Oplechování Cu nadpraží oken rš 100 mm ozn. 1/K D+M</t>
  </si>
  <si>
    <t>-1640098599</t>
  </si>
  <si>
    <t>"v.č. S - 14 - výpis klempířských výrobků"</t>
  </si>
  <si>
    <t>32,5</t>
  </si>
  <si>
    <t>střeš. žlab podokapní rš 160 mm ozn. 4/K -lakovaný hliník. plech vč. čel a háků vč. všech souv. dodávek a prací D+M</t>
  </si>
  <si>
    <t>1738583296</t>
  </si>
  <si>
    <t>nastavení - střešní svod kruhový DN 120 mm ozn. 2/K- ocel. plech s poplast. vč. všech souv. dodávek a prací D+M</t>
  </si>
  <si>
    <t>646896540</t>
  </si>
  <si>
    <t>R7642520029</t>
  </si>
  <si>
    <t>střešní svod kruhový DN 120 mm ozn. 3/K- ocel. plech s poplast. vč. všech doplňků vč. všech souv. dodávek a prací D+M</t>
  </si>
  <si>
    <t>-315670223</t>
  </si>
  <si>
    <t>998764101</t>
  </si>
  <si>
    <t>Přesun hmot pro konstrukce klempířské stanovený z hmotnosti přesunovaného materiálu vodorovná dopravní vzdálenost do 50 m v objektech výšky do 6 m</t>
  </si>
  <si>
    <t>-1952076201</t>
  </si>
  <si>
    <t>Příplatek k přesunu hmot tonážní 764 prováděný bez použití mechanizace</t>
  </si>
  <si>
    <t>-1778704347</t>
  </si>
  <si>
    <t>Vyvěšení nebo zavěšení dřevěných křídel dveří pl do 2 m2</t>
  </si>
  <si>
    <t>-711320924</t>
  </si>
  <si>
    <t>R76600012</t>
  </si>
  <si>
    <t>odborná repase stávajících vchodových dvoukř. dřev. dveří 1650  x  2550 mm ozn. D - 1 vč. demontáže a zpětné montáže</t>
  </si>
  <si>
    <t>2128464213</t>
  </si>
  <si>
    <t>R76600022</t>
  </si>
  <si>
    <t>provizorní zajištění vstupu do budovy  po dobu po dobu repase vstup. dveří 1650 x 2550 mm   vč. všech souv dodávek a prací D+M</t>
  </si>
  <si>
    <t>1233671614</t>
  </si>
  <si>
    <t>R766300031</t>
  </si>
  <si>
    <t xml:space="preserve">špaletové 2kř. dřev. okno  1100 x 1700 mm ozn. O - 1 vč. oken. pásek, doplňků a nátěru  vč. všech souv. dodávek a prací D+M </t>
  </si>
  <si>
    <t>747149377</t>
  </si>
  <si>
    <t>R766300032</t>
  </si>
  <si>
    <t xml:space="preserve">špaletové 2kř. dřev. okno  1200 x 1110 mm ozn. O - 2 vč. oken. pásek, doplňků a nátěru  vč. všech souv. dodávek a prací D+M </t>
  </si>
  <si>
    <t>236098741</t>
  </si>
  <si>
    <t>R766300033</t>
  </si>
  <si>
    <t xml:space="preserve">špaletové 2kř. dřev. okno  1200 x 1250 mm ozn. O - 3 vč. oken. pásek, doplňků a nátěru  vč. všech souv. dodávek a prací D+M </t>
  </si>
  <si>
    <t>76416832</t>
  </si>
  <si>
    <t>R766300034</t>
  </si>
  <si>
    <t xml:space="preserve">špaletové 1kř. dřev. okno  900 x 1000 mm ozn. O - 4 vč. oken. pásek, doplňků a nátěru  vč. všech souv. dodávek a prací D+M </t>
  </si>
  <si>
    <t>-1408035148</t>
  </si>
  <si>
    <t>R766300035</t>
  </si>
  <si>
    <t xml:space="preserve">špaletové 2kř. dřev. okno  1200 x 1550 mm ozn. O - 5 vč. oken. pásek, doplňků a nátěru  vč. všech souv. dodávek a prací D+M </t>
  </si>
  <si>
    <t>-1665488835</t>
  </si>
  <si>
    <t>R766300036</t>
  </si>
  <si>
    <t xml:space="preserve">špaletové 2kř. dřev. okno  1110 x 1550 mm ozn. O - 6 vč. oken. pásek, doplňků a nátěru  vč. všech souv. dodávek a prací D+M </t>
  </si>
  <si>
    <t>912985277</t>
  </si>
  <si>
    <t>R766300037</t>
  </si>
  <si>
    <t xml:space="preserve">špaletové 1kř. dřev. okno  450 x 850 mm ozn. O - 7 vč. oken. pásek, doplňků a nátěru  vč. všech souv. dodávek a prací D+M </t>
  </si>
  <si>
    <t>-1591818896</t>
  </si>
  <si>
    <t>R766300038</t>
  </si>
  <si>
    <t xml:space="preserve">špaletové 1kř. dřev. okno  600 x 750 mm ozn. O - 8 vč. oken. pásek, doplňků a nátěru  vč. všech souv. dodávek a prací D+M </t>
  </si>
  <si>
    <t>-1436167100</t>
  </si>
  <si>
    <t>R766300039</t>
  </si>
  <si>
    <t xml:space="preserve">špaletové 1kř. dřev. okno  1200 x 500 mm ozn. O - 9 vč. oken. pásek, doplňků a nátěru  vč. všech souv. dodávek a prací D+M </t>
  </si>
  <si>
    <t>-945616806</t>
  </si>
  <si>
    <t>R766300040</t>
  </si>
  <si>
    <t xml:space="preserve">špaletové 1kř. dřev. oválné okno  DN 1250 mm ozn. O - 10 vč. oken. pásek, doplňků a nátěru  vč. všech souv. dodávek a prací D+M </t>
  </si>
  <si>
    <t>1346465505</t>
  </si>
  <si>
    <t>R76630011</t>
  </si>
  <si>
    <t xml:space="preserve">dřevěné venkovní zateplené dveře plné 900 x 2150 mm ozn. D - 2  vč. zárubně, prahu a  povrchové úpravy vč. všech souv. dodávek a prací D+M </t>
  </si>
  <si>
    <t>-1396125006</t>
  </si>
  <si>
    <t>R76630012</t>
  </si>
  <si>
    <t xml:space="preserve">dřevěná venkovní zateplená vrata plné 1600 x 2150 mm ozn. V - 1  vč. zárubně, prahu a  povrchové úpravy vč. všech souv. dodávek a prací D+M </t>
  </si>
  <si>
    <t>-984173236</t>
  </si>
  <si>
    <t>R76630013</t>
  </si>
  <si>
    <t xml:space="preserve">dřevěná venkovní zateplená vrata plné 1650 x 2250 + 650 mm ozn. V - 2  vč. zárubně a  povrchové úpravy vč. všech souv. dodávek a prací D+M </t>
  </si>
  <si>
    <t>-1678948023</t>
  </si>
  <si>
    <t>998766101</t>
  </si>
  <si>
    <t>Přesun hmot pro konstrukce truhlářské stanovený z hmotnosti přesunovaného materiálu vodorovná dopravní vzdálenost do 50 m v objektech výšky do 6 m</t>
  </si>
  <si>
    <t>1206218128</t>
  </si>
  <si>
    <t>Příplatek k přesunu hmot tonážní 766 prováděný bez použití mechanizace</t>
  </si>
  <si>
    <t>-928597799</t>
  </si>
  <si>
    <t>782</t>
  </si>
  <si>
    <t>Dokončovací práce - obklady z kamene</t>
  </si>
  <si>
    <t>R7820001</t>
  </si>
  <si>
    <t>kompletní odborná oprava, repase a ochran. nátěr stávající pískovcové zárubně  a prahu pro dveře 1650 x 2650 mm - očištění, tmelení spojů, doplnění poškození, penetrace  D+M</t>
  </si>
  <si>
    <t>1405417759</t>
  </si>
  <si>
    <t>R7820002</t>
  </si>
  <si>
    <t>odborné očištění, vyspravení a napenetrování stávajícího pískovcového soklu vč. všech souv. dodávek a prací D+M</t>
  </si>
  <si>
    <t>-459167926</t>
  </si>
  <si>
    <t>Tsokl1*4</t>
  </si>
  <si>
    <t>R78200021</t>
  </si>
  <si>
    <t>odborné doplnění stávajícího pískovcového soklu vč.  barevného sjednocení vč. všech souv. dodávek a prací D+M</t>
  </si>
  <si>
    <t>-1308055654</t>
  </si>
  <si>
    <t>(27,65+20,6+7,6+3,5*2+20,6+8,9)*0,4*0,2</t>
  </si>
  <si>
    <t>998782101</t>
  </si>
  <si>
    <t>Přesun hmot pro obklady kamenné stanovený z hmotnosti přesunovaného materiálu vodorovná dopravní vzdálenost do 50 m v objektech výšky do 6 m</t>
  </si>
  <si>
    <t>-412773992</t>
  </si>
  <si>
    <t>998782181</t>
  </si>
  <si>
    <t>Přesun hmot pro obklady kamenné stanovený z hmotnosti přesunovaného materiálu Příplatek k ceně za přesun prováděný bez použití mechanizace pro jakoukoliv výšku objektu</t>
  </si>
  <si>
    <t>-1384271662</t>
  </si>
  <si>
    <t>ochranný nátěr na beton - dle nátěru stávajícího D+M</t>
  </si>
  <si>
    <t>-892139354</t>
  </si>
  <si>
    <t>784181121</t>
  </si>
  <si>
    <t>Penetrace podkladu jednonásobná hloubková v místnostech výšky do 3,80 m</t>
  </si>
  <si>
    <t>-157623050</t>
  </si>
  <si>
    <t>784211101</t>
  </si>
  <si>
    <t>Malby z malířských směsí otěruvzdorných za mokra dvojnásobné, bílé za mokra otěruvzdorné výborně v místnostech výšky do 3,80 m</t>
  </si>
  <si>
    <t>1314041276</t>
  </si>
  <si>
    <t>Práce a dodávky M</t>
  </si>
  <si>
    <t>46-M</t>
  </si>
  <si>
    <t>Zemní práce při extr.mont.pracích</t>
  </si>
  <si>
    <t>459961112</t>
  </si>
  <si>
    <t>Krytí kabelů výstražnou fólií z PVC šířky 25 cm</t>
  </si>
  <si>
    <t>-1585795853</t>
  </si>
  <si>
    <t>Zapu1</t>
  </si>
  <si>
    <t>215,505</t>
  </si>
  <si>
    <t>zár1</t>
  </si>
  <si>
    <t>28,019</t>
  </si>
  <si>
    <t>Zasf2</t>
  </si>
  <si>
    <t>10,32</t>
  </si>
  <si>
    <t>Zasf3</t>
  </si>
  <si>
    <t>1,96</t>
  </si>
  <si>
    <t>Zbed2</t>
  </si>
  <si>
    <t>7,81</t>
  </si>
  <si>
    <t>Zbiz12</t>
  </si>
  <si>
    <t>4,08</t>
  </si>
  <si>
    <t>MJEL-00603 - SO - 03 - zámečnická dílna - stavební část</t>
  </si>
  <si>
    <t>Zbl11</t>
  </si>
  <si>
    <t>3,64</t>
  </si>
  <si>
    <t>Zbmaz12</t>
  </si>
  <si>
    <t>Zbmaz13</t>
  </si>
  <si>
    <t>77,344</t>
  </si>
  <si>
    <t>3,05</t>
  </si>
  <si>
    <t>Zbmaz21</t>
  </si>
  <si>
    <t>0,805</t>
  </si>
  <si>
    <t>Zbmaz3</t>
  </si>
  <si>
    <t>1,4</t>
  </si>
  <si>
    <t>Zbšd2</t>
  </si>
  <si>
    <t>90,714</t>
  </si>
  <si>
    <t>Zdl11</t>
  </si>
  <si>
    <t>Zdl12</t>
  </si>
  <si>
    <t>58,87</t>
  </si>
  <si>
    <t>Zdl13</t>
  </si>
  <si>
    <t>Zdren1</t>
  </si>
  <si>
    <t>170,595</t>
  </si>
  <si>
    <t>Zgeo1</t>
  </si>
  <si>
    <t>324,131</t>
  </si>
  <si>
    <t>Zkzs1</t>
  </si>
  <si>
    <t>456</t>
  </si>
  <si>
    <t>Zlap1</t>
  </si>
  <si>
    <t>Zleš11</t>
  </si>
  <si>
    <t>Zli11</t>
  </si>
  <si>
    <t>6,4</t>
  </si>
  <si>
    <t>Zli12</t>
  </si>
  <si>
    <t>3,2</t>
  </si>
  <si>
    <t>Zli13</t>
  </si>
  <si>
    <t>5,7</t>
  </si>
  <si>
    <t>Zmal11</t>
  </si>
  <si>
    <t>672,968</t>
  </si>
  <si>
    <t>Zmaz2</t>
  </si>
  <si>
    <t>0,828</t>
  </si>
  <si>
    <t>Zmaz3</t>
  </si>
  <si>
    <t>2,402</t>
  </si>
  <si>
    <t>Zom1</t>
  </si>
  <si>
    <t>165,588</t>
  </si>
  <si>
    <t>Zom2</t>
  </si>
  <si>
    <t>53,325</t>
  </si>
  <si>
    <t>Zom3</t>
  </si>
  <si>
    <t>40,264</t>
  </si>
  <si>
    <t>Zom31</t>
  </si>
  <si>
    <t>Zom4</t>
  </si>
  <si>
    <t>0,705</t>
  </si>
  <si>
    <t>Zorn1</t>
  </si>
  <si>
    <t>69,876</t>
  </si>
  <si>
    <t>Zorn2</t>
  </si>
  <si>
    <t>13,102</t>
  </si>
  <si>
    <t>Zpaž1</t>
  </si>
  <si>
    <t>115,551</t>
  </si>
  <si>
    <t>Zpod1</t>
  </si>
  <si>
    <t>5,1</t>
  </si>
  <si>
    <t>Zrýha3</t>
  </si>
  <si>
    <t>25,261</t>
  </si>
  <si>
    <t>Zrýha31</t>
  </si>
  <si>
    <t>Zrýha4</t>
  </si>
  <si>
    <t>39,669</t>
  </si>
  <si>
    <t>Zrýha41</t>
  </si>
  <si>
    <t>3,531</t>
  </si>
  <si>
    <t>Zřez21</t>
  </si>
  <si>
    <t>9,8</t>
  </si>
  <si>
    <t>Zřez22</t>
  </si>
  <si>
    <t>60,72</t>
  </si>
  <si>
    <t>Zsdk1</t>
  </si>
  <si>
    <t>2,805</t>
  </si>
  <si>
    <t>Zsokl1</t>
  </si>
  <si>
    <t>7,305</t>
  </si>
  <si>
    <t>Zstr1</t>
  </si>
  <si>
    <t>164,5</t>
  </si>
  <si>
    <t>Zsvis1</t>
  </si>
  <si>
    <t>129,86</t>
  </si>
  <si>
    <t>Ztv11</t>
  </si>
  <si>
    <t>Ztv12</t>
  </si>
  <si>
    <t>Ztv21</t>
  </si>
  <si>
    <t>Ztv22</t>
  </si>
  <si>
    <t>Zvod1</t>
  </si>
  <si>
    <t>107,955</t>
  </si>
  <si>
    <t>Zvp1</t>
  </si>
  <si>
    <t>Zžl1</t>
  </si>
  <si>
    <t>Zžl2</t>
  </si>
  <si>
    <t>8,02</t>
  </si>
  <si>
    <t xml:space="preserve">    763 - Konstrukce suché výstavby</t>
  </si>
  <si>
    <t xml:space="preserve">    787 - Dokončovací práce - zasklívání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</si>
  <si>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</si>
  <si>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</si>
  <si>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1134732047</t>
  </si>
  <si>
    <t>8*0,5</t>
  </si>
  <si>
    <t xml:space="preserve">                  (17,945+19,045+5,13+10,53+16,2+6,545)*0,5</t>
  </si>
  <si>
    <t>-1778892261</t>
  </si>
  <si>
    <t>Odstranění podkladu pl do 50 m2 z betonu vyztuženého sítěmi tl 150 mm</t>
  </si>
  <si>
    <t>1564640140</t>
  </si>
  <si>
    <t>(21,205+3,4+8,87+3,5+21,345+5)*1,2</t>
  </si>
  <si>
    <t>1,7*0,8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</si>
  <si>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</si>
  <si>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</si>
  <si>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1071581246</t>
  </si>
  <si>
    <t>3,05*1</t>
  </si>
  <si>
    <t>1073567527</t>
  </si>
  <si>
    <t>8,6*1,2</t>
  </si>
  <si>
    <t>Vytrhání obrub krajníků obrubníků stojatých</t>
  </si>
  <si>
    <t>-1807682735</t>
  </si>
  <si>
    <t>Dočasné zajištění kabelů a kabelových tratí ze 3 volně ložených kabelů</t>
  </si>
  <si>
    <t>-93833054</t>
  </si>
  <si>
    <t>Sejmutí ornice s přemístěním na vzdálenost do 50 m</t>
  </si>
  <si>
    <t>-1788483834</t>
  </si>
  <si>
    <t>(27,2-8+17,945+19,045+5,13+10,53+5,645+9,85)*1,5*0,1</t>
  </si>
  <si>
    <t>1805718551</t>
  </si>
  <si>
    <t>Zrýha31*2</t>
  </si>
  <si>
    <t>2*0,85*0,5*18</t>
  </si>
  <si>
    <t>-78314610</t>
  </si>
  <si>
    <t>(8,6+21,205+3,4+8,87+3,5+21,345+19+17,945+19,045+5,13+10,53)*0,45*0,65*0,5</t>
  </si>
  <si>
    <t>(5,645+16,2)*0,45*0,65*0,5</t>
  </si>
  <si>
    <t>8*0,45*0,4*0,5</t>
  </si>
  <si>
    <t>-1706973166</t>
  </si>
  <si>
    <t>-1289606670</t>
  </si>
  <si>
    <t>(8,6+21,205+3,4+3,5+8,87+21,345+27,2-8+17,945+19,045+5,13+10,53)*0,9*0,5*0,5</t>
  </si>
  <si>
    <t>(5,645+16,2)*0,9*0,5*0,5</t>
  </si>
  <si>
    <t>(0,7*1,1+1,2*0,8+2,2*0,85+1,3*0,85+1,5*0,85+1*0,85+1,2*0,85+1,15*0,85)*0,8*0,5</t>
  </si>
  <si>
    <t>-1403694700</t>
  </si>
  <si>
    <t>756222094</t>
  </si>
  <si>
    <t>-1576136026</t>
  </si>
  <si>
    <t>1844325666</t>
  </si>
  <si>
    <t>957390624</t>
  </si>
  <si>
    <t>1198637919</t>
  </si>
  <si>
    <t>(8,6+21,205+3,4+3,5+8,87+21,345+27,2-8+17,945+19,045+5,13+10,53)*0,7</t>
  </si>
  <si>
    <t>(5,645+16,2)*0,7</t>
  </si>
  <si>
    <t>(0,4+1,1+1,2*2)*0,8</t>
  </si>
  <si>
    <t>-1886286479</t>
  </si>
  <si>
    <t>Zřízení vzepření stěn při pažení příložném hl do 4 m</t>
  </si>
  <si>
    <t>-1752289679</t>
  </si>
  <si>
    <t>Odstranění vzepření stěn při pažení příložném hl do 4 m</t>
  </si>
  <si>
    <t>2057439319</t>
  </si>
  <si>
    <t>Přepažování vzepření při pažení příložném hl do 4 m</t>
  </si>
  <si>
    <t>1121238542</t>
  </si>
  <si>
    <t>-1672345458</t>
  </si>
  <si>
    <t>Zrýha3*2</t>
  </si>
  <si>
    <t>Zrýha4*2</t>
  </si>
  <si>
    <t>1880908688</t>
  </si>
  <si>
    <t>-1841861435</t>
  </si>
  <si>
    <t>2128211282</t>
  </si>
  <si>
    <t>-Zorn1*0,1</t>
  </si>
  <si>
    <t>1777772729</t>
  </si>
  <si>
    <t>948283997</t>
  </si>
  <si>
    <t>916142448</t>
  </si>
  <si>
    <t>(8,6+21,205+3,4+3,5+8,87+21,345+27,2-8+17,945+19,045+5,13+10,53)*0,25*0,6</t>
  </si>
  <si>
    <t>(5,645+16,2)*0,25*0,6</t>
  </si>
  <si>
    <t>Zrýha41*0,5</t>
  </si>
  <si>
    <t>Rozprostření ornice tl vrstvy do 100 mm pl do 500 m2 v rovině nebo ve svahu do 1:5</t>
  </si>
  <si>
    <t>-2065423424</t>
  </si>
  <si>
    <t>(27,2-8+17,945+19,045+5,13+10,53+5,645+9,85)*0,8</t>
  </si>
  <si>
    <t>Založení parkového trávníku výsevem plochy do 1000 m2 v rovině a ve svahu do 1:5</t>
  </si>
  <si>
    <t>621463889</t>
  </si>
  <si>
    <t>Uválcování trávníku v rovině a svahu do 1:5</t>
  </si>
  <si>
    <t>-1875314957</t>
  </si>
  <si>
    <t>osivo směs travní parková</t>
  </si>
  <si>
    <t>-1765585644</t>
  </si>
  <si>
    <t>Zorn1*0,03</t>
  </si>
  <si>
    <t>Vyhrabání trávníku souvislé plochy do 1000 m2 v rovině a svahu do 1:5</t>
  </si>
  <si>
    <t>1915932702</t>
  </si>
  <si>
    <t>(27,2-8+17,945+19,045+5,13+10,53+5,645+9,85)*2</t>
  </si>
  <si>
    <t>R1810001</t>
  </si>
  <si>
    <t xml:space="preserve">kompletní ochrana stáv. zeleně před poškozením stavebním provozem  </t>
  </si>
  <si>
    <t>1025300505</t>
  </si>
  <si>
    <t>-665733895</t>
  </si>
  <si>
    <t>Zdren1*(0,45*2+0,3*2+0,2*2)</t>
  </si>
  <si>
    <t>-1657728142</t>
  </si>
  <si>
    <t>Zgeo1*1,2</t>
  </si>
  <si>
    <t>626103959</t>
  </si>
  <si>
    <t>Zdren1*0,2*0,1</t>
  </si>
  <si>
    <t>1163606139</t>
  </si>
  <si>
    <t>"v.č. S 15 - půdorys přízemí - sanace"</t>
  </si>
  <si>
    <t>8,545+21,205+3,985+8,87+4,06+21,345+19,075+0,3+7,87+18,3+19,05+5,645+10,53</t>
  </si>
  <si>
    <t>5,645+5,82+10,35</t>
  </si>
  <si>
    <t>-716505130</t>
  </si>
  <si>
    <t>-2117928302</t>
  </si>
  <si>
    <t>Zdren1*0,45*0,3*2</t>
  </si>
  <si>
    <t>Násyp pod základové konstrukce se zhutněním z hrubého kameniva frakce 16 až 32 mm</t>
  </si>
  <si>
    <t>-2004914447</t>
  </si>
  <si>
    <t>(zdren1-8)*0,3*0,07</t>
  </si>
  <si>
    <t>Zdivo základových zdí - pískovcové bloky vč. všech souv. dodávek a prací D+M</t>
  </si>
  <si>
    <t>-1463713491</t>
  </si>
  <si>
    <t>(zdren1-8)*0,2*0,4</t>
  </si>
  <si>
    <t>-(2,45+2,1+2,87)*0,2*0,2</t>
  </si>
  <si>
    <t>2,87*0,2*0,27</t>
  </si>
  <si>
    <t>-1782660708</t>
  </si>
  <si>
    <t>(zdren1-8)*0,25</t>
  </si>
  <si>
    <t>761771801</t>
  </si>
  <si>
    <t>1*6</t>
  </si>
  <si>
    <t>513576651</t>
  </si>
  <si>
    <t>155481759</t>
  </si>
  <si>
    <t>2085556511</t>
  </si>
  <si>
    <t>-1900293996</t>
  </si>
  <si>
    <t>(21,505+3,985+8,87+21,345+2,25+2,1)*0,4</t>
  </si>
  <si>
    <t>8*0,6+8*0,25</t>
  </si>
  <si>
    <t>-2143771966</t>
  </si>
  <si>
    <t>(8,6+1,2)*0,2</t>
  </si>
  <si>
    <t>177435487</t>
  </si>
  <si>
    <t>2031890355</t>
  </si>
  <si>
    <t>-720811374</t>
  </si>
  <si>
    <t>330685990</t>
  </si>
  <si>
    <t>-1569679956</t>
  </si>
  <si>
    <t>(2,45+2,1)*0,8</t>
  </si>
  <si>
    <t>2,87*0,95+2,87*0,33</t>
  </si>
  <si>
    <t>1352199144</t>
  </si>
  <si>
    <t>Zbl11*1,02</t>
  </si>
  <si>
    <t>583819RR0101</t>
  </si>
  <si>
    <t>pískovcový blok š 950 mm tl. 200 mm</t>
  </si>
  <si>
    <t>-757917994</t>
  </si>
  <si>
    <t>2,87*0,95*1,02</t>
  </si>
  <si>
    <t>583819RR0102</t>
  </si>
  <si>
    <t>pískovcový blok š 300 mm tl. 150 mm</t>
  </si>
  <si>
    <t>516618890</t>
  </si>
  <si>
    <t>2,87*0,3*1,02</t>
  </si>
  <si>
    <t>-1678541743</t>
  </si>
  <si>
    <t>2,65+2,3+3,07</t>
  </si>
  <si>
    <t>216303831</t>
  </si>
  <si>
    <t>Zžl2*1,1</t>
  </si>
  <si>
    <t>-870964378</t>
  </si>
  <si>
    <t>8*0,45</t>
  </si>
  <si>
    <t>(Zdren1-8*2-2,45-2,1-2,87)*0,4</t>
  </si>
  <si>
    <t>8*0,25</t>
  </si>
  <si>
    <t>Zdl1</t>
  </si>
  <si>
    <t>-925899347</t>
  </si>
  <si>
    <t>Zdl11*1,1</t>
  </si>
  <si>
    <t>1038681636</t>
  </si>
  <si>
    <t>Zdl12*1,1</t>
  </si>
  <si>
    <t>583819RR015</t>
  </si>
  <si>
    <t>deska dlažební kamenná 400 x 250x 50 mm</t>
  </si>
  <si>
    <t>1257207659</t>
  </si>
  <si>
    <t>Zdl13*1,1</t>
  </si>
  <si>
    <t>611321141</t>
  </si>
  <si>
    <t>Omítka vápenocementová vnitřních ploch nanášená ručně dvouvrstvá, tloušťky jádrové omítky do 10 mm štuková vodorovných konstrukcí stropů rovných</t>
  </si>
  <si>
    <t>-464059552</t>
  </si>
  <si>
    <t>611325422</t>
  </si>
  <si>
    <t>Oprava vápenocementové nebo vápenné omítky vnitřních ploch štukové dvouvrstvé, tloušťky do 20 mm stropů, v rozsahu opravované plochy přes 10 do 30%</t>
  </si>
  <si>
    <t>1890706047</t>
  </si>
  <si>
    <t>896973008</t>
  </si>
  <si>
    <t>(2,5+2,2)*0,05</t>
  </si>
  <si>
    <t>-1922532607</t>
  </si>
  <si>
    <t>726873580</t>
  </si>
  <si>
    <t>612325121</t>
  </si>
  <si>
    <t>Vápenocementová nebo vápenná omítka rýh štuková ve stěnách, šířky rýhy do 150 mm</t>
  </si>
  <si>
    <t>-1030414356</t>
  </si>
  <si>
    <t>(2,5+2,2)*0,15</t>
  </si>
  <si>
    <t>Vápenocementová štuková omítka ostění nebo nadpraží</t>
  </si>
  <si>
    <t>1142143935</t>
  </si>
  <si>
    <t>(1,15+1,8*2)*(0,5+0,3)*11+(1,45+1,8*2)*(0,8+0,3)*11+(1,2+0,5)*2*(0,3+0,3)</t>
  </si>
  <si>
    <t>(1,2+1,25)*2+0,3*2*3+(1,2+1,11)*2*0,3*2*4+(0,6+0,6)*2*(0,8+0,3)*2</t>
  </si>
  <si>
    <t>(1,17+1,18)*2*0,3*2*2</t>
  </si>
  <si>
    <t>(2,25+3,2*2+1,3+3,25*2+0,9*2+2,15*2*2)*(0,8+0,3)</t>
  </si>
  <si>
    <t>"v.č. S - 02 - půdorys podkroví"</t>
  </si>
  <si>
    <t>(0,8+2*2)*0,5</t>
  </si>
  <si>
    <t>612325RR031</t>
  </si>
  <si>
    <t>kompletní oprava prostupu a omítky po osazení trubky odvodu kondenzátu  D+M</t>
  </si>
  <si>
    <t>1203621410</t>
  </si>
  <si>
    <t>621211041</t>
  </si>
  <si>
    <t>Montáž kontaktního zateplení z polystyrenových desek na vnější podhledy, tloušťky desek přes 160 do 200 mm</t>
  </si>
  <si>
    <t>-1412712018</t>
  </si>
  <si>
    <t>173+104+179</t>
  </si>
  <si>
    <t>283764R097</t>
  </si>
  <si>
    <t>tvrdá polyuretanová deska tl. 200 mm</t>
  </si>
  <si>
    <t>1534465700</t>
  </si>
  <si>
    <t>Zkzs1*1,02</t>
  </si>
  <si>
    <t>-183603330</t>
  </si>
  <si>
    <t>3,2*2+2,225+1,6+3,25*2+0,9*2+2,15*2*2</t>
  </si>
  <si>
    <t>1,15*2*11+1,8*2*11+1,45*2*11+1,8*2*11+1,2*2+0,5*2+1,2*2*3+1,25*2*3</t>
  </si>
  <si>
    <t>1,2*2*4+1,11*2*4+0,9*2*2+0,6*2*2+1,17*2*2+1,18*2*2</t>
  </si>
  <si>
    <t>346185592</t>
  </si>
  <si>
    <t>Zapu1*1,05</t>
  </si>
  <si>
    <t>1361473952</t>
  </si>
  <si>
    <t>283760R420</t>
  </si>
  <si>
    <t>deska fasádní polystyrénová polystyren šedý tl. 140 mm</t>
  </si>
  <si>
    <t>-374307083</t>
  </si>
  <si>
    <t>Zom31*1,02</t>
  </si>
  <si>
    <t>341881722</t>
  </si>
  <si>
    <t>3,2*2</t>
  </si>
  <si>
    <t>0,9+0,8+2*2</t>
  </si>
  <si>
    <t>732100551</t>
  </si>
  <si>
    <t>Zli11*1,05</t>
  </si>
  <si>
    <t>590R514701</t>
  </si>
  <si>
    <t>lišta koutová</t>
  </si>
  <si>
    <t>-66715078</t>
  </si>
  <si>
    <t>Zli12*1,05</t>
  </si>
  <si>
    <t>2066477378</t>
  </si>
  <si>
    <t>Zli13*1,05</t>
  </si>
  <si>
    <t>1546460944</t>
  </si>
  <si>
    <t>-1281872610</t>
  </si>
  <si>
    <t>(1,65+2,18*2)*0,24+1,65*0,2+(2,96+3,49*2)*0,3+1,75*(0,23+0,21+0,293*2)*11</t>
  </si>
  <si>
    <t>1,965*(0,2+0,23)+1,775*0,24*2+2,31*0,3+3,2785*0,3*2+(1,6+1,685)*2*0,2*3</t>
  </si>
  <si>
    <t>2,9*2,2-0,9*2,2*2+(1,6+1,55)*2*0,2*4</t>
  </si>
  <si>
    <t>986978528</t>
  </si>
  <si>
    <t>(2,25+3,2*2+1,6+3,25*2+0,9*2+2,15*2)*0,5</t>
  </si>
  <si>
    <t>(0,9*2*2+0,6*2*2+1,17*2*2+1,18*2*2+1,45*2*10+1,8*2*10+1,2*2+0,5*2)*0,5</t>
  </si>
  <si>
    <t>-661195356</t>
  </si>
  <si>
    <t>-1323988113</t>
  </si>
  <si>
    <t>1909351923</t>
  </si>
  <si>
    <t>-125194147</t>
  </si>
  <si>
    <t>1,15*11+1,45*11+1,2+1,2*3+1,2*4+0,9*2</t>
  </si>
  <si>
    <t>1,7*2</t>
  </si>
  <si>
    <t>-1691747014</t>
  </si>
  <si>
    <t>(2,25*3,2+1,6*3,25+0,9*2,15*2)*2</t>
  </si>
  <si>
    <t>(1,15*1,8*11+1,45*1,8*11+1,2*0,5+1,2*1,25*3+1,2*1,11*4+0,9*0,6*2+1,17*1,18*2)*2</t>
  </si>
  <si>
    <t>Mazanina tl do 120 mm z betonu prostého tř. C 20/25</t>
  </si>
  <si>
    <t>578023781</t>
  </si>
  <si>
    <t xml:space="preserve">            (21,505+3,985+8,87+21,345+2,25+2,1)*0,4*0,1</t>
  </si>
  <si>
    <t>1238829650</t>
  </si>
  <si>
    <t>2,25*0,8*0,23+1,8*0,85*0,2+0,9*0,3*0,2*2</t>
  </si>
  <si>
    <t>-379191923</t>
  </si>
  <si>
    <t>Zbmaz3*0,15*0,4</t>
  </si>
  <si>
    <t>Příplatek k mazanině tl do 120 mm za přehlazení s poprášením cementem</t>
  </si>
  <si>
    <t>2060678003</t>
  </si>
  <si>
    <t>1804186568</t>
  </si>
  <si>
    <t>1040343663</t>
  </si>
  <si>
    <t>(2,45+2,1+2,87)*0,2+0,8*0,2*2</t>
  </si>
  <si>
    <t>(21,505+3,985+8,87+21,345+2,25+2,1)*0,1</t>
  </si>
  <si>
    <t>1643590742</t>
  </si>
  <si>
    <t>642944121</t>
  </si>
  <si>
    <t>Osazení ocelových dveřních zárubní lisovaných nebo z úhelníků dodatečně s vybetonováním prahu, plochy do 2,5 m2</t>
  </si>
  <si>
    <t>1013584428</t>
  </si>
  <si>
    <t>553311560</t>
  </si>
  <si>
    <t>zárubně kovové zárubně ocelové pro zdění H 160 800 L/P</t>
  </si>
  <si>
    <t>1347008575</t>
  </si>
  <si>
    <t>163386756</t>
  </si>
  <si>
    <t>553R414001</t>
  </si>
  <si>
    <t>protidešťová žaluzie 180 x 180 mm ozn. 4/K nerez vč. pozedního rámu se sítí proti hmyzu</t>
  </si>
  <si>
    <t>-1780137016</t>
  </si>
  <si>
    <t>Kanalizační potrubí z tvrdého PVC-systém KG tuhost třídy SN8 DN125</t>
  </si>
  <si>
    <t>-6061843</t>
  </si>
  <si>
    <t xml:space="preserve">     1,2*2+2+0,5+1,2+0,5+0,8+0,5+0,6*2+0,6*2+0,6*2</t>
  </si>
  <si>
    <t>-1997618144</t>
  </si>
  <si>
    <t>1,2+2+2+0,8+0,6+0,6+0,6</t>
  </si>
  <si>
    <t>1469034916</t>
  </si>
  <si>
    <t>-1433490867</t>
  </si>
  <si>
    <t>188101816</t>
  </si>
  <si>
    <t>-1289280806</t>
  </si>
  <si>
    <t>vpusť dešťová  DN 110, mříž 150 x 150 mm se suchou klapkou</t>
  </si>
  <si>
    <t>990726785</t>
  </si>
  <si>
    <t>Montáž tvarovek z tvrdého PVC-systém KG nebo z polypropylenu-systém KG 2000 jednoosé DN 125</t>
  </si>
  <si>
    <t>1812588674</t>
  </si>
  <si>
    <t>7*6</t>
  </si>
  <si>
    <t>koleno kanalizace plastové KGB 125x45°</t>
  </si>
  <si>
    <t>-385275565</t>
  </si>
  <si>
    <t>Ztv11*1,09</t>
  </si>
  <si>
    <t>koleno kanalizace plastové KGB 125x67°</t>
  </si>
  <si>
    <t>775053240</t>
  </si>
  <si>
    <t>Ztv12*1,09</t>
  </si>
  <si>
    <t>Montáž tvarovek z tvrdého PVC-systém KG nebo z polypropylenu-systém KG 2000 dvouosé DN 125</t>
  </si>
  <si>
    <t>-2144652453</t>
  </si>
  <si>
    <t>2133175263</t>
  </si>
  <si>
    <t>Ztv22*1,09</t>
  </si>
  <si>
    <t>odbočka kanalizační plastová s hrdlem KGEA-125/125/45°</t>
  </si>
  <si>
    <t>-88664749</t>
  </si>
  <si>
    <t>Ztv21*1,09</t>
  </si>
  <si>
    <t>66014420</t>
  </si>
  <si>
    <t>Lešení pomocné pro objekty pozemních staveb s lešeňovou podlahou v do 1,9 m zatížení do 150 kg/m2</t>
  </si>
  <si>
    <t>-54184399</t>
  </si>
  <si>
    <t>6,4*1,5*2+2*1,5*37+2,45*1,5</t>
  </si>
  <si>
    <t>2,5*1,5*37+3,5*1,5</t>
  </si>
  <si>
    <t>(4,5+5,5+1,5+2,5+1,5*2)*1,5</t>
  </si>
  <si>
    <t>153175563</t>
  </si>
  <si>
    <t>Zleš11*2</t>
  </si>
  <si>
    <t>1200100906</t>
  </si>
  <si>
    <t>14,25+127,92+30,6+51,9+4,75+3,1+5,1+29,5+9,3*0,5+145,65+19,32+13,89+19,8+19,9</t>
  </si>
  <si>
    <t>4,85+4,95+4,32+4,1+6,05+12,6</t>
  </si>
  <si>
    <t>12,85+10,45</t>
  </si>
  <si>
    <t>1153943105</t>
  </si>
  <si>
    <t>-505518822</t>
  </si>
  <si>
    <t>1643797818</t>
  </si>
  <si>
    <t>-1240532524</t>
  </si>
  <si>
    <t>-1866033241</t>
  </si>
  <si>
    <t>820316051</t>
  </si>
  <si>
    <t>-1729079633</t>
  </si>
  <si>
    <t>-1951401939</t>
  </si>
  <si>
    <t>8,6+1,2</t>
  </si>
  <si>
    <t>Řezání stávajícího betonového krytu hl do 200 mm</t>
  </si>
  <si>
    <t>-697161084</t>
  </si>
  <si>
    <t>21,205+3,4+8,87+3,5+21,345+1,2*2</t>
  </si>
  <si>
    <t>1882887815</t>
  </si>
  <si>
    <t>Bourání podkladů pod dlažby nebo mazanin betonových nebo z litého asfaltu tl přes 100 mm pl do 4 m2</t>
  </si>
  <si>
    <t>743992010</t>
  </si>
  <si>
    <t>(2,46*0,8+2,105*0,85+0,9*0,3)*0,2</t>
  </si>
  <si>
    <t>Příplatek k bourání betonových mazanin za bourání se svařovanou sítí tl přes 100 mm</t>
  </si>
  <si>
    <t>947306558</t>
  </si>
  <si>
    <t>Vybourání dřevěných rámů oken zdvojených včetně křídel pl do 1 m2</t>
  </si>
  <si>
    <t>-843911043</t>
  </si>
  <si>
    <t>0,9*0,6*4</t>
  </si>
  <si>
    <t>Vybourání dřevěných rámů oken zdvojených včetně křídel pl do 2 m2</t>
  </si>
  <si>
    <t>-2130525646</t>
  </si>
  <si>
    <t>1,2*0,5*1+1,2*1,25*3+1,2*1,1*4</t>
  </si>
  <si>
    <t>1,17*1,8*2</t>
  </si>
  <si>
    <t>-749955294</t>
  </si>
  <si>
    <t>1,15*1,8*11+1,45*1,8*11</t>
  </si>
  <si>
    <t>Vybourání dřevěných dveřních zárubní pl do 2 m2</t>
  </si>
  <si>
    <t>1131273946</t>
  </si>
  <si>
    <t>Vybourání dřevěných dveřních zárubní pl přes 2 m2</t>
  </si>
  <si>
    <t>626084559</t>
  </si>
  <si>
    <t>1,6*3,25</t>
  </si>
  <si>
    <t>-860958152</t>
  </si>
  <si>
    <t>0,8*2</t>
  </si>
  <si>
    <t>971028461</t>
  </si>
  <si>
    <t>Vybourání otvorů ve zdivu základovém nebo nadzákladovém kamenném, smíšeném smíšeném, plochy do 0,25 m2, tl. do 600 mm</t>
  </si>
  <si>
    <t>530968827</t>
  </si>
  <si>
    <t>974029132</t>
  </si>
  <si>
    <t>Vysekání rýh ve zdivu kamenném do hl. 50 mm a šířky do 70 mm</t>
  </si>
  <si>
    <t>-1528911135</t>
  </si>
  <si>
    <t>2,2</t>
  </si>
  <si>
    <t>974031132</t>
  </si>
  <si>
    <t>Vysekání rýh ve zdivu cihelném na maltu vápennou nebo vápenocementovou do hl. 50 mm a šířky do 70 mm</t>
  </si>
  <si>
    <t>-1426479314</t>
  </si>
  <si>
    <t>974042567</t>
  </si>
  <si>
    <t>Vysekání rýh v betonové nebo jiné monolitické dlažbě s betonovým podkladem do hl. 150 mm a šířky do 300 mm</t>
  </si>
  <si>
    <t>-940723918</t>
  </si>
  <si>
    <t>(0,2+0,5)*2</t>
  </si>
  <si>
    <t>974042569</t>
  </si>
  <si>
    <t>Vysekání rýh v betonové nebo jiné monolitické dlažbě s betonovým podkladem do hl. 150 mm a šířky Příplatek k ceně -2567 za každých dalších 100 mm šířky, rýhy hl. do 150 mm</t>
  </si>
  <si>
    <t>412993739</t>
  </si>
  <si>
    <t>978011141</t>
  </si>
  <si>
    <t>Otlučení omítek vápenných nebo vápenocementových stěn, stropů vnitřních stropů, v rozsahu do 30 %</t>
  </si>
  <si>
    <t>-1786131728</t>
  </si>
  <si>
    <t>-262874808</t>
  </si>
  <si>
    <t>Otlučení vnitřních omítek stěn MV nebo MVC stěn v rozsahu do 100 %</t>
  </si>
  <si>
    <t>1191130347</t>
  </si>
  <si>
    <t>Otlučení vnějších omítek MV nebo MVC  průčelí v rozsahu do 100 %</t>
  </si>
  <si>
    <t>-978482570</t>
  </si>
  <si>
    <t>1765765472</t>
  </si>
  <si>
    <t>demontáž  ocel. rohože na obuv vč. rámu cca 1800 x 600 mm</t>
  </si>
  <si>
    <t>-2146776074</t>
  </si>
  <si>
    <t>R9600022</t>
  </si>
  <si>
    <t>demontáž  ocel. rohože na obuv vč. rámu cca 1500 x 500 mm</t>
  </si>
  <si>
    <t>1463417448</t>
  </si>
  <si>
    <t>4705956</t>
  </si>
  <si>
    <t>701039812</t>
  </si>
  <si>
    <t>121956955</t>
  </si>
  <si>
    <t>89,122*10</t>
  </si>
  <si>
    <t>-1132321417</t>
  </si>
  <si>
    <t>-56183834</t>
  </si>
  <si>
    <t>-2114567671</t>
  </si>
  <si>
    <t>-902876353</t>
  </si>
  <si>
    <t>Zbiz12*0,0003</t>
  </si>
  <si>
    <t>-682545209</t>
  </si>
  <si>
    <t>Zbmaz3*0,15</t>
  </si>
  <si>
    <t>Zbiz11</t>
  </si>
  <si>
    <t>2,25*0,8+1,8*0,85+0,9*0,3*2</t>
  </si>
  <si>
    <t>2080775824</t>
  </si>
  <si>
    <t>-228666002</t>
  </si>
  <si>
    <t>Zbiz12*1,2</t>
  </si>
  <si>
    <t>-1743513668</t>
  </si>
  <si>
    <t>2,25+0,8*2+1,8+0,85*2+0,9*2+0,3*2*2</t>
  </si>
  <si>
    <t>1210703970</t>
  </si>
  <si>
    <t>Zdren1*(0,45+0,4*2)</t>
  </si>
  <si>
    <t>-2117152433</t>
  </si>
  <si>
    <t>787965083</t>
  </si>
  <si>
    <t>924817015</t>
  </si>
  <si>
    <t>Zdren1*2</t>
  </si>
  <si>
    <t>-743788518</t>
  </si>
  <si>
    <t>813523478</t>
  </si>
  <si>
    <t>713111111</t>
  </si>
  <si>
    <t>Montáž tepelné izolace stropů rohožemi, pásy, dílci, deskami, bloky (izolační materiál ve specifikaci) vrchem bez překrytí lepenkou kladenými volně</t>
  </si>
  <si>
    <t>341773897</t>
  </si>
  <si>
    <t>Zstr1*2</t>
  </si>
  <si>
    <t>-227731158</t>
  </si>
  <si>
    <t>Zstr1*1,02</t>
  </si>
  <si>
    <t>793138993</t>
  </si>
  <si>
    <t>-602226424</t>
  </si>
  <si>
    <t>85+75+4,5</t>
  </si>
  <si>
    <t>-1662725988</t>
  </si>
  <si>
    <t>Zstr1*1,2</t>
  </si>
  <si>
    <t>283292RR0301</t>
  </si>
  <si>
    <t>fólie ochranná pojistná</t>
  </si>
  <si>
    <t>399277163</t>
  </si>
  <si>
    <t>-2090169450</t>
  </si>
  <si>
    <t>R7130021</t>
  </si>
  <si>
    <t>kompletní zateplení ocel. dveří 900 x 1970 mm  - vyplnění dutiny dveř. křídla polotuh. pěn. izolací tl. 35 mm vč. všech souv. dodávek a prací D+M</t>
  </si>
  <si>
    <t>2129737621</t>
  </si>
  <si>
    <t>2142909001</t>
  </si>
  <si>
    <t>18925223</t>
  </si>
  <si>
    <t>R76281001</t>
  </si>
  <si>
    <t>dřevěná lávka do půdního prostoru dl. 8900 mm š. 625 mm vč. povrch. úpravy - tesařský výrobek vč. všech souv. dodávek a prací D+M</t>
  </si>
  <si>
    <t>157607995</t>
  </si>
  <si>
    <t>R76281002</t>
  </si>
  <si>
    <t>dřevěná lávka do půdního prostoru dl. 7300 mm š. 625 mm vč. povrch. úpravy - tesařský výrobek vč. všech souv. dodávek a prací D+M</t>
  </si>
  <si>
    <t>-513395337</t>
  </si>
  <si>
    <t>R76281003</t>
  </si>
  <si>
    <t>dřevěná lávka do půdního prostoru dl. 400 mm š. 625 mm vč. povrch. úpravy - tesařský výrobek vč. všech souv. dodávek a prací D+M</t>
  </si>
  <si>
    <t>-67504958</t>
  </si>
  <si>
    <t>1158512239</t>
  </si>
  <si>
    <t>1485217197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</si>
  <si>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</si>
  <si>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</si>
  <si>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</si>
  <si>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</t>
  </si>
  <si>
    <t>750177805</t>
  </si>
  <si>
    <t>763111R062</t>
  </si>
  <si>
    <t>Montáž desek tl 12,5 mm SDK příčka do ocel.  kce vnitřní příčky</t>
  </si>
  <si>
    <t>-1926311816</t>
  </si>
  <si>
    <t>5,1*0,55</t>
  </si>
  <si>
    <t>590305210</t>
  </si>
  <si>
    <t>systémy sádrokartonové RIGIPS stavební desky "A" (RB) tl. 12,5 mm</t>
  </si>
  <si>
    <t>-1962831951</t>
  </si>
  <si>
    <t>Zsdk1*1,1</t>
  </si>
  <si>
    <t>R763110001</t>
  </si>
  <si>
    <t>kotevní materiál, lišty pro SDK výplně D+M</t>
  </si>
  <si>
    <t>-1504159107</t>
  </si>
  <si>
    <t>998763100</t>
  </si>
  <si>
    <t>Přesun hmot pro dřevostavby stanovený z hmotnosti přesunovaného materiálu vodorovná dopravní vzdálenost do 50 m v objektech výšky do 6 m</t>
  </si>
  <si>
    <t>-42023546</t>
  </si>
  <si>
    <t>998763181</t>
  </si>
  <si>
    <t>Přesun hmot pro dřevostavby stanovený z hmotnosti přesunovaného materiálu Příplatek k ceně za přesun prováděný bez použití mechanizace pro jakoukoliv výšku objektu</t>
  </si>
  <si>
    <t>961542131</t>
  </si>
  <si>
    <t>-1356116160</t>
  </si>
  <si>
    <t>1,15*11+1,45*11+1,2*8+0,9*2+1,17*2</t>
  </si>
  <si>
    <t>-1566203493</t>
  </si>
  <si>
    <t>42,5</t>
  </si>
  <si>
    <t>764554RR023</t>
  </si>
  <si>
    <t>nastavení dešťových svodů - odpadní trouby Cu kruhové D 120 mm ozn. 2/K  D+M</t>
  </si>
  <si>
    <t>-200687929</t>
  </si>
  <si>
    <t>764554RR024</t>
  </si>
  <si>
    <t>nastavení dešťových svodů - odpadní trouby Pz kruhové D 120 mm ozn. 3/K vč. nátěru  D+M</t>
  </si>
  <si>
    <t>502867729</t>
  </si>
  <si>
    <t>-708791104</t>
  </si>
  <si>
    <t>-162713156</t>
  </si>
  <si>
    <t>766660001</t>
  </si>
  <si>
    <t>Montáž dveřních křídel dřevěných nebo plastových otevíravých do ocelové zárubně povrchově upravených jednokřídlových, šířky do 800 mm</t>
  </si>
  <si>
    <t>-658997634</t>
  </si>
  <si>
    <t>611629R034</t>
  </si>
  <si>
    <t>dveře vnitřní hladké  plné zateplené 1křídlé 80x197 cm ozn. Dv - 1/L , fólie</t>
  </si>
  <si>
    <t>1892808033</t>
  </si>
  <si>
    <t>-979452817</t>
  </si>
  <si>
    <t>-701915061</t>
  </si>
  <si>
    <t>-1879381402</t>
  </si>
  <si>
    <t>766691915</t>
  </si>
  <si>
    <t>Ostatní práce vyvěšení nebo zavěšení křídel s případným uložením a opětovným zavěšením po provedení stavebních změn dřevěných dveřních, plochy přes 2 m2</t>
  </si>
  <si>
    <t>1027089479</t>
  </si>
  <si>
    <t>2+2</t>
  </si>
  <si>
    <t xml:space="preserve">špaletové 2kř. dřev. okno  1150 x 1800 mm ozn. O - 1 vč. oken. pásek, doplňků a nátěru  vč. všech souv. dodávek a prací D+M </t>
  </si>
  <si>
    <t>637625776</t>
  </si>
  <si>
    <t>"v.č. S - 13 - výpis vnějších výplní otvorů"</t>
  </si>
  <si>
    <t xml:space="preserve">špaletové 2kř. dřev. okno  1450 x 1800 mm ozn. O - 2 vč. oken. pásek, doplňků a nátěru  vč. všech souv. dodávek a prací D+M </t>
  </si>
  <si>
    <t>-232708958</t>
  </si>
  <si>
    <t xml:space="preserve">špaletové 1kř. dřev. okno  1200 x 500 mm ozn. O - 3 vč. oken. pásek, doplňků a nátěru  vč. všech souv. dodávek a prací D+M </t>
  </si>
  <si>
    <t>-1736472636</t>
  </si>
  <si>
    <t xml:space="preserve">špaletové 2kř. dřev. okno  1200 x 1250 mm ozn. O - 4 vč. oken. pásek, doplňků a nátěru  vč. všech souv. dodávek a prací D+M </t>
  </si>
  <si>
    <t>-1232348558</t>
  </si>
  <si>
    <t xml:space="preserve">špaletové 2kř. dřev. okno  1200 x 1110 mm ozn. O - 5 vč. oken. pásek, doplňků a nátěru  vč. všech souv. dodávek a prací D+M </t>
  </si>
  <si>
    <t>-416586503</t>
  </si>
  <si>
    <t xml:space="preserve">špaletové 1kř. dřev. okno  900 x 600 mm ozn. O - 6 vč. oken. pásek, doplňků a nátěru  vč. všech souv. dodávek a prací D+M </t>
  </si>
  <si>
    <t>820703116</t>
  </si>
  <si>
    <t xml:space="preserve">špaletové 2kř. dřev. okno  1170 x 1180 mm ozn. O - 7 vč. oken. pásek, doplňků a nátěru  vč. všech souv. dodávek a prací D+M </t>
  </si>
  <si>
    <t>401723212</t>
  </si>
  <si>
    <t xml:space="preserve">dřevěné venkovní zateplené dveře plné 900 x 2150 mm ozn. D - 1  vč. zárubně, prahu a  povrchové úpravy vč. všech souv. dodávek a prací D+M </t>
  </si>
  <si>
    <t>-1317907210</t>
  </si>
  <si>
    <t xml:space="preserve">dřevěná venkovní zateplená vrata plné 2250 x 2150 + 1,050 mm ozn. V - 1  vč. zárubně, prahu a  povrchové úpravy vč. všech souv. dodávek a prací D+M </t>
  </si>
  <si>
    <t>359859424</t>
  </si>
  <si>
    <t xml:space="preserve">dřevěná venkovní zateplená vrata plné 1600 x 2150 + 1100 mm ozn. V - 2  vč. zárubně a  povrchové úpravy vč. všech souv. dodávek a prací D+M </t>
  </si>
  <si>
    <t>678292290</t>
  </si>
  <si>
    <t>-138168512</t>
  </si>
  <si>
    <t>1580243143</t>
  </si>
  <si>
    <t>767581R083</t>
  </si>
  <si>
    <t>Demontáž podhledu -  plech</t>
  </si>
  <si>
    <t>1081942434</t>
  </si>
  <si>
    <t>767582R080</t>
  </si>
  <si>
    <t>Demontáž závěsů  podhledu</t>
  </si>
  <si>
    <t>-622760592</t>
  </si>
  <si>
    <t>-1093878150</t>
  </si>
  <si>
    <t>Zsokl1*4</t>
  </si>
  <si>
    <t>1866273974</t>
  </si>
  <si>
    <t>(9,115+48,92+5,1+3,395+18,595+10,25+3,475)*0,2*0,2</t>
  </si>
  <si>
    <t>(8,915+8,87)*0,6*0,2+(19,045+9,45+27,265+5,1)*0,1*0,2</t>
  </si>
  <si>
    <t>59080657</t>
  </si>
  <si>
    <t>-991956279</t>
  </si>
  <si>
    <t>1570718239</t>
  </si>
  <si>
    <t>zár1*(0,8+2*2)*(0,15+0,05*2)</t>
  </si>
  <si>
    <t>722747306</t>
  </si>
  <si>
    <t>Hloubková jednonásobná penetrace podkladu v místnostech výšky do 3,80 m</t>
  </si>
  <si>
    <t>1821017712</t>
  </si>
  <si>
    <t>1,35*0,5</t>
  </si>
  <si>
    <t>Zom31*2</t>
  </si>
  <si>
    <t>Dvojnásobné bílé malby ze směsí za mokra výborně otěruvzdorných v místnostech výšky do 3,80 m</t>
  </si>
  <si>
    <t>1749988804</t>
  </si>
  <si>
    <t>R784221001</t>
  </si>
  <si>
    <t>Dvojnásobné bílé malby  ze směsí pro SDK dobře otěruvzdorných v místnostech do 3,80 m</t>
  </si>
  <si>
    <t>-2012450452</t>
  </si>
  <si>
    <t>Zsdk1*2</t>
  </si>
  <si>
    <t>787</t>
  </si>
  <si>
    <t>Dokončovací práce - zasklívání</t>
  </si>
  <si>
    <t>787100801</t>
  </si>
  <si>
    <t>Vysklívání stěn a příček, balkónového zábradlí, výtahových šachet skla plochého, plochy do 1 m2</t>
  </si>
  <si>
    <t>1041086170</t>
  </si>
  <si>
    <t>0,55*0,63*8</t>
  </si>
  <si>
    <t>2081219101</t>
  </si>
  <si>
    <t>Zžl1*3</t>
  </si>
  <si>
    <t>MJEL-00604 - Technika prostř. staveb - vytápění, plynofikace</t>
  </si>
  <si>
    <t xml:space="preserve">    723 - Zdravotechnika - vnitřní plynovod</t>
  </si>
  <si>
    <t>723</t>
  </si>
  <si>
    <t>Zdravotechnika - vnitřní plynovod</t>
  </si>
  <si>
    <t>R7230001</t>
  </si>
  <si>
    <t>vytápění, plynofikace</t>
  </si>
  <si>
    <t>kpl</t>
  </si>
  <si>
    <t>-1717287816</t>
  </si>
  <si>
    <t>"kompletní celková cena stanovená na základě samostatného výkazu výměr"</t>
  </si>
  <si>
    <t>MJEL-00605 - Technika prostř. staveb - vzduchotechnika</t>
  </si>
  <si>
    <t xml:space="preserve">    751 - Vzduchotechnika</t>
  </si>
  <si>
    <t>751</t>
  </si>
  <si>
    <t>Vzduchotechnika</t>
  </si>
  <si>
    <t>1491688537</t>
  </si>
  <si>
    <t>MJEL-00606 - Technika prostř. staveb - silnoproud, elektroins., M a R</t>
  </si>
  <si>
    <t xml:space="preserve">    742 - Elektromontáže - rozvodný systém</t>
  </si>
  <si>
    <t>742</t>
  </si>
  <si>
    <t>Elektromontáže - rozvodný systém</t>
  </si>
  <si>
    <t>-888429642</t>
  </si>
  <si>
    <t>MJEL-00607 - vedlejší a ostatní náklady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</si>
  <si>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</si>
  <si>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</si>
  <si>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</si>
  <si>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</si>
  <si>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</si>
  <si>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</si>
  <si>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R10001</t>
  </si>
  <si>
    <t>vytyčovací práce</t>
  </si>
  <si>
    <t>soub</t>
  </si>
  <si>
    <t>512</t>
  </si>
  <si>
    <t>1100569365</t>
  </si>
  <si>
    <t xml:space="preserve">"náklady na geodetické vytyčení stavby a vytyčení stávajících inženýrských sítí v místě přístavby" </t>
  </si>
  <si>
    <t>R100011</t>
  </si>
  <si>
    <t>ochrana stávajících vedení a zařízení před poškozením</t>
  </si>
  <si>
    <t>1691548302</t>
  </si>
  <si>
    <t xml:space="preserve">"ochrana stávajících inženýrských sítí  zařízení před poškozením" </t>
  </si>
  <si>
    <t>R10002</t>
  </si>
  <si>
    <t>dokumentace skutečného provedení díla dle vyhl. 499/2006 ve třech listin. vyhotoveních + 1 x CD Rom</t>
  </si>
  <si>
    <t>1573323544</t>
  </si>
  <si>
    <t>"dokumentace skutečného provedení díla dle vyhl. 499/2006 ve třech listinných vyhotoveních a 1 x CD Rom"</t>
  </si>
  <si>
    <t>R10006</t>
  </si>
  <si>
    <t>náklady spojené se zřízením a vedením bankovní záruky</t>
  </si>
  <si>
    <t>-996377696</t>
  </si>
  <si>
    <t>"zajištění realizace díla bankovní zárukou - náklady a poplatky spojené se zajištěním díla formou bankovní záruky  "</t>
  </si>
  <si>
    <t>R100071</t>
  </si>
  <si>
    <t>-263031206</t>
  </si>
  <si>
    <t>R100072</t>
  </si>
  <si>
    <t>náklady na kompletaci dokladů</t>
  </si>
  <si>
    <t>1458099074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</si>
  <si>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</si>
  <si>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</si>
  <si>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</si>
  <si>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-1616062106</t>
  </si>
  <si>
    <t>"náklady na předepsané zkoušky a měření nutných k předání a převzetí díla nebo nutných  ke kolaudaci -  2 x v tištěné podobě"</t>
  </si>
  <si>
    <t>R100074</t>
  </si>
  <si>
    <t>náklady na opatření pro zajištění omezení provozu učiliště</t>
  </si>
  <si>
    <t>-632654097</t>
  </si>
  <si>
    <t>"náklady na opatření pro zajištění omezení provozu učiliště"</t>
  </si>
  <si>
    <t>R1000741</t>
  </si>
  <si>
    <t>náklady spojené s pojištěním odpovědnosti za škodu způsobenou třetím osobám</t>
  </si>
  <si>
    <t>2053941769</t>
  </si>
  <si>
    <t>" náklady a poplatky spojené s pojištěním odpovědnosti za škodu způsobenou třetím osobám "</t>
  </si>
  <si>
    <t>R100075</t>
  </si>
  <si>
    <t>ochrana živočiců - rorýsi</t>
  </si>
  <si>
    <t>794044729</t>
  </si>
  <si>
    <t>"náklady na ochranu živočichů - rorýsi"</t>
  </si>
  <si>
    <t>R100076</t>
  </si>
  <si>
    <t>náklady na předepsané revize a zkoušky</t>
  </si>
  <si>
    <t>373696539</t>
  </si>
  <si>
    <t>"náklady na zpracování předepsaných revizí a zkoušek"</t>
  </si>
  <si>
    <t>O02</t>
  </si>
  <si>
    <t>Vedlejší náklady</t>
  </si>
  <si>
    <t>R20001</t>
  </si>
  <si>
    <t>vybudování a odstranění staveniště</t>
  </si>
  <si>
    <t>937503986</t>
  </si>
  <si>
    <t>"náklady související se zřízením zařízení staveniště  a jeho odklizením po skončení stavebních prací"</t>
  </si>
  <si>
    <t>"náklady na oplocení staveniště"</t>
  </si>
  <si>
    <t>R20002</t>
  </si>
  <si>
    <t>provoz zařízení staveniště</t>
  </si>
  <si>
    <t>-1068010942</t>
  </si>
  <si>
    <t>"náklady na související s provozem zařízení staveniště po dobu provádění stavebních prací"</t>
  </si>
  <si>
    <t>"(zejména náklady na spotřebované energie, náklady na nutnou údržbu a opravu zařízení staveniště a na přípojkách energií"</t>
  </si>
  <si>
    <t>" ostrahu staveniště a hrubý denní úklid v prostorách staveniště"</t>
  </si>
  <si>
    <t>R20005</t>
  </si>
  <si>
    <t>dočasná dopravní opatření</t>
  </si>
  <si>
    <t>2143124822</t>
  </si>
  <si>
    <t>"náklady na vyhotovení návrhu dočasného dopravního značení, jeho projednání s dotčenými orgány a organizacemi"</t>
  </si>
  <si>
    <t>R20006</t>
  </si>
  <si>
    <t>dočasná zábory veřejných prostranství</t>
  </si>
  <si>
    <t>-785628619</t>
  </si>
  <si>
    <t>" dočasné zábory veřejných prostranství po dobu stavby"</t>
  </si>
  <si>
    <t>R20007</t>
  </si>
  <si>
    <t>uložení a zajištění zpětně používaných materiálů</t>
  </si>
  <si>
    <t>-1613708676</t>
  </si>
  <si>
    <t>" vybourané materiály a výrobky určené pro zpětné použití - uložení na bezpečném místě a zajištění proti poškození 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</si>
  <si>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</si>
  <si>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</si>
  <si>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</si>
  <si>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</si>
  <si>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</si>
  <si>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</si>
  <si>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</si>
  <si>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</si>
  <si>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</si>
  <si>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</si>
  <si>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</si>
  <si>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</si>
  <si>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</si>
  <si>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</si>
  <si>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</si>
  <si>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</si>
  <si>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</si>
  <si>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</si>
  <si>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</si>
  <si>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</si>
  <si>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</si>
  <si>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</si>
  <si>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</si>
  <si>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</si>
  <si>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</si>
  <si>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</si>
  <si>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</si>
  <si>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</si>
  <si>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</si>
  <si>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</si>
  <si>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</si>
  <si>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</si>
  <si>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</si>
  <si>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</si>
  <si>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</si>
  <si>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</si>
  <si>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</si>
  <si>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</si>
  <si>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</si>
  <si>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</si>
  <si>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</si>
  <si>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</si>
  <si>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</si>
  <si>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</si>
  <si>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</si>
  <si>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</si>
  <si>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</si>
  <si>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</si>
  <si>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</si>
  <si>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</si>
  <si>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</si>
  <si>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</si>
  <si>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</si>
  <si>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</si>
  <si>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</si>
  <si>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</si>
  <si>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</si>
  <si>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</si>
  <si>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</si>
  <si>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</si>
  <si>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</si>
  <si>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</si>
  <si>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</si>
  <si>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</si>
  <si>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</si>
  <si>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</si>
  <si>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</si>
  <si>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</si>
  <si>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</si>
  <si>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</si>
  <si>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</si>
  <si>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</si>
  <si>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</si>
  <si>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</si>
  <si>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</si>
  <si>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</si>
  <si>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</si>
  <si>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</si>
  <si>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</si>
  <si>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</si>
  <si>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</si>
  <si>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</si>
  <si>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</si>
  <si>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</si>
  <si>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</si>
  <si>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</si>
  <si>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</si>
  <si>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</si>
  <si>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</si>
  <si>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</si>
  <si>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</si>
  <si>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</si>
  <si>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</si>
  <si>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</si>
  <si>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</si>
  <si>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</si>
  <si>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</si>
  <si>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</si>
  <si>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</si>
  <si>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</si>
  <si>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</si>
  <si>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</si>
  <si>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</si>
  <si>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</si>
  <si>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</si>
  <si>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</si>
  <si>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</si>
  <si>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</si>
  <si>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</si>
  <si>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</si>
  <si>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</si>
  <si>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</si>
  <si>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</si>
  <si>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</si>
  <si>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</si>
  <si>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</si>
  <si>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</si>
  <si>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</si>
  <si>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</si>
  <si>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</si>
  <si>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</si>
  <si>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</si>
  <si>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</si>
  <si>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</si>
  <si>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</si>
  <si>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</si>
  <si>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</si>
  <si>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</si>
  <si>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</si>
  <si>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</si>
  <si>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</si>
  <si>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</si>
  <si>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</si>
  <si>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</si>
  <si>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</si>
  <si>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</si>
  <si>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</si>
  <si>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</si>
  <si>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</si>
  <si>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</si>
  <si>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</si>
  <si>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</si>
  <si>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</si>
  <si>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</si>
  <si>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</si>
  <si>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</si>
  <si>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</si>
  <si>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</si>
  <si>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</si>
  <si>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</si>
  <si>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</si>
  <si>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</si>
  <si>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</si>
  <si>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</si>
  <si>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</si>
  <si>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</si>
  <si>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</si>
  <si>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</si>
  <si>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</si>
  <si>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</si>
  <si>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</si>
  <si>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</si>
  <si>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</si>
  <si>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</si>
  <si>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</si>
  <si>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</si>
  <si>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</si>
  <si>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</si>
  <si>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</si>
  <si>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</si>
  <si>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</si>
  <si>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</si>
  <si>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</si>
  <si>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</si>
  <si>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</si>
  <si>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</si>
  <si>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</si>
  <si>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</si>
  <si>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</si>
  <si>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</si>
  <si>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demontáž  ocel. rohože na obuv vč. rámu cca 800 x 700 mm</t>
  </si>
  <si>
    <t>"dodání dopravních značek, jejich rozmístění, přemisťování a údržba v průběhu stavby vč. následného odstranění po skončení stavby"</t>
  </si>
  <si>
    <t>R10007</t>
  </si>
  <si>
    <t>náklady spojené se zřízením a vedením bankovní záruky - za splnění záručních podmínek</t>
  </si>
  <si>
    <t>"Náklady spojené se zřízením bankovní záruky po dobu záruční doby, jak je uvedeno v návrhu smlouvy o dílo"</t>
  </si>
  <si>
    <t>Propagace, zřízení celobarevného plakátu A3</t>
  </si>
  <si>
    <t>Celobarevný plakát (formát A3) v místě realizace z materiálu odolného proti povětrnostním podmínkám, instalace po celou dobu realizace projektu na viditelném místě.</t>
  </si>
  <si>
    <t>silnoproud, elektroinstalace,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</si>
</sst>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12"/>
      <color rgb="FF000000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thin"/>
      <top style="hair">
        <color rgb="FF969696"/>
      </top>
      <bottom/>
    </border>
    <border>
      <left style="hair">
        <color rgb="FF969696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4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166" fontId="38" fillId="0" borderId="13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4" fontId="3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41" fillId="3" borderId="25" xfId="0" applyNumberFormat="1" applyFont="1" applyFill="1" applyBorder="1" applyAlignment="1" applyProtection="1">
      <alignment vertical="center"/>
      <protection locked="0"/>
    </xf>
    <xf numFmtId="0" fontId="41" fillId="0" borderId="4" xfId="0" applyFont="1" applyBorder="1" applyAlignment="1">
      <alignment vertical="center"/>
    </xf>
    <xf numFmtId="0" fontId="41" fillId="3" borderId="2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49" fontId="41" fillId="0" borderId="25" xfId="0" applyNumberFormat="1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167" fontId="41" fillId="0" borderId="25" xfId="0" applyNumberFormat="1" applyFont="1" applyBorder="1" applyAlignment="1" applyProtection="1">
      <alignment vertical="center"/>
      <protection/>
    </xf>
    <xf numFmtId="4" fontId="41" fillId="0" borderId="2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2" borderId="0" xfId="20" applyFont="1" applyFill="1" applyAlignment="1" applyProtection="1">
      <alignment vertical="center"/>
      <protection/>
    </xf>
    <xf numFmtId="0" fontId="42" fillId="2" borderId="0" xfId="20" applyFill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" fillId="3" borderId="2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41" fillId="0" borderId="4" xfId="0" applyFont="1" applyBorder="1" applyAlignment="1" applyProtection="1">
      <alignment vertical="center"/>
      <protection/>
    </xf>
    <xf numFmtId="0" fontId="41" fillId="3" borderId="25" xfId="0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/>
    <xf numFmtId="0" fontId="10" fillId="0" borderId="0" xfId="0" applyFont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7" fontId="0" fillId="0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2" fillId="3" borderId="37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2" fillId="2" borderId="0" xfId="20" applyFont="1" applyFill="1" applyAlignment="1" applyProtection="1">
      <alignment vertical="center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2" activePane="bottomLeft" state="frozen"/>
      <selection pane="bottomLeft" activeCell="AR1" sqref="AR1:BD10485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hidden="1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49" t="s">
        <v>8</v>
      </c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477" t="s">
        <v>17</v>
      </c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29"/>
      <c r="AQ5" s="31"/>
      <c r="BE5" s="475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479" t="s">
        <v>20</v>
      </c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29"/>
      <c r="AQ6" s="31"/>
      <c r="BE6" s="476"/>
      <c r="BS6" s="24" t="s">
        <v>21</v>
      </c>
    </row>
    <row r="7" spans="2:71" ht="14.4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24</v>
      </c>
      <c r="AL7" s="29"/>
      <c r="AM7" s="29"/>
      <c r="AN7" s="35" t="s">
        <v>25</v>
      </c>
      <c r="AO7" s="29"/>
      <c r="AP7" s="29"/>
      <c r="AQ7" s="31"/>
      <c r="BE7" s="476"/>
      <c r="BS7" s="24" t="s">
        <v>26</v>
      </c>
    </row>
    <row r="8" spans="2:71" ht="14.45" customHeight="1">
      <c r="B8" s="28"/>
      <c r="C8" s="29"/>
      <c r="D8" s="37" t="s">
        <v>27</v>
      </c>
      <c r="E8" s="29"/>
      <c r="F8" s="29"/>
      <c r="G8" s="29"/>
      <c r="H8" s="29"/>
      <c r="I8" s="29"/>
      <c r="J8" s="29"/>
      <c r="K8" s="35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29</v>
      </c>
      <c r="AL8" s="29"/>
      <c r="AM8" s="29"/>
      <c r="AN8" s="38" t="s">
        <v>30</v>
      </c>
      <c r="AO8" s="29"/>
      <c r="AP8" s="29"/>
      <c r="AQ8" s="31"/>
      <c r="BE8" s="476"/>
      <c r="BS8" s="24" t="s">
        <v>31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76"/>
      <c r="BS9" s="24" t="s">
        <v>9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5</v>
      </c>
      <c r="AO10" s="29"/>
      <c r="AP10" s="29"/>
      <c r="AQ10" s="31"/>
      <c r="BE10" s="476"/>
      <c r="BS10" s="24" t="s">
        <v>21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5</v>
      </c>
      <c r="AO11" s="29"/>
      <c r="AP11" s="29"/>
      <c r="AQ11" s="31"/>
      <c r="BE11" s="476"/>
      <c r="BS11" s="24" t="s">
        <v>21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76"/>
      <c r="BS12" s="24" t="s">
        <v>21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235" t="s">
        <v>37</v>
      </c>
      <c r="AO13" s="29"/>
      <c r="AP13" s="29"/>
      <c r="AQ13" s="31"/>
      <c r="BE13" s="476"/>
      <c r="BS13" s="24" t="s">
        <v>21</v>
      </c>
    </row>
    <row r="14" spans="2:71" ht="15">
      <c r="B14" s="28"/>
      <c r="C14" s="29"/>
      <c r="D14" s="29"/>
      <c r="E14" s="480" t="s">
        <v>37</v>
      </c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37" t="s">
        <v>35</v>
      </c>
      <c r="AL14" s="29"/>
      <c r="AM14" s="29"/>
      <c r="AN14" s="235" t="s">
        <v>37</v>
      </c>
      <c r="AO14" s="29"/>
      <c r="AP14" s="29"/>
      <c r="AQ14" s="31"/>
      <c r="BE14" s="476"/>
      <c r="BS14" s="24" t="s">
        <v>21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76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5</v>
      </c>
      <c r="AO16" s="29"/>
      <c r="AP16" s="29"/>
      <c r="AQ16" s="31"/>
      <c r="BE16" s="476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5</v>
      </c>
      <c r="AO17" s="29"/>
      <c r="AP17" s="29"/>
      <c r="AQ17" s="31"/>
      <c r="BE17" s="476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76"/>
      <c r="BS18" s="24" t="s">
        <v>9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76"/>
      <c r="BS19" s="24" t="s">
        <v>21</v>
      </c>
    </row>
    <row r="20" spans="2:71" ht="91.5" customHeight="1">
      <c r="B20" s="28"/>
      <c r="C20" s="29"/>
      <c r="D20" s="29"/>
      <c r="E20" s="482" t="s">
        <v>42</v>
      </c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29"/>
      <c r="AP20" s="29"/>
      <c r="AQ20" s="31"/>
      <c r="BE20" s="47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76"/>
    </row>
    <row r="22" spans="2:57" ht="6.9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476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83">
        <f>ROUNDUP(AG51,2)</f>
        <v>0</v>
      </c>
      <c r="AL23" s="484"/>
      <c r="AM23" s="484"/>
      <c r="AN23" s="484"/>
      <c r="AO23" s="484"/>
      <c r="AP23" s="41"/>
      <c r="AQ23" s="44"/>
      <c r="BE23" s="47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47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85" t="s">
        <v>44</v>
      </c>
      <c r="M25" s="485"/>
      <c r="N25" s="485"/>
      <c r="O25" s="485"/>
      <c r="P25" s="41"/>
      <c r="Q25" s="41"/>
      <c r="R25" s="41"/>
      <c r="S25" s="41"/>
      <c r="T25" s="41"/>
      <c r="U25" s="41"/>
      <c r="V25" s="41"/>
      <c r="W25" s="485" t="s">
        <v>45</v>
      </c>
      <c r="X25" s="485"/>
      <c r="Y25" s="485"/>
      <c r="Z25" s="485"/>
      <c r="AA25" s="485"/>
      <c r="AB25" s="485"/>
      <c r="AC25" s="485"/>
      <c r="AD25" s="485"/>
      <c r="AE25" s="485"/>
      <c r="AF25" s="41"/>
      <c r="AG25" s="41"/>
      <c r="AH25" s="41"/>
      <c r="AI25" s="41"/>
      <c r="AJ25" s="41"/>
      <c r="AK25" s="485" t="s">
        <v>46</v>
      </c>
      <c r="AL25" s="485"/>
      <c r="AM25" s="485"/>
      <c r="AN25" s="485"/>
      <c r="AO25" s="485"/>
      <c r="AP25" s="41"/>
      <c r="AQ25" s="44"/>
      <c r="BE25" s="476"/>
    </row>
    <row r="26" spans="2:57" s="2" customFormat="1" ht="14.45" customHeight="1">
      <c r="B26" s="45"/>
      <c r="C26" s="46"/>
      <c r="D26" s="47" t="s">
        <v>47</v>
      </c>
      <c r="E26" s="46"/>
      <c r="F26" s="47" t="s">
        <v>48</v>
      </c>
      <c r="G26" s="46"/>
      <c r="H26" s="46"/>
      <c r="I26" s="46"/>
      <c r="J26" s="46"/>
      <c r="K26" s="46"/>
      <c r="L26" s="468">
        <v>0.21</v>
      </c>
      <c r="M26" s="469"/>
      <c r="N26" s="469"/>
      <c r="O26" s="469"/>
      <c r="P26" s="46"/>
      <c r="Q26" s="46"/>
      <c r="R26" s="46"/>
      <c r="S26" s="46"/>
      <c r="T26" s="46"/>
      <c r="U26" s="46"/>
      <c r="V26" s="46"/>
      <c r="W26" s="470">
        <f>ROUNDUP(AZ51,2)</f>
        <v>0</v>
      </c>
      <c r="X26" s="469"/>
      <c r="Y26" s="469"/>
      <c r="Z26" s="469"/>
      <c r="AA26" s="469"/>
      <c r="AB26" s="469"/>
      <c r="AC26" s="469"/>
      <c r="AD26" s="469"/>
      <c r="AE26" s="469"/>
      <c r="AF26" s="46"/>
      <c r="AG26" s="46"/>
      <c r="AH26" s="46"/>
      <c r="AI26" s="46"/>
      <c r="AJ26" s="46"/>
      <c r="AK26" s="470">
        <f>ROUNDUP(AV51,1)</f>
        <v>0</v>
      </c>
      <c r="AL26" s="469"/>
      <c r="AM26" s="469"/>
      <c r="AN26" s="469"/>
      <c r="AO26" s="469"/>
      <c r="AP26" s="46"/>
      <c r="AQ26" s="48"/>
      <c r="BE26" s="476"/>
    </row>
    <row r="27" spans="2:57" s="2" customFormat="1" ht="14.45" customHeight="1">
      <c r="B27" s="45"/>
      <c r="C27" s="46"/>
      <c r="D27" s="46"/>
      <c r="E27" s="46"/>
      <c r="F27" s="47" t="s">
        <v>49</v>
      </c>
      <c r="G27" s="46"/>
      <c r="H27" s="46"/>
      <c r="I27" s="46"/>
      <c r="J27" s="46"/>
      <c r="K27" s="46"/>
      <c r="L27" s="468">
        <v>0.15</v>
      </c>
      <c r="M27" s="469"/>
      <c r="N27" s="469"/>
      <c r="O27" s="469"/>
      <c r="P27" s="46"/>
      <c r="Q27" s="46"/>
      <c r="R27" s="46"/>
      <c r="S27" s="46"/>
      <c r="T27" s="46"/>
      <c r="U27" s="46"/>
      <c r="V27" s="46"/>
      <c r="W27" s="470">
        <f>ROUNDUP(BA51,2)</f>
        <v>0</v>
      </c>
      <c r="X27" s="469"/>
      <c r="Y27" s="469"/>
      <c r="Z27" s="469"/>
      <c r="AA27" s="469"/>
      <c r="AB27" s="469"/>
      <c r="AC27" s="469"/>
      <c r="AD27" s="469"/>
      <c r="AE27" s="469"/>
      <c r="AF27" s="46"/>
      <c r="AG27" s="46"/>
      <c r="AH27" s="46"/>
      <c r="AI27" s="46"/>
      <c r="AJ27" s="46"/>
      <c r="AK27" s="470">
        <f>ROUNDUP(AW51,1)</f>
        <v>0</v>
      </c>
      <c r="AL27" s="469"/>
      <c r="AM27" s="469"/>
      <c r="AN27" s="469"/>
      <c r="AO27" s="469"/>
      <c r="AP27" s="46"/>
      <c r="AQ27" s="48"/>
      <c r="BE27" s="476"/>
    </row>
    <row r="28" spans="2:57" s="2" customFormat="1" ht="14.45" customHeight="1" hidden="1">
      <c r="B28" s="45"/>
      <c r="C28" s="46"/>
      <c r="D28" s="46"/>
      <c r="E28" s="46"/>
      <c r="F28" s="47" t="s">
        <v>50</v>
      </c>
      <c r="G28" s="46"/>
      <c r="H28" s="46"/>
      <c r="I28" s="46"/>
      <c r="J28" s="46"/>
      <c r="K28" s="46"/>
      <c r="L28" s="468">
        <v>0.21</v>
      </c>
      <c r="M28" s="469"/>
      <c r="N28" s="469"/>
      <c r="O28" s="469"/>
      <c r="P28" s="46"/>
      <c r="Q28" s="46"/>
      <c r="R28" s="46"/>
      <c r="S28" s="46"/>
      <c r="T28" s="46"/>
      <c r="U28" s="46"/>
      <c r="V28" s="46"/>
      <c r="W28" s="470">
        <f>ROUNDUP(BB51,2)</f>
        <v>0</v>
      </c>
      <c r="X28" s="469"/>
      <c r="Y28" s="469"/>
      <c r="Z28" s="469"/>
      <c r="AA28" s="469"/>
      <c r="AB28" s="469"/>
      <c r="AC28" s="469"/>
      <c r="AD28" s="469"/>
      <c r="AE28" s="469"/>
      <c r="AF28" s="46"/>
      <c r="AG28" s="46"/>
      <c r="AH28" s="46"/>
      <c r="AI28" s="46"/>
      <c r="AJ28" s="46"/>
      <c r="AK28" s="470">
        <v>0</v>
      </c>
      <c r="AL28" s="469"/>
      <c r="AM28" s="469"/>
      <c r="AN28" s="469"/>
      <c r="AO28" s="469"/>
      <c r="AP28" s="46"/>
      <c r="AQ28" s="48"/>
      <c r="BE28" s="476"/>
    </row>
    <row r="29" spans="2:57" s="2" customFormat="1" ht="14.45" customHeight="1" hidden="1">
      <c r="B29" s="45"/>
      <c r="C29" s="46"/>
      <c r="D29" s="46"/>
      <c r="E29" s="46"/>
      <c r="F29" s="47" t="s">
        <v>51</v>
      </c>
      <c r="G29" s="46"/>
      <c r="H29" s="46"/>
      <c r="I29" s="46"/>
      <c r="J29" s="46"/>
      <c r="K29" s="46"/>
      <c r="L29" s="468">
        <v>0.15</v>
      </c>
      <c r="M29" s="469"/>
      <c r="N29" s="469"/>
      <c r="O29" s="469"/>
      <c r="P29" s="46"/>
      <c r="Q29" s="46"/>
      <c r="R29" s="46"/>
      <c r="S29" s="46"/>
      <c r="T29" s="46"/>
      <c r="U29" s="46"/>
      <c r="V29" s="46"/>
      <c r="W29" s="470">
        <f>ROUNDUP(BC51,2)</f>
        <v>0</v>
      </c>
      <c r="X29" s="469"/>
      <c r="Y29" s="469"/>
      <c r="Z29" s="469"/>
      <c r="AA29" s="469"/>
      <c r="AB29" s="469"/>
      <c r="AC29" s="469"/>
      <c r="AD29" s="469"/>
      <c r="AE29" s="469"/>
      <c r="AF29" s="46"/>
      <c r="AG29" s="46"/>
      <c r="AH29" s="46"/>
      <c r="AI29" s="46"/>
      <c r="AJ29" s="46"/>
      <c r="AK29" s="470">
        <v>0</v>
      </c>
      <c r="AL29" s="469"/>
      <c r="AM29" s="469"/>
      <c r="AN29" s="469"/>
      <c r="AO29" s="469"/>
      <c r="AP29" s="46"/>
      <c r="AQ29" s="48"/>
      <c r="BE29" s="476"/>
    </row>
    <row r="30" spans="2:57" s="2" customFormat="1" ht="14.45" customHeight="1" hidden="1">
      <c r="B30" s="45"/>
      <c r="C30" s="46"/>
      <c r="D30" s="46"/>
      <c r="E30" s="46"/>
      <c r="F30" s="47" t="s">
        <v>52</v>
      </c>
      <c r="G30" s="46"/>
      <c r="H30" s="46"/>
      <c r="I30" s="46"/>
      <c r="J30" s="46"/>
      <c r="K30" s="46"/>
      <c r="L30" s="468">
        <v>0</v>
      </c>
      <c r="M30" s="469"/>
      <c r="N30" s="469"/>
      <c r="O30" s="469"/>
      <c r="P30" s="46"/>
      <c r="Q30" s="46"/>
      <c r="R30" s="46"/>
      <c r="S30" s="46"/>
      <c r="T30" s="46"/>
      <c r="U30" s="46"/>
      <c r="V30" s="46"/>
      <c r="W30" s="470">
        <f>ROUNDUP(BD51,2)</f>
        <v>0</v>
      </c>
      <c r="X30" s="469"/>
      <c r="Y30" s="469"/>
      <c r="Z30" s="469"/>
      <c r="AA30" s="469"/>
      <c r="AB30" s="469"/>
      <c r="AC30" s="469"/>
      <c r="AD30" s="469"/>
      <c r="AE30" s="469"/>
      <c r="AF30" s="46"/>
      <c r="AG30" s="46"/>
      <c r="AH30" s="46"/>
      <c r="AI30" s="46"/>
      <c r="AJ30" s="46"/>
      <c r="AK30" s="470">
        <v>0</v>
      </c>
      <c r="AL30" s="469"/>
      <c r="AM30" s="469"/>
      <c r="AN30" s="469"/>
      <c r="AO30" s="469"/>
      <c r="AP30" s="46"/>
      <c r="AQ30" s="48"/>
      <c r="BE30" s="47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476"/>
    </row>
    <row r="32" spans="2:57" s="1" customFormat="1" ht="25.9" customHeight="1">
      <c r="B32" s="40"/>
      <c r="C32" s="49"/>
      <c r="D32" s="50" t="s">
        <v>53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54</v>
      </c>
      <c r="U32" s="51"/>
      <c r="V32" s="51"/>
      <c r="W32" s="51"/>
      <c r="X32" s="471" t="s">
        <v>55</v>
      </c>
      <c r="Y32" s="472"/>
      <c r="Z32" s="472"/>
      <c r="AA32" s="472"/>
      <c r="AB32" s="472"/>
      <c r="AC32" s="51"/>
      <c r="AD32" s="51"/>
      <c r="AE32" s="51"/>
      <c r="AF32" s="51"/>
      <c r="AG32" s="51"/>
      <c r="AH32" s="51"/>
      <c r="AI32" s="51"/>
      <c r="AJ32" s="51"/>
      <c r="AK32" s="473">
        <f>SUM(AK23:AK30)</f>
        <v>0</v>
      </c>
      <c r="AL32" s="472"/>
      <c r="AM32" s="472"/>
      <c r="AN32" s="472"/>
      <c r="AO32" s="474"/>
      <c r="AP32" s="49"/>
      <c r="AQ32" s="53"/>
      <c r="BE32" s="47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40"/>
    </row>
    <row r="39" spans="2:44" s="1" customFormat="1" ht="36.95" customHeight="1">
      <c r="B39" s="40"/>
      <c r="C39" s="59" t="s">
        <v>56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0"/>
      <c r="C41" s="61" t="s">
        <v>16</v>
      </c>
      <c r="L41" s="3" t="str">
        <f>K5</f>
        <v>MJEL-0061</v>
      </c>
      <c r="AR41" s="60"/>
    </row>
    <row r="42" spans="2:44" s="4" customFormat="1" ht="36.95" customHeight="1">
      <c r="B42" s="62"/>
      <c r="C42" s="63" t="s">
        <v>19</v>
      </c>
      <c r="L42" s="456" t="str">
        <f>K6</f>
        <v>Realizace úspor energie - Odborné učiliště Chroustovice, Zámek 1</v>
      </c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R42" s="62"/>
    </row>
    <row r="43" spans="2:44" s="1" customFormat="1" ht="6.95" customHeight="1">
      <c r="B43" s="40"/>
      <c r="AR43" s="40"/>
    </row>
    <row r="44" spans="2:44" s="1" customFormat="1" ht="15">
      <c r="B44" s="40"/>
      <c r="C44" s="61" t="s">
        <v>27</v>
      </c>
      <c r="L44" s="64" t="str">
        <f>IF(K8="","",K8)</f>
        <v>Chroustovice</v>
      </c>
      <c r="AI44" s="61" t="s">
        <v>29</v>
      </c>
      <c r="AM44" s="458" t="str">
        <f>IF(AN8="","",AN8)</f>
        <v>16.12.2016</v>
      </c>
      <c r="AN44" s="45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1" t="s">
        <v>32</v>
      </c>
      <c r="L46" s="3" t="str">
        <f>IF(E11="","",E11)</f>
        <v xml:space="preserve">PARDUBICKÝ KRAJ, Komenského nám. 125, Pardubice </v>
      </c>
      <c r="AI46" s="61" t="s">
        <v>38</v>
      </c>
      <c r="AM46" s="459" t="str">
        <f>IF(E17="","",E17)</f>
        <v>Ing. Miloslav Jelínek, projekce staveb-urbanismus</v>
      </c>
      <c r="AN46" s="459"/>
      <c r="AO46" s="459"/>
      <c r="AP46" s="459"/>
      <c r="AR46" s="40"/>
      <c r="AS46" s="460" t="s">
        <v>57</v>
      </c>
      <c r="AT46" s="461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40"/>
      <c r="C47" s="61" t="s">
        <v>36</v>
      </c>
      <c r="L47" s="3" t="str">
        <f>IF(E14="Vyplň údaj","",E14)</f>
        <v/>
      </c>
      <c r="AR47" s="40"/>
      <c r="AS47" s="462"/>
      <c r="AT47" s="463"/>
      <c r="AU47" s="41"/>
      <c r="AV47" s="41"/>
      <c r="AW47" s="41"/>
      <c r="AX47" s="41"/>
      <c r="AY47" s="41"/>
      <c r="AZ47" s="41"/>
      <c r="BA47" s="41"/>
      <c r="BB47" s="41"/>
      <c r="BC47" s="41"/>
      <c r="BD47" s="67"/>
    </row>
    <row r="48" spans="2:56" s="1" customFormat="1" ht="10.9" customHeight="1">
      <c r="B48" s="40"/>
      <c r="AR48" s="40"/>
      <c r="AS48" s="462"/>
      <c r="AT48" s="463"/>
      <c r="AU48" s="41"/>
      <c r="AV48" s="41"/>
      <c r="AW48" s="41"/>
      <c r="AX48" s="41"/>
      <c r="AY48" s="41"/>
      <c r="AZ48" s="41"/>
      <c r="BA48" s="41"/>
      <c r="BB48" s="41"/>
      <c r="BC48" s="41"/>
      <c r="BD48" s="67"/>
    </row>
    <row r="49" spans="2:56" s="1" customFormat="1" ht="29.25" customHeight="1">
      <c r="B49" s="40"/>
      <c r="C49" s="464" t="s">
        <v>58</v>
      </c>
      <c r="D49" s="465"/>
      <c r="E49" s="465"/>
      <c r="F49" s="465"/>
      <c r="G49" s="465"/>
      <c r="H49" s="68"/>
      <c r="I49" s="466" t="s">
        <v>59</v>
      </c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7" t="s">
        <v>60</v>
      </c>
      <c r="AH49" s="465"/>
      <c r="AI49" s="465"/>
      <c r="AJ49" s="465"/>
      <c r="AK49" s="465"/>
      <c r="AL49" s="465"/>
      <c r="AM49" s="465"/>
      <c r="AN49" s="466" t="s">
        <v>61</v>
      </c>
      <c r="AO49" s="465"/>
      <c r="AP49" s="465"/>
      <c r="AQ49" s="69" t="s">
        <v>62</v>
      </c>
      <c r="AR49" s="40"/>
      <c r="AS49" s="70" t="s">
        <v>63</v>
      </c>
      <c r="AT49" s="71" t="s">
        <v>64</v>
      </c>
      <c r="AU49" s="71" t="s">
        <v>65</v>
      </c>
      <c r="AV49" s="71" t="s">
        <v>66</v>
      </c>
      <c r="AW49" s="71" t="s">
        <v>67</v>
      </c>
      <c r="AX49" s="71" t="s">
        <v>68</v>
      </c>
      <c r="AY49" s="71" t="s">
        <v>69</v>
      </c>
      <c r="AZ49" s="71" t="s">
        <v>70</v>
      </c>
      <c r="BA49" s="71" t="s">
        <v>71</v>
      </c>
      <c r="BB49" s="71" t="s">
        <v>72</v>
      </c>
      <c r="BC49" s="71" t="s">
        <v>73</v>
      </c>
      <c r="BD49" s="72" t="s">
        <v>74</v>
      </c>
    </row>
    <row r="50" spans="2:56" s="1" customFormat="1" ht="10.9" customHeight="1">
      <c r="B50" s="40"/>
      <c r="AR50" s="40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2"/>
      <c r="C51" s="74" t="s">
        <v>75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454">
        <f>ROUNDUP(SUM(AG52:AG58),2)</f>
        <v>0</v>
      </c>
      <c r="AH51" s="454"/>
      <c r="AI51" s="454"/>
      <c r="AJ51" s="454"/>
      <c r="AK51" s="454"/>
      <c r="AL51" s="454"/>
      <c r="AM51" s="454"/>
      <c r="AN51" s="455">
        <f aca="true" t="shared" si="0" ref="AN51:AN58">SUM(AG51,AT51)</f>
        <v>0</v>
      </c>
      <c r="AO51" s="455"/>
      <c r="AP51" s="455"/>
      <c r="AQ51" s="76" t="s">
        <v>5</v>
      </c>
      <c r="AR51" s="62"/>
      <c r="AS51" s="77">
        <f>ROUNDUP(SUM(AS52:AS58),2)</f>
        <v>0</v>
      </c>
      <c r="AT51" s="78">
        <f aca="true" t="shared" si="1" ref="AT51:AT58">ROUNDUP(SUM(AV51:AW51),1)</f>
        <v>0</v>
      </c>
      <c r="AU51" s="79">
        <f>ROUNDUP(SUM(AU52:AU58),5)</f>
        <v>0</v>
      </c>
      <c r="AV51" s="78">
        <f>ROUNDUP(AZ51*L26,1)</f>
        <v>0</v>
      </c>
      <c r="AW51" s="78">
        <f>ROUNDUP(BA51*L27,1)</f>
        <v>0</v>
      </c>
      <c r="AX51" s="78">
        <f>ROUNDUP(BB51*L26,1)</f>
        <v>0</v>
      </c>
      <c r="AY51" s="78">
        <f>ROUNDUP(BC51*L27,1)</f>
        <v>0</v>
      </c>
      <c r="AZ51" s="78">
        <f>ROUNDUP(SUM(AZ52:AZ58),2)</f>
        <v>0</v>
      </c>
      <c r="BA51" s="78">
        <f>ROUNDUP(SUM(BA52:BA58),2)</f>
        <v>0</v>
      </c>
      <c r="BB51" s="78">
        <f>ROUNDUP(SUM(BB52:BB58),2)</f>
        <v>0</v>
      </c>
      <c r="BC51" s="78">
        <f>ROUNDUP(SUM(BC52:BC58),2)</f>
        <v>0</v>
      </c>
      <c r="BD51" s="80">
        <f>ROUNDUP(SUM(BD52:BD58),2)</f>
        <v>0</v>
      </c>
      <c r="BS51" s="63" t="s">
        <v>76</v>
      </c>
      <c r="BT51" s="63" t="s">
        <v>77</v>
      </c>
      <c r="BU51" s="81" t="s">
        <v>78</v>
      </c>
      <c r="BV51" s="63" t="s">
        <v>79</v>
      </c>
      <c r="BW51" s="63" t="s">
        <v>7</v>
      </c>
      <c r="BX51" s="63" t="s">
        <v>80</v>
      </c>
      <c r="CL51" s="63" t="s">
        <v>23</v>
      </c>
    </row>
    <row r="52" spans="1:91" s="5" customFormat="1" ht="37.5" customHeight="1">
      <c r="A52" s="82" t="s">
        <v>81</v>
      </c>
      <c r="B52" s="83"/>
      <c r="C52" s="84"/>
      <c r="D52" s="453" t="s">
        <v>82</v>
      </c>
      <c r="E52" s="453"/>
      <c r="F52" s="453"/>
      <c r="G52" s="453"/>
      <c r="H52" s="453"/>
      <c r="I52" s="85"/>
      <c r="J52" s="453" t="s">
        <v>83</v>
      </c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1">
        <f>'MJEL-00601 - SO - 01 - st...'!J27</f>
        <v>0</v>
      </c>
      <c r="AH52" s="452"/>
      <c r="AI52" s="452"/>
      <c r="AJ52" s="452"/>
      <c r="AK52" s="452"/>
      <c r="AL52" s="452"/>
      <c r="AM52" s="452"/>
      <c r="AN52" s="451">
        <f t="shared" si="0"/>
        <v>0</v>
      </c>
      <c r="AO52" s="452"/>
      <c r="AP52" s="452"/>
      <c r="AQ52" s="86" t="s">
        <v>84</v>
      </c>
      <c r="AR52" s="83"/>
      <c r="AS52" s="87">
        <v>0</v>
      </c>
      <c r="AT52" s="88">
        <f t="shared" si="1"/>
        <v>0</v>
      </c>
      <c r="AU52" s="89">
        <f>'MJEL-00601 - SO - 01 - st...'!P101</f>
        <v>0</v>
      </c>
      <c r="AV52" s="88">
        <f>'MJEL-00601 - SO - 01 - st...'!J30</f>
        <v>0</v>
      </c>
      <c r="AW52" s="88">
        <f>'MJEL-00601 - SO - 01 - st...'!J31</f>
        <v>0</v>
      </c>
      <c r="AX52" s="88">
        <f>'MJEL-00601 - SO - 01 - st...'!J32</f>
        <v>0</v>
      </c>
      <c r="AY52" s="88">
        <f>'MJEL-00601 - SO - 01 - st...'!J33</f>
        <v>0</v>
      </c>
      <c r="AZ52" s="88">
        <f>'MJEL-00601 - SO - 01 - st...'!F30</f>
        <v>0</v>
      </c>
      <c r="BA52" s="88">
        <f>'MJEL-00601 - SO - 01 - st...'!F31</f>
        <v>0</v>
      </c>
      <c r="BB52" s="88">
        <f>'MJEL-00601 - SO - 01 - st...'!F32</f>
        <v>0</v>
      </c>
      <c r="BC52" s="88">
        <f>'MJEL-00601 - SO - 01 - st...'!F33</f>
        <v>0</v>
      </c>
      <c r="BD52" s="90">
        <f>'MJEL-00601 - SO - 01 - st...'!F34</f>
        <v>0</v>
      </c>
      <c r="BT52" s="91" t="s">
        <v>26</v>
      </c>
      <c r="BV52" s="91" t="s">
        <v>79</v>
      </c>
      <c r="BW52" s="91" t="s">
        <v>85</v>
      </c>
      <c r="BX52" s="91" t="s">
        <v>7</v>
      </c>
      <c r="CL52" s="91" t="s">
        <v>23</v>
      </c>
      <c r="CM52" s="91" t="s">
        <v>86</v>
      </c>
    </row>
    <row r="53" spans="1:91" s="5" customFormat="1" ht="37.5" customHeight="1">
      <c r="A53" s="82" t="s">
        <v>81</v>
      </c>
      <c r="B53" s="83"/>
      <c r="C53" s="84"/>
      <c r="D53" s="453" t="s">
        <v>87</v>
      </c>
      <c r="E53" s="453"/>
      <c r="F53" s="453"/>
      <c r="G53" s="453"/>
      <c r="H53" s="453"/>
      <c r="I53" s="85"/>
      <c r="J53" s="453" t="s">
        <v>88</v>
      </c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1">
        <f>'MJEL-00602 - SO - 02 - tr...'!J27</f>
        <v>0</v>
      </c>
      <c r="AH53" s="452"/>
      <c r="AI53" s="452"/>
      <c r="AJ53" s="452"/>
      <c r="AK53" s="452"/>
      <c r="AL53" s="452"/>
      <c r="AM53" s="452"/>
      <c r="AN53" s="451">
        <f t="shared" si="0"/>
        <v>0</v>
      </c>
      <c r="AO53" s="452"/>
      <c r="AP53" s="452"/>
      <c r="AQ53" s="86" t="s">
        <v>84</v>
      </c>
      <c r="AR53" s="83"/>
      <c r="AS53" s="87">
        <v>0</v>
      </c>
      <c r="AT53" s="88">
        <f t="shared" si="1"/>
        <v>0</v>
      </c>
      <c r="AU53" s="89">
        <f>'MJEL-00602 - SO - 02 - tr...'!P100</f>
        <v>0</v>
      </c>
      <c r="AV53" s="88">
        <f>'MJEL-00602 - SO - 02 - tr...'!J30</f>
        <v>0</v>
      </c>
      <c r="AW53" s="88">
        <f>'MJEL-00602 - SO - 02 - tr...'!J31</f>
        <v>0</v>
      </c>
      <c r="AX53" s="88">
        <f>'MJEL-00602 - SO - 02 - tr...'!J32</f>
        <v>0</v>
      </c>
      <c r="AY53" s="88">
        <f>'MJEL-00602 - SO - 02 - tr...'!J33</f>
        <v>0</v>
      </c>
      <c r="AZ53" s="88">
        <f>'MJEL-00602 - SO - 02 - tr...'!F30</f>
        <v>0</v>
      </c>
      <c r="BA53" s="88">
        <f>'MJEL-00602 - SO - 02 - tr...'!F31</f>
        <v>0</v>
      </c>
      <c r="BB53" s="88">
        <f>'MJEL-00602 - SO - 02 - tr...'!F32</f>
        <v>0</v>
      </c>
      <c r="BC53" s="88">
        <f>'MJEL-00602 - SO - 02 - tr...'!F33</f>
        <v>0</v>
      </c>
      <c r="BD53" s="90">
        <f>'MJEL-00602 - SO - 02 - tr...'!F34</f>
        <v>0</v>
      </c>
      <c r="BT53" s="91" t="s">
        <v>26</v>
      </c>
      <c r="BV53" s="91" t="s">
        <v>79</v>
      </c>
      <c r="BW53" s="91" t="s">
        <v>89</v>
      </c>
      <c r="BX53" s="91" t="s">
        <v>7</v>
      </c>
      <c r="CL53" s="91" t="s">
        <v>23</v>
      </c>
      <c r="CM53" s="91" t="s">
        <v>86</v>
      </c>
    </row>
    <row r="54" spans="1:91" s="5" customFormat="1" ht="37.5" customHeight="1">
      <c r="A54" s="82" t="s">
        <v>81</v>
      </c>
      <c r="B54" s="83"/>
      <c r="C54" s="84"/>
      <c r="D54" s="453" t="s">
        <v>90</v>
      </c>
      <c r="E54" s="453"/>
      <c r="F54" s="453"/>
      <c r="G54" s="453"/>
      <c r="H54" s="453"/>
      <c r="I54" s="85"/>
      <c r="J54" s="453" t="s">
        <v>91</v>
      </c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1">
        <f>'MJEL-00603 - SO - 03 - zá...'!J27</f>
        <v>0</v>
      </c>
      <c r="AH54" s="452"/>
      <c r="AI54" s="452"/>
      <c r="AJ54" s="452"/>
      <c r="AK54" s="452"/>
      <c r="AL54" s="452"/>
      <c r="AM54" s="452"/>
      <c r="AN54" s="451">
        <f t="shared" si="0"/>
        <v>0</v>
      </c>
      <c r="AO54" s="452"/>
      <c r="AP54" s="452"/>
      <c r="AQ54" s="86" t="s">
        <v>84</v>
      </c>
      <c r="AR54" s="83"/>
      <c r="AS54" s="87">
        <v>0</v>
      </c>
      <c r="AT54" s="88">
        <f t="shared" si="1"/>
        <v>0</v>
      </c>
      <c r="AU54" s="89">
        <f>'MJEL-00603 - SO - 03 - zá...'!P103</f>
        <v>0</v>
      </c>
      <c r="AV54" s="88">
        <f>'MJEL-00603 - SO - 03 - zá...'!J30</f>
        <v>0</v>
      </c>
      <c r="AW54" s="88">
        <f>'MJEL-00603 - SO - 03 - zá...'!J31</f>
        <v>0</v>
      </c>
      <c r="AX54" s="88">
        <f>'MJEL-00603 - SO - 03 - zá...'!J32</f>
        <v>0</v>
      </c>
      <c r="AY54" s="88">
        <f>'MJEL-00603 - SO - 03 - zá...'!J33</f>
        <v>0</v>
      </c>
      <c r="AZ54" s="88">
        <f>'MJEL-00603 - SO - 03 - zá...'!F30</f>
        <v>0</v>
      </c>
      <c r="BA54" s="88">
        <f>'MJEL-00603 - SO - 03 - zá...'!F31</f>
        <v>0</v>
      </c>
      <c r="BB54" s="88">
        <f>'MJEL-00603 - SO - 03 - zá...'!F32</f>
        <v>0</v>
      </c>
      <c r="BC54" s="88">
        <f>'MJEL-00603 - SO - 03 - zá...'!F33</f>
        <v>0</v>
      </c>
      <c r="BD54" s="90">
        <f>'MJEL-00603 - SO - 03 - zá...'!F34</f>
        <v>0</v>
      </c>
      <c r="BT54" s="91" t="s">
        <v>26</v>
      </c>
      <c r="BV54" s="91" t="s">
        <v>79</v>
      </c>
      <c r="BW54" s="91" t="s">
        <v>92</v>
      </c>
      <c r="BX54" s="91" t="s">
        <v>7</v>
      </c>
      <c r="CL54" s="91" t="s">
        <v>23</v>
      </c>
      <c r="CM54" s="91" t="s">
        <v>86</v>
      </c>
    </row>
    <row r="55" spans="1:91" s="5" customFormat="1" ht="37.5" customHeight="1">
      <c r="A55" s="82" t="s">
        <v>81</v>
      </c>
      <c r="B55" s="83"/>
      <c r="C55" s="84"/>
      <c r="D55" s="453" t="s">
        <v>93</v>
      </c>
      <c r="E55" s="453"/>
      <c r="F55" s="453"/>
      <c r="G55" s="453"/>
      <c r="H55" s="453"/>
      <c r="I55" s="85"/>
      <c r="J55" s="453" t="s">
        <v>94</v>
      </c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1">
        <f>'MJEL-00604 - Technika pro...'!J27</f>
        <v>0</v>
      </c>
      <c r="AH55" s="452"/>
      <c r="AI55" s="452"/>
      <c r="AJ55" s="452"/>
      <c r="AK55" s="452"/>
      <c r="AL55" s="452"/>
      <c r="AM55" s="452"/>
      <c r="AN55" s="451">
        <f t="shared" si="0"/>
        <v>0</v>
      </c>
      <c r="AO55" s="452"/>
      <c r="AP55" s="452"/>
      <c r="AQ55" s="86" t="s">
        <v>84</v>
      </c>
      <c r="AR55" s="83"/>
      <c r="AS55" s="87">
        <v>0</v>
      </c>
      <c r="AT55" s="88">
        <f t="shared" si="1"/>
        <v>0</v>
      </c>
      <c r="AU55" s="89">
        <f>'MJEL-00604 - Technika pro...'!P78</f>
        <v>0</v>
      </c>
      <c r="AV55" s="88">
        <f>'MJEL-00604 - Technika pro...'!J30</f>
        <v>0</v>
      </c>
      <c r="AW55" s="88">
        <f>'MJEL-00604 - Technika pro...'!J31</f>
        <v>0</v>
      </c>
      <c r="AX55" s="88">
        <f>'MJEL-00604 - Technika pro...'!J32</f>
        <v>0</v>
      </c>
      <c r="AY55" s="88">
        <f>'MJEL-00604 - Technika pro...'!J33</f>
        <v>0</v>
      </c>
      <c r="AZ55" s="88">
        <f>'MJEL-00604 - Technika pro...'!F30</f>
        <v>0</v>
      </c>
      <c r="BA55" s="88">
        <f>'MJEL-00604 - Technika pro...'!F31</f>
        <v>0</v>
      </c>
      <c r="BB55" s="88">
        <f>'MJEL-00604 - Technika pro...'!F32</f>
        <v>0</v>
      </c>
      <c r="BC55" s="88">
        <f>'MJEL-00604 - Technika pro...'!F33</f>
        <v>0</v>
      </c>
      <c r="BD55" s="90">
        <f>'MJEL-00604 - Technika pro...'!F34</f>
        <v>0</v>
      </c>
      <c r="BT55" s="91" t="s">
        <v>26</v>
      </c>
      <c r="BV55" s="91" t="s">
        <v>79</v>
      </c>
      <c r="BW55" s="91" t="s">
        <v>95</v>
      </c>
      <c r="BX55" s="91" t="s">
        <v>7</v>
      </c>
      <c r="CL55" s="91" t="s">
        <v>23</v>
      </c>
      <c r="CM55" s="91" t="s">
        <v>86</v>
      </c>
    </row>
    <row r="56" spans="1:91" s="5" customFormat="1" ht="37.5" customHeight="1">
      <c r="A56" s="82" t="s">
        <v>81</v>
      </c>
      <c r="B56" s="83"/>
      <c r="C56" s="84"/>
      <c r="D56" s="453" t="s">
        <v>96</v>
      </c>
      <c r="E56" s="453"/>
      <c r="F56" s="453"/>
      <c r="G56" s="453"/>
      <c r="H56" s="453"/>
      <c r="I56" s="85"/>
      <c r="J56" s="453" t="s">
        <v>97</v>
      </c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1">
        <f>'MJEL-00605 - Technika pro...'!J27</f>
        <v>0</v>
      </c>
      <c r="AH56" s="452"/>
      <c r="AI56" s="452"/>
      <c r="AJ56" s="452"/>
      <c r="AK56" s="452"/>
      <c r="AL56" s="452"/>
      <c r="AM56" s="452"/>
      <c r="AN56" s="451">
        <f t="shared" si="0"/>
        <v>0</v>
      </c>
      <c r="AO56" s="452"/>
      <c r="AP56" s="452"/>
      <c r="AQ56" s="86" t="s">
        <v>84</v>
      </c>
      <c r="AR56" s="83"/>
      <c r="AS56" s="87">
        <v>0</v>
      </c>
      <c r="AT56" s="88">
        <f t="shared" si="1"/>
        <v>0</v>
      </c>
      <c r="AU56" s="89">
        <f>'MJEL-00605 - Technika pro...'!P78</f>
        <v>0</v>
      </c>
      <c r="AV56" s="88">
        <f>'MJEL-00605 - Technika pro...'!J30</f>
        <v>0</v>
      </c>
      <c r="AW56" s="88">
        <f>'MJEL-00605 - Technika pro...'!J31</f>
        <v>0</v>
      </c>
      <c r="AX56" s="88">
        <f>'MJEL-00605 - Technika pro...'!J32</f>
        <v>0</v>
      </c>
      <c r="AY56" s="88">
        <f>'MJEL-00605 - Technika pro...'!J33</f>
        <v>0</v>
      </c>
      <c r="AZ56" s="88">
        <f>'MJEL-00605 - Technika pro...'!F30</f>
        <v>0</v>
      </c>
      <c r="BA56" s="88">
        <f>'MJEL-00605 - Technika pro...'!F31</f>
        <v>0</v>
      </c>
      <c r="BB56" s="88">
        <f>'MJEL-00605 - Technika pro...'!F32</f>
        <v>0</v>
      </c>
      <c r="BC56" s="88">
        <f>'MJEL-00605 - Technika pro...'!F33</f>
        <v>0</v>
      </c>
      <c r="BD56" s="90">
        <f>'MJEL-00605 - Technika pro...'!F34</f>
        <v>0</v>
      </c>
      <c r="BT56" s="91" t="s">
        <v>26</v>
      </c>
      <c r="BV56" s="91" t="s">
        <v>79</v>
      </c>
      <c r="BW56" s="91" t="s">
        <v>98</v>
      </c>
      <c r="BX56" s="91" t="s">
        <v>7</v>
      </c>
      <c r="CL56" s="91" t="s">
        <v>23</v>
      </c>
      <c r="CM56" s="91" t="s">
        <v>86</v>
      </c>
    </row>
    <row r="57" spans="1:91" s="5" customFormat="1" ht="37.5" customHeight="1">
      <c r="A57" s="82" t="s">
        <v>81</v>
      </c>
      <c r="B57" s="83"/>
      <c r="C57" s="84"/>
      <c r="D57" s="453" t="s">
        <v>99</v>
      </c>
      <c r="E57" s="453"/>
      <c r="F57" s="453"/>
      <c r="G57" s="453"/>
      <c r="H57" s="453"/>
      <c r="I57" s="85"/>
      <c r="J57" s="453" t="s">
        <v>100</v>
      </c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1">
        <f>'MJEL-00606 - Technika pro...'!J27</f>
        <v>0</v>
      </c>
      <c r="AH57" s="452"/>
      <c r="AI57" s="452"/>
      <c r="AJ57" s="452"/>
      <c r="AK57" s="452"/>
      <c r="AL57" s="452"/>
      <c r="AM57" s="452"/>
      <c r="AN57" s="451">
        <f t="shared" si="0"/>
        <v>0</v>
      </c>
      <c r="AO57" s="452"/>
      <c r="AP57" s="452"/>
      <c r="AQ57" s="86" t="s">
        <v>84</v>
      </c>
      <c r="AR57" s="83"/>
      <c r="AS57" s="87">
        <v>0</v>
      </c>
      <c r="AT57" s="88">
        <f t="shared" si="1"/>
        <v>0</v>
      </c>
      <c r="AU57" s="89">
        <f>'MJEL-00606 - Technika pro...'!P78</f>
        <v>0</v>
      </c>
      <c r="AV57" s="88">
        <f>'MJEL-00606 - Technika pro...'!J30</f>
        <v>0</v>
      </c>
      <c r="AW57" s="88">
        <f>'MJEL-00606 - Technika pro...'!J31</f>
        <v>0</v>
      </c>
      <c r="AX57" s="88">
        <f>'MJEL-00606 - Technika pro...'!J32</f>
        <v>0</v>
      </c>
      <c r="AY57" s="88">
        <f>'MJEL-00606 - Technika pro...'!J33</f>
        <v>0</v>
      </c>
      <c r="AZ57" s="88">
        <f>'MJEL-00606 - Technika pro...'!F30</f>
        <v>0</v>
      </c>
      <c r="BA57" s="88">
        <f>'MJEL-00606 - Technika pro...'!F31</f>
        <v>0</v>
      </c>
      <c r="BB57" s="88">
        <f>'MJEL-00606 - Technika pro...'!F32</f>
        <v>0</v>
      </c>
      <c r="BC57" s="88">
        <f>'MJEL-00606 - Technika pro...'!F33</f>
        <v>0</v>
      </c>
      <c r="BD57" s="90">
        <f>'MJEL-00606 - Technika pro...'!F34</f>
        <v>0</v>
      </c>
      <c r="BT57" s="91" t="s">
        <v>26</v>
      </c>
      <c r="BV57" s="91" t="s">
        <v>79</v>
      </c>
      <c r="BW57" s="91" t="s">
        <v>101</v>
      </c>
      <c r="BX57" s="91" t="s">
        <v>7</v>
      </c>
      <c r="CL57" s="91" t="s">
        <v>23</v>
      </c>
      <c r="CM57" s="91" t="s">
        <v>86</v>
      </c>
    </row>
    <row r="58" spans="1:91" s="5" customFormat="1" ht="37.5" customHeight="1">
      <c r="A58" s="82" t="s">
        <v>81</v>
      </c>
      <c r="B58" s="83"/>
      <c r="C58" s="84"/>
      <c r="D58" s="453" t="s">
        <v>102</v>
      </c>
      <c r="E58" s="453"/>
      <c r="F58" s="453"/>
      <c r="G58" s="453"/>
      <c r="H58" s="453"/>
      <c r="I58" s="85"/>
      <c r="J58" s="453" t="s">
        <v>103</v>
      </c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1">
        <f>'MJEL-00607 - vedlejší a o...'!J27</f>
        <v>0</v>
      </c>
      <c r="AH58" s="452"/>
      <c r="AI58" s="452"/>
      <c r="AJ58" s="452"/>
      <c r="AK58" s="452"/>
      <c r="AL58" s="452"/>
      <c r="AM58" s="452"/>
      <c r="AN58" s="451">
        <f t="shared" si="0"/>
        <v>0</v>
      </c>
      <c r="AO58" s="452"/>
      <c r="AP58" s="452"/>
      <c r="AQ58" s="86" t="s">
        <v>104</v>
      </c>
      <c r="AR58" s="83"/>
      <c r="AS58" s="92">
        <v>0</v>
      </c>
      <c r="AT58" s="93">
        <f t="shared" si="1"/>
        <v>0</v>
      </c>
      <c r="AU58" s="94">
        <f>'MJEL-00607 - vedlejší a o...'!P79</f>
        <v>0</v>
      </c>
      <c r="AV58" s="93">
        <f>'MJEL-00607 - vedlejší a o...'!J30</f>
        <v>0</v>
      </c>
      <c r="AW58" s="93">
        <f>'MJEL-00607 - vedlejší a o...'!J31</f>
        <v>0</v>
      </c>
      <c r="AX58" s="93">
        <f>'MJEL-00607 - vedlejší a o...'!J32</f>
        <v>0</v>
      </c>
      <c r="AY58" s="93">
        <f>'MJEL-00607 - vedlejší a o...'!J33</f>
        <v>0</v>
      </c>
      <c r="AZ58" s="93">
        <f>'MJEL-00607 - vedlejší a o...'!F30</f>
        <v>0</v>
      </c>
      <c r="BA58" s="93">
        <f>'MJEL-00607 - vedlejší a o...'!F31</f>
        <v>0</v>
      </c>
      <c r="BB58" s="93">
        <f>'MJEL-00607 - vedlejší a o...'!F32</f>
        <v>0</v>
      </c>
      <c r="BC58" s="93">
        <f>'MJEL-00607 - vedlejší a o...'!F33</f>
        <v>0</v>
      </c>
      <c r="BD58" s="95">
        <f>'MJEL-00607 - vedlejší a o...'!F34</f>
        <v>0</v>
      </c>
      <c r="BT58" s="91" t="s">
        <v>26</v>
      </c>
      <c r="BV58" s="91" t="s">
        <v>79</v>
      </c>
      <c r="BW58" s="91" t="s">
        <v>105</v>
      </c>
      <c r="BX58" s="91" t="s">
        <v>7</v>
      </c>
      <c r="CL58" s="91" t="s">
        <v>23</v>
      </c>
      <c r="CM58" s="91" t="s">
        <v>86</v>
      </c>
    </row>
    <row r="59" spans="2:44" s="1" customFormat="1" ht="30" customHeight="1">
      <c r="B59" s="40"/>
      <c r="AR59" s="40"/>
    </row>
    <row r="60" spans="2:44" s="1" customFormat="1" ht="6.95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40"/>
    </row>
  </sheetData>
  <sheetProtection algorithmName="SHA-512" hashValue="BWZ/GsGMR29xraLIs7+6eU2SU/E12JOgNT39yXB9+H/LD89XOWiiyZJC1J3WKJZBv3ncRTpzkEwdWUnbrpgC6A==" saltValue="DAlwpnFgUREH+4suAGVqmA==" spinCount="100000" sheet="1" objects="1" scenarios="1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4:AM54"/>
    <mergeCell ref="D54:H54"/>
    <mergeCell ref="J54:AF54"/>
    <mergeCell ref="AN55:AP55"/>
    <mergeCell ref="AG55:AM55"/>
    <mergeCell ref="D55:H55"/>
    <mergeCell ref="J55:AF55"/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</mergeCells>
  <hyperlinks>
    <hyperlink ref="K1:S1" location="C2" display="1) Rekapitulace stavby"/>
    <hyperlink ref="W1:AI1" location="C51" display="2) Rekapitulace objektů stavby a soupisů prací"/>
    <hyperlink ref="A52" location="'MJEL-00601 - SO - 01 - st...'!C2" display="/"/>
    <hyperlink ref="A53" location="'MJEL-00602 - SO - 02 - tr...'!C2" display="/"/>
    <hyperlink ref="A54" location="'MJEL-00603 - SO - 03 - zá...'!C2" display="/"/>
    <hyperlink ref="A55" location="'MJEL-00604 - Technika pro...'!C2" display="/"/>
    <hyperlink ref="A56" location="'MJEL-00605 - Technika pro...'!C2" display="/"/>
    <hyperlink ref="A57" location="'MJEL-00606 - Technika pro...'!C2" display="/"/>
    <hyperlink ref="A58" location="'MJEL-00607 - vedlejší a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9"/>
  <sheetViews>
    <sheetView showGridLines="0" workbookViewId="0" topLeftCell="A1">
      <pane ySplit="1" topLeftCell="A74" activePane="bottomLeft" state="frozen"/>
      <selection pane="bottomLeft" activeCell="I105" sqref="I1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7"/>
      <c r="C1" s="97"/>
      <c r="D1" s="98" t="s">
        <v>1</v>
      </c>
      <c r="E1" s="97"/>
      <c r="F1" s="99" t="s">
        <v>106</v>
      </c>
      <c r="G1" s="490" t="s">
        <v>107</v>
      </c>
      <c r="H1" s="490"/>
      <c r="I1" s="100"/>
      <c r="J1" s="99" t="s">
        <v>108</v>
      </c>
      <c r="K1" s="98" t="s">
        <v>109</v>
      </c>
      <c r="L1" s="99" t="s">
        <v>110</v>
      </c>
      <c r="M1" s="99"/>
      <c r="N1" s="99"/>
      <c r="O1" s="99"/>
      <c r="P1" s="99"/>
      <c r="Q1" s="99"/>
      <c r="R1" s="99"/>
      <c r="S1" s="99"/>
      <c r="T1" s="9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91" t="s">
        <v>8</v>
      </c>
      <c r="M2" s="450"/>
      <c r="N2" s="450"/>
      <c r="O2" s="450"/>
      <c r="P2" s="450"/>
      <c r="Q2" s="450"/>
      <c r="R2" s="450"/>
      <c r="S2" s="450"/>
      <c r="T2" s="450"/>
      <c r="U2" s="450"/>
      <c r="V2" s="450"/>
      <c r="AT2" s="24" t="s">
        <v>85</v>
      </c>
      <c r="AZ2" s="101" t="s">
        <v>111</v>
      </c>
      <c r="BA2" s="101" t="s">
        <v>111</v>
      </c>
      <c r="BB2" s="101" t="s">
        <v>5</v>
      </c>
      <c r="BC2" s="101" t="s">
        <v>112</v>
      </c>
      <c r="BD2" s="101" t="s">
        <v>86</v>
      </c>
    </row>
    <row r="3" spans="2:56" ht="6.95" customHeight="1">
      <c r="B3" s="25"/>
      <c r="C3" s="26"/>
      <c r="D3" s="26"/>
      <c r="E3" s="26"/>
      <c r="F3" s="26"/>
      <c r="G3" s="26"/>
      <c r="H3" s="26"/>
      <c r="I3" s="102"/>
      <c r="J3" s="26"/>
      <c r="K3" s="27"/>
      <c r="AT3" s="24" t="s">
        <v>86</v>
      </c>
      <c r="AZ3" s="101" t="s">
        <v>113</v>
      </c>
      <c r="BA3" s="101" t="s">
        <v>113</v>
      </c>
      <c r="BB3" s="101" t="s">
        <v>5</v>
      </c>
      <c r="BC3" s="101" t="s">
        <v>114</v>
      </c>
      <c r="BD3" s="101" t="s">
        <v>86</v>
      </c>
    </row>
    <row r="4" spans="2:56" ht="36.95" customHeight="1">
      <c r="B4" s="28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2" t="s">
        <v>13</v>
      </c>
      <c r="AT4" s="24" t="s">
        <v>6</v>
      </c>
      <c r="AZ4" s="101" t="s">
        <v>116</v>
      </c>
      <c r="BA4" s="101" t="s">
        <v>116</v>
      </c>
      <c r="BB4" s="101" t="s">
        <v>5</v>
      </c>
      <c r="BC4" s="101" t="s">
        <v>117</v>
      </c>
      <c r="BD4" s="101" t="s">
        <v>86</v>
      </c>
    </row>
    <row r="5" spans="2:56" ht="6.95" customHeight="1">
      <c r="B5" s="28"/>
      <c r="C5" s="293"/>
      <c r="D5" s="293"/>
      <c r="E5" s="293"/>
      <c r="F5" s="293"/>
      <c r="G5" s="293"/>
      <c r="H5" s="293"/>
      <c r="I5" s="293"/>
      <c r="J5" s="293"/>
      <c r="K5" s="295"/>
      <c r="AZ5" s="101" t="s">
        <v>118</v>
      </c>
      <c r="BA5" s="101" t="s">
        <v>118</v>
      </c>
      <c r="BB5" s="101" t="s">
        <v>5</v>
      </c>
      <c r="BC5" s="101" t="s">
        <v>119</v>
      </c>
      <c r="BD5" s="101" t="s">
        <v>86</v>
      </c>
    </row>
    <row r="6" spans="2:56" ht="15">
      <c r="B6" s="28"/>
      <c r="C6" s="293"/>
      <c r="D6" s="296" t="s">
        <v>19</v>
      </c>
      <c r="E6" s="293"/>
      <c r="F6" s="293"/>
      <c r="G6" s="293"/>
      <c r="H6" s="293"/>
      <c r="I6" s="293"/>
      <c r="J6" s="293"/>
      <c r="K6" s="295"/>
      <c r="AZ6" s="101" t="s">
        <v>120</v>
      </c>
      <c r="BA6" s="101" t="s">
        <v>120</v>
      </c>
      <c r="BB6" s="101" t="s">
        <v>5</v>
      </c>
      <c r="BC6" s="101" t="s">
        <v>86</v>
      </c>
      <c r="BD6" s="101" t="s">
        <v>86</v>
      </c>
    </row>
    <row r="7" spans="2:56" ht="22.5" customHeight="1">
      <c r="B7" s="28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  <c r="AZ7" s="101" t="s">
        <v>121</v>
      </c>
      <c r="BA7" s="101" t="s">
        <v>121</v>
      </c>
      <c r="BB7" s="101" t="s">
        <v>5</v>
      </c>
      <c r="BC7" s="101" t="s">
        <v>122</v>
      </c>
      <c r="BD7" s="101" t="s">
        <v>86</v>
      </c>
    </row>
    <row r="8" spans="2:56" s="1" customFormat="1" ht="15">
      <c r="B8" s="40"/>
      <c r="C8" s="298"/>
      <c r="D8" s="296" t="s">
        <v>123</v>
      </c>
      <c r="E8" s="298"/>
      <c r="F8" s="298"/>
      <c r="G8" s="298"/>
      <c r="H8" s="298"/>
      <c r="I8" s="298"/>
      <c r="J8" s="298"/>
      <c r="K8" s="299"/>
      <c r="AZ8" s="101" t="s">
        <v>124</v>
      </c>
      <c r="BA8" s="101" t="s">
        <v>124</v>
      </c>
      <c r="BB8" s="101" t="s">
        <v>5</v>
      </c>
      <c r="BC8" s="101" t="s">
        <v>125</v>
      </c>
      <c r="BD8" s="101" t="s">
        <v>86</v>
      </c>
    </row>
    <row r="9" spans="2:56" s="1" customFormat="1" ht="36.95" customHeight="1">
      <c r="B9" s="40"/>
      <c r="C9" s="298"/>
      <c r="D9" s="298"/>
      <c r="E9" s="494" t="s">
        <v>126</v>
      </c>
      <c r="F9" s="495"/>
      <c r="G9" s="495"/>
      <c r="H9" s="495"/>
      <c r="I9" s="298"/>
      <c r="J9" s="298"/>
      <c r="K9" s="299"/>
      <c r="AZ9" s="101" t="s">
        <v>127</v>
      </c>
      <c r="BA9" s="101" t="s">
        <v>127</v>
      </c>
      <c r="BB9" s="101" t="s">
        <v>5</v>
      </c>
      <c r="BC9" s="101" t="s">
        <v>128</v>
      </c>
      <c r="BD9" s="101" t="s">
        <v>86</v>
      </c>
    </row>
    <row r="10" spans="2:56" s="1" customFormat="1" ht="13.5">
      <c r="B10" s="40"/>
      <c r="C10" s="298"/>
      <c r="D10" s="298"/>
      <c r="E10" s="298"/>
      <c r="F10" s="298"/>
      <c r="G10" s="298"/>
      <c r="H10" s="298"/>
      <c r="I10" s="298"/>
      <c r="J10" s="298"/>
      <c r="K10" s="299"/>
      <c r="AZ10" s="101" t="s">
        <v>129</v>
      </c>
      <c r="BA10" s="101" t="s">
        <v>129</v>
      </c>
      <c r="BB10" s="101" t="s">
        <v>5</v>
      </c>
      <c r="BC10" s="101" t="s">
        <v>130</v>
      </c>
      <c r="BD10" s="101" t="s">
        <v>86</v>
      </c>
    </row>
    <row r="11" spans="2:56" s="1" customFormat="1" ht="14.45" customHeight="1">
      <c r="B11" s="40"/>
      <c r="C11" s="298"/>
      <c r="D11" s="296" t="s">
        <v>22</v>
      </c>
      <c r="E11" s="298"/>
      <c r="F11" s="301" t="s">
        <v>23</v>
      </c>
      <c r="G11" s="298"/>
      <c r="H11" s="298"/>
      <c r="I11" s="296" t="s">
        <v>24</v>
      </c>
      <c r="J11" s="301" t="s">
        <v>5</v>
      </c>
      <c r="K11" s="299"/>
      <c r="AZ11" s="101" t="s">
        <v>131</v>
      </c>
      <c r="BA11" s="101" t="s">
        <v>131</v>
      </c>
      <c r="BB11" s="101" t="s">
        <v>5</v>
      </c>
      <c r="BC11" s="101" t="s">
        <v>132</v>
      </c>
      <c r="BD11" s="101" t="s">
        <v>86</v>
      </c>
    </row>
    <row r="12" spans="2:56" s="1" customFormat="1" ht="14.45" customHeight="1">
      <c r="B12" s="40"/>
      <c r="C12" s="298"/>
      <c r="D12" s="296" t="s">
        <v>27</v>
      </c>
      <c r="E12" s="298"/>
      <c r="F12" s="301" t="s">
        <v>28</v>
      </c>
      <c r="G12" s="298"/>
      <c r="H12" s="298"/>
      <c r="I12" s="296" t="s">
        <v>29</v>
      </c>
      <c r="J12" s="302" t="str">
        <f>'Rekapitulace stavby'!AN8</f>
        <v>16.12.2016</v>
      </c>
      <c r="K12" s="299"/>
      <c r="AZ12" s="101" t="s">
        <v>133</v>
      </c>
      <c r="BA12" s="101" t="s">
        <v>133</v>
      </c>
      <c r="BB12" s="101" t="s">
        <v>5</v>
      </c>
      <c r="BC12" s="101" t="s">
        <v>134</v>
      </c>
      <c r="BD12" s="101" t="s">
        <v>86</v>
      </c>
    </row>
    <row r="13" spans="2:56" s="1" customFormat="1" ht="10.9" customHeight="1">
      <c r="B13" s="40"/>
      <c r="C13" s="298"/>
      <c r="D13" s="298"/>
      <c r="E13" s="298"/>
      <c r="F13" s="298"/>
      <c r="G13" s="298"/>
      <c r="H13" s="298"/>
      <c r="I13" s="298"/>
      <c r="J13" s="298"/>
      <c r="K13" s="299"/>
      <c r="AZ13" s="101" t="s">
        <v>135</v>
      </c>
      <c r="BA13" s="101" t="s">
        <v>135</v>
      </c>
      <c r="BB13" s="101" t="s">
        <v>5</v>
      </c>
      <c r="BC13" s="101" t="s">
        <v>136</v>
      </c>
      <c r="BD13" s="101" t="s">
        <v>86</v>
      </c>
    </row>
    <row r="14" spans="2:56" s="1" customFormat="1" ht="14.45" customHeight="1">
      <c r="B14" s="40"/>
      <c r="C14" s="298"/>
      <c r="D14" s="296" t="s">
        <v>32</v>
      </c>
      <c r="E14" s="298"/>
      <c r="F14" s="298"/>
      <c r="G14" s="298"/>
      <c r="H14" s="298"/>
      <c r="I14" s="296" t="s">
        <v>33</v>
      </c>
      <c r="J14" s="301" t="s">
        <v>5</v>
      </c>
      <c r="K14" s="299"/>
      <c r="AZ14" s="101" t="s">
        <v>137</v>
      </c>
      <c r="BA14" s="101" t="s">
        <v>137</v>
      </c>
      <c r="BB14" s="101" t="s">
        <v>5</v>
      </c>
      <c r="BC14" s="101" t="s">
        <v>138</v>
      </c>
      <c r="BD14" s="101" t="s">
        <v>86</v>
      </c>
    </row>
    <row r="15" spans="2:56" s="1" customFormat="1" ht="18" customHeight="1">
      <c r="B15" s="40"/>
      <c r="C15" s="298"/>
      <c r="D15" s="298"/>
      <c r="E15" s="301" t="s">
        <v>34</v>
      </c>
      <c r="F15" s="298"/>
      <c r="G15" s="298"/>
      <c r="H15" s="298"/>
      <c r="I15" s="296" t="s">
        <v>35</v>
      </c>
      <c r="J15" s="301" t="s">
        <v>5</v>
      </c>
      <c r="K15" s="299"/>
      <c r="AZ15" s="101" t="s">
        <v>139</v>
      </c>
      <c r="BA15" s="101" t="s">
        <v>139</v>
      </c>
      <c r="BB15" s="101" t="s">
        <v>5</v>
      </c>
      <c r="BC15" s="101" t="s">
        <v>140</v>
      </c>
      <c r="BD15" s="101" t="s">
        <v>86</v>
      </c>
    </row>
    <row r="16" spans="2:56" s="1" customFormat="1" ht="6.95" customHeight="1">
      <c r="B16" s="40"/>
      <c r="C16" s="298"/>
      <c r="D16" s="298"/>
      <c r="E16" s="298"/>
      <c r="F16" s="298"/>
      <c r="G16" s="298"/>
      <c r="H16" s="298"/>
      <c r="I16" s="298"/>
      <c r="J16" s="298"/>
      <c r="K16" s="299"/>
      <c r="AZ16" s="101" t="s">
        <v>141</v>
      </c>
      <c r="BA16" s="101" t="s">
        <v>141</v>
      </c>
      <c r="BB16" s="101" t="s">
        <v>5</v>
      </c>
      <c r="BC16" s="101" t="s">
        <v>26</v>
      </c>
      <c r="BD16" s="101" t="s">
        <v>86</v>
      </c>
    </row>
    <row r="17" spans="2:56" s="1" customFormat="1" ht="14.45" customHeight="1">
      <c r="B17" s="40"/>
      <c r="C17" s="298"/>
      <c r="D17" s="296" t="s">
        <v>36</v>
      </c>
      <c r="E17" s="298"/>
      <c r="F17" s="298"/>
      <c r="G17" s="298"/>
      <c r="H17" s="298"/>
      <c r="I17" s="296" t="s">
        <v>33</v>
      </c>
      <c r="J17" s="301" t="str">
        <f>IF('Rekapitulace stavby'!AN13="Vyplň údaj","",IF('Rekapitulace stavby'!AN13="","",'Rekapitulace stavby'!AN13))</f>
        <v/>
      </c>
      <c r="K17" s="299"/>
      <c r="AZ17" s="101" t="s">
        <v>142</v>
      </c>
      <c r="BA17" s="101" t="s">
        <v>142</v>
      </c>
      <c r="BB17" s="101" t="s">
        <v>5</v>
      </c>
      <c r="BC17" s="101" t="s">
        <v>143</v>
      </c>
      <c r="BD17" s="101" t="s">
        <v>86</v>
      </c>
    </row>
    <row r="18" spans="2:56" s="1" customFormat="1" ht="18" customHeight="1">
      <c r="B18" s="40"/>
      <c r="C18" s="298"/>
      <c r="D18" s="298"/>
      <c r="E18" s="301" t="str">
        <f>IF('Rekapitulace stavby'!E14="Vyplň údaj","",IF('Rekapitulace stavby'!E14="","",'Rekapitulace stavby'!E14))</f>
        <v/>
      </c>
      <c r="F18" s="298"/>
      <c r="G18" s="298"/>
      <c r="H18" s="298"/>
      <c r="I18" s="296" t="s">
        <v>35</v>
      </c>
      <c r="J18" s="301" t="str">
        <f>IF('Rekapitulace stavby'!AN14="Vyplň údaj","",IF('Rekapitulace stavby'!AN14="","",'Rekapitulace stavby'!AN14))</f>
        <v/>
      </c>
      <c r="K18" s="299"/>
      <c r="AZ18" s="101" t="s">
        <v>144</v>
      </c>
      <c r="BA18" s="101" t="s">
        <v>144</v>
      </c>
      <c r="BB18" s="101" t="s">
        <v>5</v>
      </c>
      <c r="BC18" s="101" t="s">
        <v>145</v>
      </c>
      <c r="BD18" s="101" t="s">
        <v>86</v>
      </c>
    </row>
    <row r="19" spans="2:56" s="1" customFormat="1" ht="6.95" customHeight="1">
      <c r="B19" s="40"/>
      <c r="C19" s="298"/>
      <c r="D19" s="298"/>
      <c r="E19" s="298"/>
      <c r="F19" s="298"/>
      <c r="G19" s="298"/>
      <c r="H19" s="298"/>
      <c r="I19" s="298"/>
      <c r="J19" s="298"/>
      <c r="K19" s="299"/>
      <c r="AZ19" s="101" t="s">
        <v>146</v>
      </c>
      <c r="BA19" s="101" t="s">
        <v>146</v>
      </c>
      <c r="BB19" s="101" t="s">
        <v>5</v>
      </c>
      <c r="BC19" s="101" t="s">
        <v>147</v>
      </c>
      <c r="BD19" s="101" t="s">
        <v>86</v>
      </c>
    </row>
    <row r="20" spans="2:56" s="1" customFormat="1" ht="14.45" customHeight="1">
      <c r="B20" s="40"/>
      <c r="C20" s="298"/>
      <c r="D20" s="296" t="s">
        <v>38</v>
      </c>
      <c r="E20" s="298"/>
      <c r="F20" s="298"/>
      <c r="G20" s="298"/>
      <c r="H20" s="298"/>
      <c r="I20" s="296" t="s">
        <v>33</v>
      </c>
      <c r="J20" s="301" t="s">
        <v>5</v>
      </c>
      <c r="K20" s="299"/>
      <c r="AZ20" s="101" t="s">
        <v>148</v>
      </c>
      <c r="BA20" s="101" t="s">
        <v>148</v>
      </c>
      <c r="BB20" s="101" t="s">
        <v>5</v>
      </c>
      <c r="BC20" s="101" t="s">
        <v>149</v>
      </c>
      <c r="BD20" s="101" t="s">
        <v>86</v>
      </c>
    </row>
    <row r="21" spans="2:56" s="1" customFormat="1" ht="18" customHeight="1">
      <c r="B21" s="40"/>
      <c r="C21" s="298"/>
      <c r="D21" s="298"/>
      <c r="E21" s="301" t="s">
        <v>39</v>
      </c>
      <c r="F21" s="298"/>
      <c r="G21" s="298"/>
      <c r="H21" s="298"/>
      <c r="I21" s="296" t="s">
        <v>35</v>
      </c>
      <c r="J21" s="301" t="s">
        <v>5</v>
      </c>
      <c r="K21" s="299"/>
      <c r="AZ21" s="101" t="s">
        <v>150</v>
      </c>
      <c r="BA21" s="101" t="s">
        <v>150</v>
      </c>
      <c r="BB21" s="101" t="s">
        <v>5</v>
      </c>
      <c r="BC21" s="101" t="s">
        <v>151</v>
      </c>
      <c r="BD21" s="101" t="s">
        <v>86</v>
      </c>
    </row>
    <row r="22" spans="2:56" s="1" customFormat="1" ht="6.95" customHeight="1">
      <c r="B22" s="40"/>
      <c r="C22" s="298"/>
      <c r="D22" s="298"/>
      <c r="E22" s="298"/>
      <c r="F22" s="298"/>
      <c r="G22" s="298"/>
      <c r="H22" s="298"/>
      <c r="I22" s="298"/>
      <c r="J22" s="298"/>
      <c r="K22" s="299"/>
      <c r="AZ22" s="101" t="s">
        <v>152</v>
      </c>
      <c r="BA22" s="101" t="s">
        <v>152</v>
      </c>
      <c r="BB22" s="101" t="s">
        <v>5</v>
      </c>
      <c r="BC22" s="101" t="s">
        <v>153</v>
      </c>
      <c r="BD22" s="101" t="s">
        <v>86</v>
      </c>
    </row>
    <row r="23" spans="2:56" s="1" customFormat="1" ht="14.45" customHeight="1">
      <c r="B23" s="40"/>
      <c r="C23" s="298"/>
      <c r="D23" s="296" t="s">
        <v>41</v>
      </c>
      <c r="E23" s="298"/>
      <c r="F23" s="298"/>
      <c r="G23" s="298"/>
      <c r="H23" s="298"/>
      <c r="I23" s="298"/>
      <c r="J23" s="298"/>
      <c r="K23" s="299"/>
      <c r="AZ23" s="101" t="s">
        <v>154</v>
      </c>
      <c r="BA23" s="101" t="s">
        <v>154</v>
      </c>
      <c r="BB23" s="101" t="s">
        <v>5</v>
      </c>
      <c r="BC23" s="101" t="s">
        <v>155</v>
      </c>
      <c r="BD23" s="101" t="s">
        <v>86</v>
      </c>
    </row>
    <row r="24" spans="2:56" s="6" customFormat="1" ht="191.25" customHeight="1">
      <c r="B24" s="103"/>
      <c r="C24" s="303"/>
      <c r="D24" s="303"/>
      <c r="E24" s="496" t="s">
        <v>156</v>
      </c>
      <c r="F24" s="496"/>
      <c r="G24" s="496"/>
      <c r="H24" s="496"/>
      <c r="I24" s="303"/>
      <c r="J24" s="303"/>
      <c r="K24" s="304"/>
      <c r="AZ24" s="104" t="s">
        <v>157</v>
      </c>
      <c r="BA24" s="104" t="s">
        <v>157</v>
      </c>
      <c r="BB24" s="104" t="s">
        <v>5</v>
      </c>
      <c r="BC24" s="104" t="s">
        <v>158</v>
      </c>
      <c r="BD24" s="104" t="s">
        <v>86</v>
      </c>
    </row>
    <row r="25" spans="2:56" s="1" customFormat="1" ht="6.95" customHeight="1">
      <c r="B25" s="40"/>
      <c r="C25" s="298"/>
      <c r="D25" s="298"/>
      <c r="E25" s="298"/>
      <c r="F25" s="298"/>
      <c r="G25" s="298"/>
      <c r="H25" s="298"/>
      <c r="I25" s="298"/>
      <c r="J25" s="298"/>
      <c r="K25" s="299"/>
      <c r="AZ25" s="101" t="s">
        <v>159</v>
      </c>
      <c r="BA25" s="101" t="s">
        <v>159</v>
      </c>
      <c r="BB25" s="101" t="s">
        <v>5</v>
      </c>
      <c r="BC25" s="101" t="s">
        <v>160</v>
      </c>
      <c r="BD25" s="101" t="s">
        <v>86</v>
      </c>
    </row>
    <row r="26" spans="2:56" s="1" customFormat="1" ht="6.95" customHeight="1">
      <c r="B26" s="40"/>
      <c r="C26" s="298"/>
      <c r="D26" s="305"/>
      <c r="E26" s="305"/>
      <c r="F26" s="305"/>
      <c r="G26" s="305"/>
      <c r="H26" s="305"/>
      <c r="I26" s="305"/>
      <c r="J26" s="305"/>
      <c r="K26" s="306"/>
      <c r="AZ26" s="101" t="s">
        <v>161</v>
      </c>
      <c r="BA26" s="101" t="s">
        <v>161</v>
      </c>
      <c r="BB26" s="101" t="s">
        <v>5</v>
      </c>
      <c r="BC26" s="101" t="s">
        <v>162</v>
      </c>
      <c r="BD26" s="101" t="s">
        <v>86</v>
      </c>
    </row>
    <row r="27" spans="2:56" s="1" customFormat="1" ht="25.35" customHeight="1">
      <c r="B27" s="40"/>
      <c r="C27" s="298"/>
      <c r="D27" s="307" t="s">
        <v>43</v>
      </c>
      <c r="E27" s="298"/>
      <c r="F27" s="298"/>
      <c r="G27" s="298"/>
      <c r="H27" s="298"/>
      <c r="I27" s="298"/>
      <c r="J27" s="308">
        <f>ROUNDUP(J101,2)</f>
        <v>0</v>
      </c>
      <c r="K27" s="299"/>
      <c r="AZ27" s="101" t="s">
        <v>163</v>
      </c>
      <c r="BA27" s="101" t="s">
        <v>163</v>
      </c>
      <c r="BB27" s="101" t="s">
        <v>5</v>
      </c>
      <c r="BC27" s="101" t="s">
        <v>164</v>
      </c>
      <c r="BD27" s="101" t="s">
        <v>86</v>
      </c>
    </row>
    <row r="28" spans="2:56" s="1" customFormat="1" ht="6.95" customHeight="1">
      <c r="B28" s="40"/>
      <c r="C28" s="298"/>
      <c r="D28" s="305"/>
      <c r="E28" s="305"/>
      <c r="F28" s="305"/>
      <c r="G28" s="305"/>
      <c r="H28" s="305"/>
      <c r="I28" s="305"/>
      <c r="J28" s="305"/>
      <c r="K28" s="306"/>
      <c r="AZ28" s="101" t="s">
        <v>165</v>
      </c>
      <c r="BA28" s="101" t="s">
        <v>165</v>
      </c>
      <c r="BB28" s="101" t="s">
        <v>5</v>
      </c>
      <c r="BC28" s="101" t="s">
        <v>166</v>
      </c>
      <c r="BD28" s="101" t="s">
        <v>86</v>
      </c>
    </row>
    <row r="29" spans="2:56" s="1" customFormat="1" ht="14.45" customHeight="1">
      <c r="B29" s="40"/>
      <c r="C29" s="298"/>
      <c r="D29" s="298"/>
      <c r="E29" s="298"/>
      <c r="F29" s="309" t="s">
        <v>45</v>
      </c>
      <c r="G29" s="298"/>
      <c r="H29" s="298"/>
      <c r="I29" s="309" t="s">
        <v>44</v>
      </c>
      <c r="J29" s="309" t="s">
        <v>46</v>
      </c>
      <c r="K29" s="299"/>
      <c r="AZ29" s="101" t="s">
        <v>167</v>
      </c>
      <c r="BA29" s="101" t="s">
        <v>167</v>
      </c>
      <c r="BB29" s="101" t="s">
        <v>5</v>
      </c>
      <c r="BC29" s="101" t="s">
        <v>168</v>
      </c>
      <c r="BD29" s="101" t="s">
        <v>86</v>
      </c>
    </row>
    <row r="30" spans="2:56" s="1" customFormat="1" ht="14.45" customHeight="1">
      <c r="B30" s="40"/>
      <c r="C30" s="298"/>
      <c r="D30" s="310" t="s">
        <v>47</v>
      </c>
      <c r="E30" s="310" t="s">
        <v>48</v>
      </c>
      <c r="F30" s="311">
        <f>ROUNDUP(SUM(BE101:BE938),2)</f>
        <v>0</v>
      </c>
      <c r="G30" s="298"/>
      <c r="H30" s="298"/>
      <c r="I30" s="312">
        <v>0.21</v>
      </c>
      <c r="J30" s="311">
        <f>ROUNDUP(ROUNDUP((SUM(BE101:BE938)),2)*I30,1)</f>
        <v>0</v>
      </c>
      <c r="K30" s="299"/>
      <c r="AZ30" s="101" t="s">
        <v>169</v>
      </c>
      <c r="BA30" s="101" t="s">
        <v>169</v>
      </c>
      <c r="BB30" s="101" t="s">
        <v>5</v>
      </c>
      <c r="BC30" s="101" t="s">
        <v>170</v>
      </c>
      <c r="BD30" s="101" t="s">
        <v>86</v>
      </c>
    </row>
    <row r="31" spans="2:56" s="1" customFormat="1" ht="14.45" customHeight="1">
      <c r="B31" s="40"/>
      <c r="C31" s="298"/>
      <c r="D31" s="298"/>
      <c r="E31" s="310" t="s">
        <v>49</v>
      </c>
      <c r="F31" s="311">
        <f>ROUNDUP(SUM(BF101:BF938),2)</f>
        <v>0</v>
      </c>
      <c r="G31" s="298"/>
      <c r="H31" s="298"/>
      <c r="I31" s="312">
        <v>0.15</v>
      </c>
      <c r="J31" s="311">
        <f>ROUNDUP(ROUNDUP((SUM(BF101:BF938)),2)*I31,1)</f>
        <v>0</v>
      </c>
      <c r="K31" s="299"/>
      <c r="AZ31" s="101" t="s">
        <v>171</v>
      </c>
      <c r="BA31" s="101" t="s">
        <v>171</v>
      </c>
      <c r="BB31" s="101" t="s">
        <v>5</v>
      </c>
      <c r="BC31" s="101" t="s">
        <v>172</v>
      </c>
      <c r="BD31" s="101" t="s">
        <v>86</v>
      </c>
    </row>
    <row r="32" spans="2:56" s="1" customFormat="1" ht="14.45" customHeight="1" hidden="1">
      <c r="B32" s="40"/>
      <c r="C32" s="298"/>
      <c r="D32" s="298"/>
      <c r="E32" s="310" t="s">
        <v>50</v>
      </c>
      <c r="F32" s="311">
        <f>ROUNDUP(SUM(BG101:BG938),2)</f>
        <v>0</v>
      </c>
      <c r="G32" s="298"/>
      <c r="H32" s="298"/>
      <c r="I32" s="312">
        <v>0.21</v>
      </c>
      <c r="J32" s="311">
        <v>0</v>
      </c>
      <c r="K32" s="299"/>
      <c r="AZ32" s="101" t="s">
        <v>173</v>
      </c>
      <c r="BA32" s="101" t="s">
        <v>173</v>
      </c>
      <c r="BB32" s="101" t="s">
        <v>5</v>
      </c>
      <c r="BC32" s="101" t="s">
        <v>174</v>
      </c>
      <c r="BD32" s="101" t="s">
        <v>86</v>
      </c>
    </row>
    <row r="33" spans="2:56" s="1" customFormat="1" ht="14.45" customHeight="1" hidden="1">
      <c r="B33" s="40"/>
      <c r="C33" s="298"/>
      <c r="D33" s="298"/>
      <c r="E33" s="310" t="s">
        <v>51</v>
      </c>
      <c r="F33" s="311">
        <f>ROUNDUP(SUM(BH101:BH938),2)</f>
        <v>0</v>
      </c>
      <c r="G33" s="298"/>
      <c r="H33" s="298"/>
      <c r="I33" s="312">
        <v>0.15</v>
      </c>
      <c r="J33" s="311">
        <v>0</v>
      </c>
      <c r="K33" s="299"/>
      <c r="AZ33" s="101" t="s">
        <v>175</v>
      </c>
      <c r="BA33" s="101" t="s">
        <v>175</v>
      </c>
      <c r="BB33" s="101" t="s">
        <v>5</v>
      </c>
      <c r="BC33" s="101" t="s">
        <v>176</v>
      </c>
      <c r="BD33" s="101" t="s">
        <v>86</v>
      </c>
    </row>
    <row r="34" spans="2:56" s="1" customFormat="1" ht="14.45" customHeight="1" hidden="1">
      <c r="B34" s="40"/>
      <c r="C34" s="298"/>
      <c r="D34" s="298"/>
      <c r="E34" s="310" t="s">
        <v>52</v>
      </c>
      <c r="F34" s="311">
        <f>ROUNDUP(SUM(BI101:BI938),2)</f>
        <v>0</v>
      </c>
      <c r="G34" s="298"/>
      <c r="H34" s="298"/>
      <c r="I34" s="312">
        <v>0</v>
      </c>
      <c r="J34" s="311">
        <v>0</v>
      </c>
      <c r="K34" s="299"/>
      <c r="AZ34" s="101" t="s">
        <v>177</v>
      </c>
      <c r="BA34" s="101" t="s">
        <v>177</v>
      </c>
      <c r="BB34" s="101" t="s">
        <v>5</v>
      </c>
      <c r="BC34" s="101" t="s">
        <v>178</v>
      </c>
      <c r="BD34" s="101" t="s">
        <v>86</v>
      </c>
    </row>
    <row r="35" spans="2:56" s="1" customFormat="1" ht="6.95" customHeight="1">
      <c r="B35" s="40"/>
      <c r="C35" s="298"/>
      <c r="D35" s="298"/>
      <c r="E35" s="298"/>
      <c r="F35" s="298"/>
      <c r="G35" s="298"/>
      <c r="H35" s="298"/>
      <c r="I35" s="298"/>
      <c r="J35" s="298"/>
      <c r="K35" s="299"/>
      <c r="AZ35" s="101" t="s">
        <v>179</v>
      </c>
      <c r="BA35" s="101" t="s">
        <v>179</v>
      </c>
      <c r="BB35" s="101" t="s">
        <v>5</v>
      </c>
      <c r="BC35" s="101" t="s">
        <v>180</v>
      </c>
      <c r="BD35" s="101" t="s">
        <v>86</v>
      </c>
    </row>
    <row r="36" spans="2:56" s="1" customFormat="1" ht="25.35" customHeight="1">
      <c r="B36" s="40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101" t="s">
        <v>181</v>
      </c>
      <c r="BA36" s="101" t="s">
        <v>181</v>
      </c>
      <c r="BB36" s="101" t="s">
        <v>5</v>
      </c>
      <c r="BC36" s="101" t="s">
        <v>182</v>
      </c>
      <c r="BD36" s="101" t="s">
        <v>86</v>
      </c>
    </row>
    <row r="37" spans="2:56" s="1" customFormat="1" ht="14.45" customHeight="1">
      <c r="B37" s="54"/>
      <c r="C37" s="320"/>
      <c r="D37" s="320"/>
      <c r="E37" s="320"/>
      <c r="F37" s="320"/>
      <c r="G37" s="320"/>
      <c r="H37" s="320"/>
      <c r="I37" s="320"/>
      <c r="J37" s="320"/>
      <c r="K37" s="321"/>
      <c r="AZ37" s="101" t="s">
        <v>183</v>
      </c>
      <c r="BA37" s="101" t="s">
        <v>183</v>
      </c>
      <c r="BB37" s="101" t="s">
        <v>5</v>
      </c>
      <c r="BC37" s="101" t="s">
        <v>184</v>
      </c>
      <c r="BD37" s="101" t="s">
        <v>86</v>
      </c>
    </row>
    <row r="38" spans="3:56" ht="13.5">
      <c r="C38" s="322"/>
      <c r="D38" s="322"/>
      <c r="E38" s="322"/>
      <c r="F38" s="322"/>
      <c r="G38" s="322"/>
      <c r="H38" s="322"/>
      <c r="I38" s="322"/>
      <c r="J38" s="322"/>
      <c r="K38" s="322"/>
      <c r="AZ38" s="101" t="s">
        <v>185</v>
      </c>
      <c r="BA38" s="101" t="s">
        <v>185</v>
      </c>
      <c r="BB38" s="101" t="s">
        <v>5</v>
      </c>
      <c r="BC38" s="101" t="s">
        <v>186</v>
      </c>
      <c r="BD38" s="101" t="s">
        <v>86</v>
      </c>
    </row>
    <row r="39" spans="3:56" ht="13.5">
      <c r="C39" s="322"/>
      <c r="D39" s="322"/>
      <c r="E39" s="322"/>
      <c r="F39" s="322"/>
      <c r="G39" s="322"/>
      <c r="H39" s="322"/>
      <c r="I39" s="322"/>
      <c r="J39" s="322"/>
      <c r="K39" s="322"/>
      <c r="AZ39" s="101" t="s">
        <v>187</v>
      </c>
      <c r="BA39" s="101" t="s">
        <v>187</v>
      </c>
      <c r="BB39" s="101" t="s">
        <v>5</v>
      </c>
      <c r="BC39" s="101" t="s">
        <v>188</v>
      </c>
      <c r="BD39" s="101" t="s">
        <v>86</v>
      </c>
    </row>
    <row r="40" spans="3:56" ht="13.5">
      <c r="C40" s="322"/>
      <c r="D40" s="322"/>
      <c r="E40" s="322"/>
      <c r="F40" s="322"/>
      <c r="G40" s="322"/>
      <c r="H40" s="322"/>
      <c r="I40" s="322"/>
      <c r="J40" s="322"/>
      <c r="K40" s="322"/>
      <c r="AZ40" s="101" t="s">
        <v>189</v>
      </c>
      <c r="BA40" s="101" t="s">
        <v>189</v>
      </c>
      <c r="BB40" s="101" t="s">
        <v>5</v>
      </c>
      <c r="BC40" s="101" t="s">
        <v>190</v>
      </c>
      <c r="BD40" s="101" t="s">
        <v>86</v>
      </c>
    </row>
    <row r="41" spans="2:56" s="1" customFormat="1" ht="6.95" customHeight="1">
      <c r="B41" s="57"/>
      <c r="C41" s="288"/>
      <c r="D41" s="288"/>
      <c r="E41" s="288"/>
      <c r="F41" s="288"/>
      <c r="G41" s="288"/>
      <c r="H41" s="288"/>
      <c r="I41" s="288"/>
      <c r="J41" s="288"/>
      <c r="K41" s="323"/>
      <c r="AZ41" s="101" t="s">
        <v>191</v>
      </c>
      <c r="BA41" s="101" t="s">
        <v>191</v>
      </c>
      <c r="BB41" s="101" t="s">
        <v>5</v>
      </c>
      <c r="BC41" s="101" t="s">
        <v>192</v>
      </c>
      <c r="BD41" s="101" t="s">
        <v>86</v>
      </c>
    </row>
    <row r="42" spans="2:56" s="1" customFormat="1" ht="36.95" customHeight="1">
      <c r="B42" s="40"/>
      <c r="C42" s="294" t="s">
        <v>193</v>
      </c>
      <c r="D42" s="298"/>
      <c r="E42" s="298"/>
      <c r="F42" s="298"/>
      <c r="G42" s="298"/>
      <c r="H42" s="298"/>
      <c r="I42" s="298"/>
      <c r="J42" s="298"/>
      <c r="K42" s="299"/>
      <c r="AZ42" s="101" t="s">
        <v>194</v>
      </c>
      <c r="BA42" s="101" t="s">
        <v>194</v>
      </c>
      <c r="BB42" s="101" t="s">
        <v>5</v>
      </c>
      <c r="BC42" s="101" t="s">
        <v>140</v>
      </c>
      <c r="BD42" s="101" t="s">
        <v>86</v>
      </c>
    </row>
    <row r="43" spans="2:56" s="1" customFormat="1" ht="6.95" customHeight="1">
      <c r="B43" s="40"/>
      <c r="C43" s="298"/>
      <c r="D43" s="298"/>
      <c r="E43" s="298"/>
      <c r="F43" s="298"/>
      <c r="G43" s="298"/>
      <c r="H43" s="298"/>
      <c r="I43" s="298"/>
      <c r="J43" s="298"/>
      <c r="K43" s="299"/>
      <c r="AZ43" s="101" t="s">
        <v>195</v>
      </c>
      <c r="BA43" s="101" t="s">
        <v>195</v>
      </c>
      <c r="BB43" s="101" t="s">
        <v>5</v>
      </c>
      <c r="BC43" s="101" t="s">
        <v>196</v>
      </c>
      <c r="BD43" s="101" t="s">
        <v>86</v>
      </c>
    </row>
    <row r="44" spans="2:56" s="1" customFormat="1" ht="14.45" customHeight="1">
      <c r="B44" s="40"/>
      <c r="C44" s="296" t="s">
        <v>19</v>
      </c>
      <c r="D44" s="298"/>
      <c r="E44" s="298"/>
      <c r="F44" s="298"/>
      <c r="G44" s="298"/>
      <c r="H44" s="298"/>
      <c r="I44" s="298"/>
      <c r="J44" s="298"/>
      <c r="K44" s="299"/>
      <c r="AZ44" s="101" t="s">
        <v>197</v>
      </c>
      <c r="BA44" s="101" t="s">
        <v>197</v>
      </c>
      <c r="BB44" s="101" t="s">
        <v>5</v>
      </c>
      <c r="BC44" s="101" t="s">
        <v>198</v>
      </c>
      <c r="BD44" s="101" t="s">
        <v>86</v>
      </c>
    </row>
    <row r="45" spans="2:56" s="1" customFormat="1" ht="22.5" customHeight="1">
      <c r="B45" s="40"/>
      <c r="C45" s="298"/>
      <c r="D45" s="298"/>
      <c r="E45" s="492" t="str">
        <f>E7</f>
        <v>Realizace úspor energie - Odborné učiliště Chroustovice, Zámek 1</v>
      </c>
      <c r="F45" s="493"/>
      <c r="G45" s="493"/>
      <c r="H45" s="493"/>
      <c r="I45" s="298"/>
      <c r="J45" s="298"/>
      <c r="K45" s="299"/>
      <c r="AZ45" s="101" t="s">
        <v>199</v>
      </c>
      <c r="BA45" s="101" t="s">
        <v>199</v>
      </c>
      <c r="BB45" s="101" t="s">
        <v>5</v>
      </c>
      <c r="BC45" s="101" t="s">
        <v>200</v>
      </c>
      <c r="BD45" s="101" t="s">
        <v>86</v>
      </c>
    </row>
    <row r="46" spans="2:56" s="1" customFormat="1" ht="14.45" customHeight="1">
      <c r="B46" s="40"/>
      <c r="C46" s="296" t="s">
        <v>123</v>
      </c>
      <c r="D46" s="298"/>
      <c r="E46" s="298"/>
      <c r="F46" s="298"/>
      <c r="G46" s="298"/>
      <c r="H46" s="298"/>
      <c r="I46" s="298"/>
      <c r="J46" s="298"/>
      <c r="K46" s="299"/>
      <c r="AZ46" s="101" t="s">
        <v>201</v>
      </c>
      <c r="BA46" s="101" t="s">
        <v>201</v>
      </c>
      <c r="BB46" s="101" t="s">
        <v>5</v>
      </c>
      <c r="BC46" s="101" t="s">
        <v>202</v>
      </c>
      <c r="BD46" s="101" t="s">
        <v>86</v>
      </c>
    </row>
    <row r="47" spans="2:56" s="1" customFormat="1" ht="23.25" customHeight="1">
      <c r="B47" s="40"/>
      <c r="C47" s="298"/>
      <c r="D47" s="298"/>
      <c r="E47" s="494" t="str">
        <f>E9</f>
        <v>MJEL-00601 - SO - 01 - strojovna truhlárny - stavební část</v>
      </c>
      <c r="F47" s="495"/>
      <c r="G47" s="495"/>
      <c r="H47" s="495"/>
      <c r="I47" s="298"/>
      <c r="J47" s="298"/>
      <c r="K47" s="299"/>
      <c r="AZ47" s="101" t="s">
        <v>203</v>
      </c>
      <c r="BA47" s="101" t="s">
        <v>203</v>
      </c>
      <c r="BB47" s="101" t="s">
        <v>5</v>
      </c>
      <c r="BC47" s="101" t="s">
        <v>204</v>
      </c>
      <c r="BD47" s="101" t="s">
        <v>86</v>
      </c>
    </row>
    <row r="48" spans="2:56" s="1" customFormat="1" ht="6.95" customHeight="1">
      <c r="B48" s="40"/>
      <c r="C48" s="298"/>
      <c r="D48" s="298"/>
      <c r="E48" s="298"/>
      <c r="F48" s="298"/>
      <c r="G48" s="298"/>
      <c r="H48" s="298"/>
      <c r="I48" s="298"/>
      <c r="J48" s="298"/>
      <c r="K48" s="299"/>
      <c r="AZ48" s="101" t="s">
        <v>205</v>
      </c>
      <c r="BA48" s="101" t="s">
        <v>205</v>
      </c>
      <c r="BB48" s="101" t="s">
        <v>5</v>
      </c>
      <c r="BC48" s="101" t="s">
        <v>206</v>
      </c>
      <c r="BD48" s="101" t="s">
        <v>86</v>
      </c>
    </row>
    <row r="49" spans="2:56" s="1" customFormat="1" ht="18" customHeight="1">
      <c r="B49" s="40"/>
      <c r="C49" s="296" t="s">
        <v>27</v>
      </c>
      <c r="D49" s="298"/>
      <c r="E49" s="298"/>
      <c r="F49" s="301" t="str">
        <f>F12</f>
        <v>Chroustovice</v>
      </c>
      <c r="G49" s="298"/>
      <c r="H49" s="298"/>
      <c r="I49" s="296" t="s">
        <v>29</v>
      </c>
      <c r="J49" s="302" t="str">
        <f>IF(J12="","",J12)</f>
        <v>16.12.2016</v>
      </c>
      <c r="K49" s="299"/>
      <c r="AZ49" s="101" t="s">
        <v>207</v>
      </c>
      <c r="BA49" s="101" t="s">
        <v>207</v>
      </c>
      <c r="BB49" s="101" t="s">
        <v>5</v>
      </c>
      <c r="BC49" s="101" t="s">
        <v>208</v>
      </c>
      <c r="BD49" s="101" t="s">
        <v>86</v>
      </c>
    </row>
    <row r="50" spans="2:56" s="1" customFormat="1" ht="6.95" customHeight="1">
      <c r="B50" s="40"/>
      <c r="C50" s="298"/>
      <c r="D50" s="298"/>
      <c r="E50" s="298"/>
      <c r="F50" s="298"/>
      <c r="G50" s="298"/>
      <c r="H50" s="298"/>
      <c r="I50" s="298"/>
      <c r="J50" s="298"/>
      <c r="K50" s="299"/>
      <c r="AZ50" s="101" t="s">
        <v>209</v>
      </c>
      <c r="BA50" s="101" t="s">
        <v>209</v>
      </c>
      <c r="BB50" s="101" t="s">
        <v>5</v>
      </c>
      <c r="BC50" s="101" t="s">
        <v>210</v>
      </c>
      <c r="BD50" s="101" t="s">
        <v>86</v>
      </c>
    </row>
    <row r="51" spans="2:56" s="1" customFormat="1" ht="15">
      <c r="B51" s="40"/>
      <c r="C51" s="296" t="s">
        <v>32</v>
      </c>
      <c r="D51" s="298"/>
      <c r="E51" s="298"/>
      <c r="F51" s="301" t="str">
        <f>E15</f>
        <v xml:space="preserve">PARDUBICKÝ KRAJ, Komenského nám. 125, Pardubice </v>
      </c>
      <c r="G51" s="298"/>
      <c r="H51" s="298"/>
      <c r="I51" s="296" t="s">
        <v>38</v>
      </c>
      <c r="J51" s="301" t="str">
        <f>E21</f>
        <v>Ing. Miloslav Jelínek, projekce staveb-urbanismus</v>
      </c>
      <c r="K51" s="299"/>
      <c r="AZ51" s="101" t="s">
        <v>211</v>
      </c>
      <c r="BA51" s="101" t="s">
        <v>211</v>
      </c>
      <c r="BB51" s="101" t="s">
        <v>5</v>
      </c>
      <c r="BC51" s="101" t="s">
        <v>212</v>
      </c>
      <c r="BD51" s="101" t="s">
        <v>86</v>
      </c>
    </row>
    <row r="52" spans="2:56" s="1" customFormat="1" ht="14.45" customHeight="1">
      <c r="B52" s="40"/>
      <c r="C52" s="296" t="s">
        <v>36</v>
      </c>
      <c r="D52" s="298"/>
      <c r="E52" s="298"/>
      <c r="F52" s="301" t="str">
        <f>IF(E18="","",E18)</f>
        <v/>
      </c>
      <c r="G52" s="298"/>
      <c r="H52" s="298"/>
      <c r="I52" s="298"/>
      <c r="J52" s="298"/>
      <c r="K52" s="299"/>
      <c r="AZ52" s="101" t="s">
        <v>213</v>
      </c>
      <c r="BA52" s="101" t="s">
        <v>213</v>
      </c>
      <c r="BB52" s="101" t="s">
        <v>5</v>
      </c>
      <c r="BC52" s="101" t="s">
        <v>214</v>
      </c>
      <c r="BD52" s="101" t="s">
        <v>86</v>
      </c>
    </row>
    <row r="53" spans="2:56" s="1" customFormat="1" ht="10.35" customHeight="1">
      <c r="B53" s="40"/>
      <c r="C53" s="298"/>
      <c r="D53" s="298"/>
      <c r="E53" s="298"/>
      <c r="F53" s="298"/>
      <c r="G53" s="298"/>
      <c r="H53" s="298"/>
      <c r="I53" s="298"/>
      <c r="J53" s="298"/>
      <c r="K53" s="299"/>
      <c r="AZ53" s="101" t="s">
        <v>215</v>
      </c>
      <c r="BA53" s="101" t="s">
        <v>215</v>
      </c>
      <c r="BB53" s="101" t="s">
        <v>5</v>
      </c>
      <c r="BC53" s="101" t="s">
        <v>216</v>
      </c>
      <c r="BD53" s="101" t="s">
        <v>86</v>
      </c>
    </row>
    <row r="54" spans="2:56" s="1" customFormat="1" ht="29.25" customHeight="1">
      <c r="B54" s="40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  <c r="AZ54" s="101" t="s">
        <v>219</v>
      </c>
      <c r="BA54" s="101" t="s">
        <v>219</v>
      </c>
      <c r="BB54" s="101" t="s">
        <v>5</v>
      </c>
      <c r="BC54" s="101" t="s">
        <v>220</v>
      </c>
      <c r="BD54" s="101" t="s">
        <v>86</v>
      </c>
    </row>
    <row r="55" spans="2:56" s="1" customFormat="1" ht="10.35" customHeight="1">
      <c r="B55" s="40"/>
      <c r="C55" s="298"/>
      <c r="D55" s="298"/>
      <c r="E55" s="298"/>
      <c r="F55" s="298"/>
      <c r="G55" s="298"/>
      <c r="H55" s="298"/>
      <c r="I55" s="298"/>
      <c r="J55" s="298"/>
      <c r="K55" s="299"/>
      <c r="AZ55" s="101" t="s">
        <v>221</v>
      </c>
      <c r="BA55" s="101" t="s">
        <v>221</v>
      </c>
      <c r="BB55" s="101" t="s">
        <v>5</v>
      </c>
      <c r="BC55" s="101" t="s">
        <v>222</v>
      </c>
      <c r="BD55" s="101" t="s">
        <v>86</v>
      </c>
    </row>
    <row r="56" spans="2:56" s="1" customFormat="1" ht="29.25" customHeight="1">
      <c r="B56" s="40"/>
      <c r="C56" s="327" t="s">
        <v>223</v>
      </c>
      <c r="D56" s="298"/>
      <c r="E56" s="298"/>
      <c r="F56" s="298"/>
      <c r="G56" s="298"/>
      <c r="H56" s="298"/>
      <c r="I56" s="298"/>
      <c r="J56" s="308">
        <f>J101</f>
        <v>0</v>
      </c>
      <c r="K56" s="299"/>
      <c r="AU56" s="24" t="s">
        <v>224</v>
      </c>
      <c r="AZ56" s="101" t="s">
        <v>225</v>
      </c>
      <c r="BA56" s="101" t="s">
        <v>225</v>
      </c>
      <c r="BB56" s="101" t="s">
        <v>5</v>
      </c>
      <c r="BC56" s="101" t="s">
        <v>226</v>
      </c>
      <c r="BD56" s="101" t="s">
        <v>86</v>
      </c>
    </row>
    <row r="57" spans="2:56" s="7" customFormat="1" ht="24.95" customHeight="1">
      <c r="B57" s="106"/>
      <c r="C57" s="328"/>
      <c r="D57" s="329" t="s">
        <v>227</v>
      </c>
      <c r="E57" s="330"/>
      <c r="F57" s="330"/>
      <c r="G57" s="330"/>
      <c r="H57" s="330"/>
      <c r="I57" s="330"/>
      <c r="J57" s="331">
        <f>J102</f>
        <v>0</v>
      </c>
      <c r="K57" s="332"/>
      <c r="AZ57" s="107" t="s">
        <v>228</v>
      </c>
      <c r="BA57" s="107" t="s">
        <v>228</v>
      </c>
      <c r="BB57" s="107" t="s">
        <v>5</v>
      </c>
      <c r="BC57" s="107" t="s">
        <v>229</v>
      </c>
      <c r="BD57" s="107" t="s">
        <v>86</v>
      </c>
    </row>
    <row r="58" spans="2:56" s="8" customFormat="1" ht="19.9" customHeight="1">
      <c r="B58" s="108"/>
      <c r="C58" s="333"/>
      <c r="D58" s="334" t="s">
        <v>230</v>
      </c>
      <c r="E58" s="335"/>
      <c r="F58" s="335"/>
      <c r="G58" s="335"/>
      <c r="H58" s="335"/>
      <c r="I58" s="335"/>
      <c r="J58" s="336">
        <f>J103</f>
        <v>0</v>
      </c>
      <c r="K58" s="337"/>
      <c r="AZ58" s="109" t="s">
        <v>231</v>
      </c>
      <c r="BA58" s="109" t="s">
        <v>231</v>
      </c>
      <c r="BB58" s="109" t="s">
        <v>5</v>
      </c>
      <c r="BC58" s="109" t="s">
        <v>232</v>
      </c>
      <c r="BD58" s="109" t="s">
        <v>86</v>
      </c>
    </row>
    <row r="59" spans="2:56" s="8" customFormat="1" ht="19.9" customHeight="1">
      <c r="B59" s="108"/>
      <c r="C59" s="333"/>
      <c r="D59" s="334" t="s">
        <v>233</v>
      </c>
      <c r="E59" s="335"/>
      <c r="F59" s="335"/>
      <c r="G59" s="335"/>
      <c r="H59" s="335"/>
      <c r="I59" s="335"/>
      <c r="J59" s="336">
        <f>J119</f>
        <v>0</v>
      </c>
      <c r="K59" s="337"/>
      <c r="AZ59" s="109" t="s">
        <v>234</v>
      </c>
      <c r="BA59" s="109" t="s">
        <v>234</v>
      </c>
      <c r="BB59" s="109" t="s">
        <v>5</v>
      </c>
      <c r="BC59" s="109" t="s">
        <v>235</v>
      </c>
      <c r="BD59" s="109" t="s">
        <v>86</v>
      </c>
    </row>
    <row r="60" spans="2:56" s="8" customFormat="1" ht="19.9" customHeight="1">
      <c r="B60" s="108"/>
      <c r="C60" s="333"/>
      <c r="D60" s="334" t="s">
        <v>236</v>
      </c>
      <c r="E60" s="335"/>
      <c r="F60" s="335"/>
      <c r="G60" s="335"/>
      <c r="H60" s="335"/>
      <c r="I60" s="335"/>
      <c r="J60" s="336">
        <f>J196</f>
        <v>0</v>
      </c>
      <c r="K60" s="337"/>
      <c r="AZ60" s="109" t="s">
        <v>237</v>
      </c>
      <c r="BA60" s="109" t="s">
        <v>237</v>
      </c>
      <c r="BB60" s="109" t="s">
        <v>5</v>
      </c>
      <c r="BC60" s="109" t="s">
        <v>238</v>
      </c>
      <c r="BD60" s="109" t="s">
        <v>86</v>
      </c>
    </row>
    <row r="61" spans="2:56" s="8" customFormat="1" ht="19.9" customHeight="1">
      <c r="B61" s="108"/>
      <c r="C61" s="333"/>
      <c r="D61" s="334" t="s">
        <v>239</v>
      </c>
      <c r="E61" s="335"/>
      <c r="F61" s="335"/>
      <c r="G61" s="335"/>
      <c r="H61" s="335"/>
      <c r="I61" s="335"/>
      <c r="J61" s="336">
        <f>J236</f>
        <v>0</v>
      </c>
      <c r="K61" s="337"/>
      <c r="AZ61" s="109" t="s">
        <v>240</v>
      </c>
      <c r="BA61" s="109" t="s">
        <v>240</v>
      </c>
      <c r="BB61" s="109" t="s">
        <v>5</v>
      </c>
      <c r="BC61" s="109" t="s">
        <v>241</v>
      </c>
      <c r="BD61" s="109" t="s">
        <v>86</v>
      </c>
    </row>
    <row r="62" spans="2:56" s="8" customFormat="1" ht="19.9" customHeight="1">
      <c r="B62" s="108"/>
      <c r="C62" s="333"/>
      <c r="D62" s="334" t="s">
        <v>242</v>
      </c>
      <c r="E62" s="335"/>
      <c r="F62" s="335"/>
      <c r="G62" s="335"/>
      <c r="H62" s="335"/>
      <c r="I62" s="335"/>
      <c r="J62" s="336">
        <f>J270</f>
        <v>0</v>
      </c>
      <c r="K62" s="337"/>
      <c r="AZ62" s="109" t="s">
        <v>243</v>
      </c>
      <c r="BA62" s="109" t="s">
        <v>243</v>
      </c>
      <c r="BB62" s="109" t="s">
        <v>5</v>
      </c>
      <c r="BC62" s="109" t="s">
        <v>244</v>
      </c>
      <c r="BD62" s="109" t="s">
        <v>86</v>
      </c>
    </row>
    <row r="63" spans="2:56" s="8" customFormat="1" ht="19.9" customHeight="1">
      <c r="B63" s="108"/>
      <c r="C63" s="333"/>
      <c r="D63" s="334" t="s">
        <v>245</v>
      </c>
      <c r="E63" s="335"/>
      <c r="F63" s="335"/>
      <c r="G63" s="335"/>
      <c r="H63" s="335"/>
      <c r="I63" s="335"/>
      <c r="J63" s="336">
        <f>J281</f>
        <v>0</v>
      </c>
      <c r="K63" s="337"/>
      <c r="AZ63" s="109" t="s">
        <v>246</v>
      </c>
      <c r="BA63" s="109" t="s">
        <v>246</v>
      </c>
      <c r="BB63" s="109" t="s">
        <v>5</v>
      </c>
      <c r="BC63" s="109" t="s">
        <v>247</v>
      </c>
      <c r="BD63" s="109" t="s">
        <v>86</v>
      </c>
    </row>
    <row r="64" spans="2:56" s="8" customFormat="1" ht="19.9" customHeight="1">
      <c r="B64" s="108"/>
      <c r="C64" s="333"/>
      <c r="D64" s="334" t="s">
        <v>248</v>
      </c>
      <c r="E64" s="335"/>
      <c r="F64" s="335"/>
      <c r="G64" s="335"/>
      <c r="H64" s="335"/>
      <c r="I64" s="335"/>
      <c r="J64" s="336">
        <f>J297</f>
        <v>0</v>
      </c>
      <c r="K64" s="337"/>
      <c r="AZ64" s="109" t="s">
        <v>249</v>
      </c>
      <c r="BA64" s="109" t="s">
        <v>249</v>
      </c>
      <c r="BB64" s="109" t="s">
        <v>5</v>
      </c>
      <c r="BC64" s="109" t="s">
        <v>250</v>
      </c>
      <c r="BD64" s="109" t="s">
        <v>86</v>
      </c>
    </row>
    <row r="65" spans="2:11" s="8" customFormat="1" ht="19.9" customHeight="1">
      <c r="B65" s="108"/>
      <c r="C65" s="333"/>
      <c r="D65" s="334" t="s">
        <v>251</v>
      </c>
      <c r="E65" s="335"/>
      <c r="F65" s="335"/>
      <c r="G65" s="335"/>
      <c r="H65" s="335"/>
      <c r="I65" s="335"/>
      <c r="J65" s="336">
        <f>J504</f>
        <v>0</v>
      </c>
      <c r="K65" s="337"/>
    </row>
    <row r="66" spans="2:11" s="8" customFormat="1" ht="19.9" customHeight="1">
      <c r="B66" s="108"/>
      <c r="C66" s="333"/>
      <c r="D66" s="334" t="s">
        <v>252</v>
      </c>
      <c r="E66" s="335"/>
      <c r="F66" s="335"/>
      <c r="G66" s="335"/>
      <c r="H66" s="335"/>
      <c r="I66" s="335"/>
      <c r="J66" s="336">
        <f>J518</f>
        <v>0</v>
      </c>
      <c r="K66" s="337"/>
    </row>
    <row r="67" spans="2:11" s="8" customFormat="1" ht="19.9" customHeight="1">
      <c r="B67" s="108"/>
      <c r="C67" s="333"/>
      <c r="D67" s="334" t="s">
        <v>253</v>
      </c>
      <c r="E67" s="335"/>
      <c r="F67" s="335"/>
      <c r="G67" s="335"/>
      <c r="H67" s="335"/>
      <c r="I67" s="335"/>
      <c r="J67" s="336">
        <f>J526</f>
        <v>0</v>
      </c>
      <c r="K67" s="337"/>
    </row>
    <row r="68" spans="2:11" s="8" customFormat="1" ht="19.9" customHeight="1">
      <c r="B68" s="108"/>
      <c r="C68" s="333"/>
      <c r="D68" s="334" t="s">
        <v>254</v>
      </c>
      <c r="E68" s="335"/>
      <c r="F68" s="335"/>
      <c r="G68" s="335"/>
      <c r="H68" s="335"/>
      <c r="I68" s="335"/>
      <c r="J68" s="336">
        <f>J626</f>
        <v>0</v>
      </c>
      <c r="K68" s="337"/>
    </row>
    <row r="69" spans="2:11" s="8" customFormat="1" ht="19.9" customHeight="1">
      <c r="B69" s="108"/>
      <c r="C69" s="333"/>
      <c r="D69" s="334" t="s">
        <v>255</v>
      </c>
      <c r="E69" s="335"/>
      <c r="F69" s="335"/>
      <c r="G69" s="335"/>
      <c r="H69" s="335"/>
      <c r="I69" s="335"/>
      <c r="J69" s="336">
        <f>J640</f>
        <v>0</v>
      </c>
      <c r="K69" s="337"/>
    </row>
    <row r="70" spans="2:11" s="8" customFormat="1" ht="19.9" customHeight="1">
      <c r="B70" s="108"/>
      <c r="C70" s="333"/>
      <c r="D70" s="334" t="s">
        <v>256</v>
      </c>
      <c r="E70" s="335"/>
      <c r="F70" s="335"/>
      <c r="G70" s="335"/>
      <c r="H70" s="335"/>
      <c r="I70" s="335"/>
      <c r="J70" s="336">
        <f>J661</f>
        <v>0</v>
      </c>
      <c r="K70" s="337"/>
    </row>
    <row r="71" spans="2:11" s="7" customFormat="1" ht="24.95" customHeight="1">
      <c r="B71" s="106"/>
      <c r="C71" s="328"/>
      <c r="D71" s="329" t="s">
        <v>257</v>
      </c>
      <c r="E71" s="330"/>
      <c r="F71" s="330"/>
      <c r="G71" s="330"/>
      <c r="H71" s="330"/>
      <c r="I71" s="330"/>
      <c r="J71" s="331">
        <f>J687</f>
        <v>0</v>
      </c>
      <c r="K71" s="332"/>
    </row>
    <row r="72" spans="2:11" s="8" customFormat="1" ht="19.9" customHeight="1">
      <c r="B72" s="108"/>
      <c r="C72" s="333"/>
      <c r="D72" s="334" t="s">
        <v>258</v>
      </c>
      <c r="E72" s="335"/>
      <c r="F72" s="335"/>
      <c r="G72" s="335"/>
      <c r="H72" s="335"/>
      <c r="I72" s="335"/>
      <c r="J72" s="336">
        <f>J688</f>
        <v>0</v>
      </c>
      <c r="K72" s="337"/>
    </row>
    <row r="73" spans="2:11" s="8" customFormat="1" ht="19.9" customHeight="1">
      <c r="B73" s="108"/>
      <c r="C73" s="333"/>
      <c r="D73" s="334" t="s">
        <v>259</v>
      </c>
      <c r="E73" s="335"/>
      <c r="F73" s="335"/>
      <c r="G73" s="335"/>
      <c r="H73" s="335"/>
      <c r="I73" s="335"/>
      <c r="J73" s="336">
        <f>J721</f>
        <v>0</v>
      </c>
      <c r="K73" s="337"/>
    </row>
    <row r="74" spans="2:11" s="8" customFormat="1" ht="19.9" customHeight="1">
      <c r="B74" s="108"/>
      <c r="C74" s="333"/>
      <c r="D74" s="334" t="s">
        <v>260</v>
      </c>
      <c r="E74" s="335"/>
      <c r="F74" s="335"/>
      <c r="G74" s="335"/>
      <c r="H74" s="335"/>
      <c r="I74" s="335"/>
      <c r="J74" s="336">
        <f>J740</f>
        <v>0</v>
      </c>
      <c r="K74" s="337"/>
    </row>
    <row r="75" spans="2:11" s="8" customFormat="1" ht="19.9" customHeight="1">
      <c r="B75" s="108"/>
      <c r="C75" s="333"/>
      <c r="D75" s="334" t="s">
        <v>261</v>
      </c>
      <c r="E75" s="335"/>
      <c r="F75" s="335"/>
      <c r="G75" s="335"/>
      <c r="H75" s="335"/>
      <c r="I75" s="335"/>
      <c r="J75" s="336">
        <f>J759</f>
        <v>0</v>
      </c>
      <c r="K75" s="337"/>
    </row>
    <row r="76" spans="2:11" s="8" customFormat="1" ht="19.9" customHeight="1">
      <c r="B76" s="108"/>
      <c r="C76" s="333"/>
      <c r="D76" s="334" t="s">
        <v>262</v>
      </c>
      <c r="E76" s="335"/>
      <c r="F76" s="335"/>
      <c r="G76" s="335"/>
      <c r="H76" s="335"/>
      <c r="I76" s="335"/>
      <c r="J76" s="336">
        <f>J783</f>
        <v>0</v>
      </c>
      <c r="K76" s="337"/>
    </row>
    <row r="77" spans="2:11" s="8" customFormat="1" ht="19.9" customHeight="1">
      <c r="B77" s="108"/>
      <c r="C77" s="333"/>
      <c r="D77" s="334" t="s">
        <v>263</v>
      </c>
      <c r="E77" s="335"/>
      <c r="F77" s="335"/>
      <c r="G77" s="335"/>
      <c r="H77" s="335"/>
      <c r="I77" s="335"/>
      <c r="J77" s="336">
        <f>J849</f>
        <v>0</v>
      </c>
      <c r="K77" s="337"/>
    </row>
    <row r="78" spans="2:11" s="8" customFormat="1" ht="19.9" customHeight="1">
      <c r="B78" s="108"/>
      <c r="C78" s="333"/>
      <c r="D78" s="334" t="s">
        <v>264</v>
      </c>
      <c r="E78" s="335"/>
      <c r="F78" s="335"/>
      <c r="G78" s="335"/>
      <c r="H78" s="335"/>
      <c r="I78" s="335"/>
      <c r="J78" s="336">
        <f>J858</f>
        <v>0</v>
      </c>
      <c r="K78" s="337"/>
    </row>
    <row r="79" spans="2:11" s="8" customFormat="1" ht="19.9" customHeight="1">
      <c r="B79" s="108"/>
      <c r="C79" s="333"/>
      <c r="D79" s="334" t="s">
        <v>265</v>
      </c>
      <c r="E79" s="335"/>
      <c r="F79" s="335"/>
      <c r="G79" s="335"/>
      <c r="H79" s="335"/>
      <c r="I79" s="335"/>
      <c r="J79" s="336">
        <f>J897</f>
        <v>0</v>
      </c>
      <c r="K79" s="337"/>
    </row>
    <row r="80" spans="2:11" s="8" customFormat="1" ht="19.9" customHeight="1">
      <c r="B80" s="108"/>
      <c r="C80" s="333"/>
      <c r="D80" s="334" t="s">
        <v>266</v>
      </c>
      <c r="E80" s="335"/>
      <c r="F80" s="335"/>
      <c r="G80" s="335"/>
      <c r="H80" s="335"/>
      <c r="I80" s="335"/>
      <c r="J80" s="336">
        <f>J918</f>
        <v>0</v>
      </c>
      <c r="K80" s="337"/>
    </row>
    <row r="81" spans="2:11" s="8" customFormat="1" ht="19.9" customHeight="1">
      <c r="B81" s="108"/>
      <c r="C81" s="333"/>
      <c r="D81" s="334" t="s">
        <v>267</v>
      </c>
      <c r="E81" s="335"/>
      <c r="F81" s="335"/>
      <c r="G81" s="335"/>
      <c r="H81" s="335"/>
      <c r="I81" s="335"/>
      <c r="J81" s="336">
        <f>J926</f>
        <v>0</v>
      </c>
      <c r="K81" s="337"/>
    </row>
    <row r="82" spans="2:11" s="1" customFormat="1" ht="21.75" customHeight="1">
      <c r="B82" s="40"/>
      <c r="C82" s="298"/>
      <c r="D82" s="298"/>
      <c r="E82" s="298"/>
      <c r="F82" s="298"/>
      <c r="G82" s="298"/>
      <c r="H82" s="298"/>
      <c r="I82" s="298"/>
      <c r="J82" s="298"/>
      <c r="K82" s="299"/>
    </row>
    <row r="83" spans="2:11" s="1" customFormat="1" ht="6.95" customHeight="1">
      <c r="B83" s="54"/>
      <c r="C83" s="55"/>
      <c r="D83" s="55"/>
      <c r="E83" s="55"/>
      <c r="F83" s="55"/>
      <c r="G83" s="55"/>
      <c r="H83" s="55"/>
      <c r="I83" s="105"/>
      <c r="J83" s="55"/>
      <c r="K83" s="56"/>
    </row>
    <row r="87" spans="2:12" s="1" customFormat="1" ht="6.95" customHeight="1">
      <c r="B87" s="57"/>
      <c r="C87" s="288"/>
      <c r="D87" s="288"/>
      <c r="E87" s="288"/>
      <c r="F87" s="288"/>
      <c r="G87" s="288"/>
      <c r="H87" s="288"/>
      <c r="I87" s="288"/>
      <c r="J87" s="288"/>
      <c r="K87" s="288"/>
      <c r="L87" s="40"/>
    </row>
    <row r="88" spans="2:12" s="1" customFormat="1" ht="36.95" customHeight="1">
      <c r="B88" s="40"/>
      <c r="C88" s="282" t="s">
        <v>268</v>
      </c>
      <c r="D88" s="244"/>
      <c r="E88" s="244"/>
      <c r="F88" s="244"/>
      <c r="G88" s="244"/>
      <c r="H88" s="244"/>
      <c r="I88" s="244"/>
      <c r="J88" s="244"/>
      <c r="K88" s="244"/>
      <c r="L88" s="40"/>
    </row>
    <row r="89" spans="2:12" s="1" customFormat="1" ht="6.95" customHeight="1">
      <c r="B89" s="40"/>
      <c r="C89" s="244"/>
      <c r="D89" s="244"/>
      <c r="E89" s="244"/>
      <c r="F89" s="244"/>
      <c r="G89" s="244"/>
      <c r="H89" s="244"/>
      <c r="I89" s="244"/>
      <c r="J89" s="244"/>
      <c r="K89" s="244"/>
      <c r="L89" s="40"/>
    </row>
    <row r="90" spans="2:12" s="1" customFormat="1" ht="14.45" customHeight="1">
      <c r="B90" s="40"/>
      <c r="C90" s="283" t="s">
        <v>19</v>
      </c>
      <c r="D90" s="244"/>
      <c r="E90" s="244"/>
      <c r="F90" s="244"/>
      <c r="G90" s="244"/>
      <c r="H90" s="244"/>
      <c r="I90" s="244"/>
      <c r="J90" s="244"/>
      <c r="K90" s="244"/>
      <c r="L90" s="40"/>
    </row>
    <row r="91" spans="2:12" s="1" customFormat="1" ht="22.5" customHeight="1">
      <c r="B91" s="40"/>
      <c r="C91" s="244"/>
      <c r="D91" s="244"/>
      <c r="E91" s="486" t="str">
        <f>E7</f>
        <v>Realizace úspor energie - Odborné učiliště Chroustovice, Zámek 1</v>
      </c>
      <c r="F91" s="487"/>
      <c r="G91" s="487"/>
      <c r="H91" s="487"/>
      <c r="I91" s="244"/>
      <c r="J91" s="244"/>
      <c r="K91" s="244"/>
      <c r="L91" s="40"/>
    </row>
    <row r="92" spans="2:12" s="1" customFormat="1" ht="14.45" customHeight="1">
      <c r="B92" s="40"/>
      <c r="C92" s="283" t="s">
        <v>123</v>
      </c>
      <c r="D92" s="244"/>
      <c r="E92" s="244"/>
      <c r="F92" s="244"/>
      <c r="G92" s="244"/>
      <c r="H92" s="244"/>
      <c r="I92" s="244"/>
      <c r="J92" s="244"/>
      <c r="K92" s="244"/>
      <c r="L92" s="40"/>
    </row>
    <row r="93" spans="2:12" s="1" customFormat="1" ht="23.25" customHeight="1">
      <c r="B93" s="40"/>
      <c r="C93" s="244"/>
      <c r="D93" s="244"/>
      <c r="E93" s="488" t="str">
        <f>E9</f>
        <v>MJEL-00601 - SO - 01 - strojovna truhlárny - stavební část</v>
      </c>
      <c r="F93" s="489"/>
      <c r="G93" s="489"/>
      <c r="H93" s="489"/>
      <c r="I93" s="244"/>
      <c r="J93" s="244"/>
      <c r="K93" s="244"/>
      <c r="L93" s="40"/>
    </row>
    <row r="94" spans="2:12" s="1" customFormat="1" ht="6.95" customHeight="1">
      <c r="B94" s="40"/>
      <c r="C94" s="244"/>
      <c r="D94" s="244"/>
      <c r="E94" s="244"/>
      <c r="F94" s="244"/>
      <c r="G94" s="244"/>
      <c r="H94" s="244"/>
      <c r="I94" s="244"/>
      <c r="J94" s="244"/>
      <c r="K94" s="244"/>
      <c r="L94" s="40"/>
    </row>
    <row r="95" spans="2:12" s="1" customFormat="1" ht="18" customHeight="1">
      <c r="B95" s="40"/>
      <c r="C95" s="283" t="s">
        <v>27</v>
      </c>
      <c r="D95" s="244"/>
      <c r="E95" s="244"/>
      <c r="F95" s="286" t="str">
        <f>F12</f>
        <v>Chroustovice</v>
      </c>
      <c r="G95" s="244"/>
      <c r="H95" s="244"/>
      <c r="I95" s="283" t="s">
        <v>29</v>
      </c>
      <c r="J95" s="287" t="str">
        <f>IF(J12="","",J12)</f>
        <v>16.12.2016</v>
      </c>
      <c r="K95" s="244"/>
      <c r="L95" s="40"/>
    </row>
    <row r="96" spans="2:12" s="1" customFormat="1" ht="6.95" customHeight="1">
      <c r="B96" s="40"/>
      <c r="C96" s="244"/>
      <c r="D96" s="244"/>
      <c r="E96" s="244"/>
      <c r="F96" s="244"/>
      <c r="G96" s="244"/>
      <c r="H96" s="244"/>
      <c r="I96" s="244"/>
      <c r="J96" s="244"/>
      <c r="K96" s="244"/>
      <c r="L96" s="40"/>
    </row>
    <row r="97" spans="2:12" s="1" customFormat="1" ht="15">
      <c r="B97" s="40"/>
      <c r="C97" s="283" t="s">
        <v>32</v>
      </c>
      <c r="D97" s="244"/>
      <c r="E97" s="244"/>
      <c r="F97" s="286" t="str">
        <f>E15</f>
        <v xml:space="preserve">PARDUBICKÝ KRAJ, Komenského nám. 125, Pardubice </v>
      </c>
      <c r="G97" s="244"/>
      <c r="H97" s="244"/>
      <c r="I97" s="283" t="s">
        <v>38</v>
      </c>
      <c r="J97" s="286" t="str">
        <f>E21</f>
        <v>Ing. Miloslav Jelínek, projekce staveb-urbanismus</v>
      </c>
      <c r="K97" s="244"/>
      <c r="L97" s="40"/>
    </row>
    <row r="98" spans="2:12" s="1" customFormat="1" ht="14.45" customHeight="1">
      <c r="B98" s="40"/>
      <c r="C98" s="283" t="s">
        <v>36</v>
      </c>
      <c r="D98" s="244"/>
      <c r="E98" s="244"/>
      <c r="F98" s="286" t="str">
        <f>IF(E18="","",E18)</f>
        <v/>
      </c>
      <c r="G98" s="244"/>
      <c r="H98" s="244"/>
      <c r="I98" s="244"/>
      <c r="J98" s="244"/>
      <c r="K98" s="244"/>
      <c r="L98" s="40"/>
    </row>
    <row r="99" spans="2:12" s="1" customFormat="1" ht="10.35" customHeight="1">
      <c r="B99" s="40"/>
      <c r="C99" s="244"/>
      <c r="D99" s="244"/>
      <c r="E99" s="244"/>
      <c r="F99" s="244"/>
      <c r="G99" s="244"/>
      <c r="H99" s="244"/>
      <c r="I99" s="244"/>
      <c r="J99" s="244"/>
      <c r="K99" s="244"/>
      <c r="L99" s="40"/>
    </row>
    <row r="100" spans="2:20" s="9" customFormat="1" ht="29.25" customHeight="1">
      <c r="B100" s="110"/>
      <c r="C100" s="289" t="s">
        <v>269</v>
      </c>
      <c r="D100" s="290" t="s">
        <v>62</v>
      </c>
      <c r="E100" s="290" t="s">
        <v>58</v>
      </c>
      <c r="F100" s="290" t="s">
        <v>270</v>
      </c>
      <c r="G100" s="290" t="s">
        <v>271</v>
      </c>
      <c r="H100" s="290" t="s">
        <v>272</v>
      </c>
      <c r="I100" s="291" t="s">
        <v>273</v>
      </c>
      <c r="J100" s="290" t="s">
        <v>218</v>
      </c>
      <c r="K100" s="292" t="s">
        <v>274</v>
      </c>
      <c r="L100" s="110"/>
      <c r="M100" s="70" t="s">
        <v>275</v>
      </c>
      <c r="N100" s="71" t="s">
        <v>47</v>
      </c>
      <c r="O100" s="71" t="s">
        <v>276</v>
      </c>
      <c r="P100" s="71" t="s">
        <v>277</v>
      </c>
      <c r="Q100" s="71" t="s">
        <v>278</v>
      </c>
      <c r="R100" s="71" t="s">
        <v>279</v>
      </c>
      <c r="S100" s="71" t="s">
        <v>280</v>
      </c>
      <c r="T100" s="72" t="s">
        <v>281</v>
      </c>
    </row>
    <row r="101" spans="2:63" s="1" customFormat="1" ht="29.25" customHeight="1">
      <c r="B101" s="40"/>
      <c r="C101" s="243" t="s">
        <v>223</v>
      </c>
      <c r="D101" s="244"/>
      <c r="E101" s="244"/>
      <c r="F101" s="244"/>
      <c r="G101" s="244"/>
      <c r="H101" s="244"/>
      <c r="I101" s="244"/>
      <c r="J101" s="245">
        <f>BK101</f>
        <v>0</v>
      </c>
      <c r="K101" s="244"/>
      <c r="L101" s="40"/>
      <c r="M101" s="73"/>
      <c r="N101" s="65"/>
      <c r="O101" s="65"/>
      <c r="P101" s="111">
        <f>P102+P687</f>
        <v>0</v>
      </c>
      <c r="Q101" s="65"/>
      <c r="R101" s="111">
        <f>R102+R687</f>
        <v>84.72795087</v>
      </c>
      <c r="S101" s="65"/>
      <c r="T101" s="112">
        <f>T102+T687</f>
        <v>58.92046101000001</v>
      </c>
      <c r="AT101" s="24" t="s">
        <v>76</v>
      </c>
      <c r="AU101" s="24" t="s">
        <v>224</v>
      </c>
      <c r="BK101" s="113">
        <f>BK102+BK687</f>
        <v>0</v>
      </c>
    </row>
    <row r="102" spans="2:63" s="10" customFormat="1" ht="37.35" customHeight="1">
      <c r="B102" s="114"/>
      <c r="C102" s="246"/>
      <c r="D102" s="247" t="s">
        <v>76</v>
      </c>
      <c r="E102" s="248" t="s">
        <v>282</v>
      </c>
      <c r="F102" s="248" t="s">
        <v>283</v>
      </c>
      <c r="G102" s="246"/>
      <c r="H102" s="246"/>
      <c r="I102" s="246"/>
      <c r="J102" s="249">
        <f>BK102</f>
        <v>0</v>
      </c>
      <c r="K102" s="246"/>
      <c r="L102" s="114"/>
      <c r="M102" s="116"/>
      <c r="N102" s="117"/>
      <c r="O102" s="117"/>
      <c r="P102" s="118">
        <f>P103+P119+P196+P236+P270+P281+P297+P504+P518+P526+P626+P640+P661</f>
        <v>0</v>
      </c>
      <c r="Q102" s="117"/>
      <c r="R102" s="118">
        <f>R103+R119+R196+R236+R270+R281+R297+R504+R518+R526+R626+R640+R661</f>
        <v>77.96443918</v>
      </c>
      <c r="S102" s="117"/>
      <c r="T102" s="119">
        <f>T103+T119+T196+T236+T270+T281+T297+T504+T518+T526+T626+T640+T661</f>
        <v>57.89244400000001</v>
      </c>
      <c r="AR102" s="115" t="s">
        <v>26</v>
      </c>
      <c r="AT102" s="120" t="s">
        <v>76</v>
      </c>
      <c r="AU102" s="120" t="s">
        <v>77</v>
      </c>
      <c r="AY102" s="115" t="s">
        <v>284</v>
      </c>
      <c r="BK102" s="121">
        <f>BK103+BK119+BK196+BK236+BK270+BK281+BK297+BK504+BK518+BK526+BK626+BK640+BK661</f>
        <v>0</v>
      </c>
    </row>
    <row r="103" spans="2:63" s="10" customFormat="1" ht="19.9" customHeight="1">
      <c r="B103" s="114"/>
      <c r="C103" s="246"/>
      <c r="D103" s="250" t="s">
        <v>76</v>
      </c>
      <c r="E103" s="242" t="s">
        <v>285</v>
      </c>
      <c r="F103" s="242" t="s">
        <v>286</v>
      </c>
      <c r="G103" s="246"/>
      <c r="H103" s="246"/>
      <c r="I103" s="246"/>
      <c r="J103" s="251">
        <f>BK103</f>
        <v>0</v>
      </c>
      <c r="K103" s="246"/>
      <c r="L103" s="114"/>
      <c r="M103" s="116"/>
      <c r="N103" s="117"/>
      <c r="O103" s="117"/>
      <c r="P103" s="118">
        <f>SUM(P104:P118)</f>
        <v>0</v>
      </c>
      <c r="Q103" s="117"/>
      <c r="R103" s="118">
        <f>SUM(R104:R118)</f>
        <v>0</v>
      </c>
      <c r="S103" s="117"/>
      <c r="T103" s="119">
        <f>SUM(T104:T118)</f>
        <v>25.993940000000002</v>
      </c>
      <c r="AR103" s="115" t="s">
        <v>26</v>
      </c>
      <c r="AT103" s="120" t="s">
        <v>76</v>
      </c>
      <c r="AU103" s="120" t="s">
        <v>26</v>
      </c>
      <c r="AY103" s="115" t="s">
        <v>284</v>
      </c>
      <c r="BK103" s="121">
        <f>SUM(BK104:BK118)</f>
        <v>0</v>
      </c>
    </row>
    <row r="104" spans="2:65" s="1" customFormat="1" ht="44.25" customHeight="1">
      <c r="B104" s="122"/>
      <c r="C104" s="252" t="s">
        <v>26</v>
      </c>
      <c r="D104" s="252" t="s">
        <v>287</v>
      </c>
      <c r="E104" s="253" t="s">
        <v>288</v>
      </c>
      <c r="F104" s="236" t="s">
        <v>289</v>
      </c>
      <c r="G104" s="254" t="s">
        <v>290</v>
      </c>
      <c r="H104" s="255">
        <v>44.74</v>
      </c>
      <c r="I104" s="123">
        <v>0</v>
      </c>
      <c r="J104" s="256">
        <f>ROUND(I104*H104,2)</f>
        <v>0</v>
      </c>
      <c r="K104" s="236" t="s">
        <v>291</v>
      </c>
      <c r="L104" s="40"/>
      <c r="M104" s="124" t="s">
        <v>5</v>
      </c>
      <c r="N104" s="125" t="s">
        <v>48</v>
      </c>
      <c r="O104" s="41"/>
      <c r="P104" s="126">
        <f>O104*H104</f>
        <v>0</v>
      </c>
      <c r="Q104" s="126">
        <v>0</v>
      </c>
      <c r="R104" s="126">
        <f>Q104*H104</f>
        <v>0</v>
      </c>
      <c r="S104" s="126">
        <v>0.4</v>
      </c>
      <c r="T104" s="127">
        <f>S104*H104</f>
        <v>17.896</v>
      </c>
      <c r="AR104" s="24" t="s">
        <v>292</v>
      </c>
      <c r="AT104" s="24" t="s">
        <v>287</v>
      </c>
      <c r="AU104" s="24" t="s">
        <v>86</v>
      </c>
      <c r="AY104" s="24" t="s">
        <v>284</v>
      </c>
      <c r="BE104" s="128">
        <f>IF(N104="základní",J104,0)</f>
        <v>0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24" t="s">
        <v>26</v>
      </c>
      <c r="BK104" s="128">
        <f>ROUND(I104*H104,2)</f>
        <v>0</v>
      </c>
      <c r="BL104" s="24" t="s">
        <v>292</v>
      </c>
      <c r="BM104" s="24" t="s">
        <v>293</v>
      </c>
    </row>
    <row r="105" spans="2:51" s="11" customFormat="1" ht="13.5">
      <c r="B105" s="129"/>
      <c r="C105" s="257"/>
      <c r="D105" s="258" t="s">
        <v>294</v>
      </c>
      <c r="E105" s="259" t="s">
        <v>5</v>
      </c>
      <c r="F105" s="237" t="s">
        <v>111</v>
      </c>
      <c r="G105" s="257"/>
      <c r="H105" s="260">
        <v>44.74</v>
      </c>
      <c r="I105" s="257"/>
      <c r="J105" s="257"/>
      <c r="K105" s="257"/>
      <c r="L105" s="129"/>
      <c r="M105" s="130"/>
      <c r="N105" s="131"/>
      <c r="O105" s="131"/>
      <c r="P105" s="131"/>
      <c r="Q105" s="131"/>
      <c r="R105" s="131"/>
      <c r="S105" s="131"/>
      <c r="T105" s="132"/>
      <c r="AT105" s="133" t="s">
        <v>294</v>
      </c>
      <c r="AU105" s="133" t="s">
        <v>86</v>
      </c>
      <c r="AV105" s="11" t="s">
        <v>86</v>
      </c>
      <c r="AW105" s="11" t="s">
        <v>40</v>
      </c>
      <c r="AX105" s="11" t="s">
        <v>26</v>
      </c>
      <c r="AY105" s="133" t="s">
        <v>284</v>
      </c>
    </row>
    <row r="106" spans="2:65" s="1" customFormat="1" ht="44.25" customHeight="1">
      <c r="B106" s="122"/>
      <c r="C106" s="252" t="s">
        <v>86</v>
      </c>
      <c r="D106" s="252" t="s">
        <v>287</v>
      </c>
      <c r="E106" s="253" t="s">
        <v>295</v>
      </c>
      <c r="F106" s="236" t="s">
        <v>296</v>
      </c>
      <c r="G106" s="254" t="s">
        <v>290</v>
      </c>
      <c r="H106" s="255">
        <v>44.74</v>
      </c>
      <c r="I106" s="123">
        <v>0</v>
      </c>
      <c r="J106" s="256">
        <f>ROUND(I106*H106,2)</f>
        <v>0</v>
      </c>
      <c r="K106" s="236" t="s">
        <v>291</v>
      </c>
      <c r="L106" s="40"/>
      <c r="M106" s="124" t="s">
        <v>5</v>
      </c>
      <c r="N106" s="125" t="s">
        <v>48</v>
      </c>
      <c r="O106" s="41"/>
      <c r="P106" s="126">
        <f>O106*H106</f>
        <v>0</v>
      </c>
      <c r="Q106" s="126">
        <v>0</v>
      </c>
      <c r="R106" s="126">
        <f>Q106*H106</f>
        <v>0</v>
      </c>
      <c r="S106" s="126">
        <v>0.181</v>
      </c>
      <c r="T106" s="127">
        <f>S106*H106</f>
        <v>8.09794</v>
      </c>
      <c r="AR106" s="24" t="s">
        <v>292</v>
      </c>
      <c r="AT106" s="24" t="s">
        <v>287</v>
      </c>
      <c r="AU106" s="24" t="s">
        <v>86</v>
      </c>
      <c r="AY106" s="24" t="s">
        <v>284</v>
      </c>
      <c r="BE106" s="128">
        <f>IF(N106="základní",J106,0)</f>
        <v>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24" t="s">
        <v>26</v>
      </c>
      <c r="BK106" s="128">
        <f>ROUND(I106*H106,2)</f>
        <v>0</v>
      </c>
      <c r="BL106" s="24" t="s">
        <v>292</v>
      </c>
      <c r="BM106" s="24" t="s">
        <v>297</v>
      </c>
    </row>
    <row r="107" spans="2:51" s="12" customFormat="1" ht="13.5">
      <c r="B107" s="134"/>
      <c r="C107" s="261"/>
      <c r="D107" s="262" t="s">
        <v>294</v>
      </c>
      <c r="E107" s="263" t="s">
        <v>5</v>
      </c>
      <c r="F107" s="238" t="s">
        <v>298</v>
      </c>
      <c r="G107" s="261"/>
      <c r="H107" s="264" t="s">
        <v>5</v>
      </c>
      <c r="I107" s="261"/>
      <c r="J107" s="261"/>
      <c r="K107" s="261"/>
      <c r="L107" s="134"/>
      <c r="M107" s="137"/>
      <c r="N107" s="138"/>
      <c r="O107" s="138"/>
      <c r="P107" s="138"/>
      <c r="Q107" s="138"/>
      <c r="R107" s="138"/>
      <c r="S107" s="138"/>
      <c r="T107" s="139"/>
      <c r="AT107" s="135" t="s">
        <v>294</v>
      </c>
      <c r="AU107" s="135" t="s">
        <v>86</v>
      </c>
      <c r="AV107" s="12" t="s">
        <v>26</v>
      </c>
      <c r="AW107" s="12" t="s">
        <v>40</v>
      </c>
      <c r="AX107" s="12" t="s">
        <v>77</v>
      </c>
      <c r="AY107" s="135" t="s">
        <v>284</v>
      </c>
    </row>
    <row r="108" spans="2:51" s="11" customFormat="1" ht="13.5">
      <c r="B108" s="129"/>
      <c r="C108" s="257"/>
      <c r="D108" s="262" t="s">
        <v>294</v>
      </c>
      <c r="E108" s="265" t="s">
        <v>5</v>
      </c>
      <c r="F108" s="239" t="s">
        <v>299</v>
      </c>
      <c r="G108" s="257"/>
      <c r="H108" s="266">
        <v>27.85</v>
      </c>
      <c r="I108" s="257"/>
      <c r="J108" s="257"/>
      <c r="K108" s="257"/>
      <c r="L108" s="129"/>
      <c r="M108" s="130"/>
      <c r="N108" s="131"/>
      <c r="O108" s="131"/>
      <c r="P108" s="131"/>
      <c r="Q108" s="131"/>
      <c r="R108" s="131"/>
      <c r="S108" s="131"/>
      <c r="T108" s="132"/>
      <c r="AT108" s="133" t="s">
        <v>294</v>
      </c>
      <c r="AU108" s="133" t="s">
        <v>86</v>
      </c>
      <c r="AV108" s="11" t="s">
        <v>86</v>
      </c>
      <c r="AW108" s="11" t="s">
        <v>40</v>
      </c>
      <c r="AX108" s="11" t="s">
        <v>77</v>
      </c>
      <c r="AY108" s="133" t="s">
        <v>284</v>
      </c>
    </row>
    <row r="109" spans="2:51" s="11" customFormat="1" ht="13.5">
      <c r="B109" s="129"/>
      <c r="C109" s="257"/>
      <c r="D109" s="262" t="s">
        <v>294</v>
      </c>
      <c r="E109" s="265" t="s">
        <v>5</v>
      </c>
      <c r="F109" s="239" t="s">
        <v>300</v>
      </c>
      <c r="G109" s="257"/>
      <c r="H109" s="266">
        <v>8.46</v>
      </c>
      <c r="I109" s="257"/>
      <c r="J109" s="257"/>
      <c r="K109" s="257"/>
      <c r="L109" s="129"/>
      <c r="M109" s="130"/>
      <c r="N109" s="131"/>
      <c r="O109" s="131"/>
      <c r="P109" s="131"/>
      <c r="Q109" s="131"/>
      <c r="R109" s="131"/>
      <c r="S109" s="131"/>
      <c r="T109" s="132"/>
      <c r="AT109" s="133" t="s">
        <v>294</v>
      </c>
      <c r="AU109" s="133" t="s">
        <v>86</v>
      </c>
      <c r="AV109" s="11" t="s">
        <v>86</v>
      </c>
      <c r="AW109" s="11" t="s">
        <v>40</v>
      </c>
      <c r="AX109" s="11" t="s">
        <v>77</v>
      </c>
      <c r="AY109" s="133" t="s">
        <v>284</v>
      </c>
    </row>
    <row r="110" spans="2:51" s="11" customFormat="1" ht="13.5">
      <c r="B110" s="129"/>
      <c r="C110" s="257"/>
      <c r="D110" s="262" t="s">
        <v>294</v>
      </c>
      <c r="E110" s="265" t="s">
        <v>5</v>
      </c>
      <c r="F110" s="239" t="s">
        <v>301</v>
      </c>
      <c r="G110" s="257"/>
      <c r="H110" s="266">
        <v>3.43</v>
      </c>
      <c r="I110" s="257"/>
      <c r="J110" s="257"/>
      <c r="K110" s="257"/>
      <c r="L110" s="129"/>
      <c r="M110" s="130"/>
      <c r="N110" s="131"/>
      <c r="O110" s="131"/>
      <c r="P110" s="131"/>
      <c r="Q110" s="131"/>
      <c r="R110" s="131"/>
      <c r="S110" s="131"/>
      <c r="T110" s="132"/>
      <c r="AT110" s="133" t="s">
        <v>294</v>
      </c>
      <c r="AU110" s="133" t="s">
        <v>86</v>
      </c>
      <c r="AV110" s="11" t="s">
        <v>86</v>
      </c>
      <c r="AW110" s="11" t="s">
        <v>40</v>
      </c>
      <c r="AX110" s="11" t="s">
        <v>77</v>
      </c>
      <c r="AY110" s="133" t="s">
        <v>284</v>
      </c>
    </row>
    <row r="111" spans="2:51" s="11" customFormat="1" ht="13.5">
      <c r="B111" s="129"/>
      <c r="C111" s="257"/>
      <c r="D111" s="262" t="s">
        <v>294</v>
      </c>
      <c r="E111" s="265" t="s">
        <v>5</v>
      </c>
      <c r="F111" s="239" t="s">
        <v>302</v>
      </c>
      <c r="G111" s="257"/>
      <c r="H111" s="266">
        <v>1</v>
      </c>
      <c r="I111" s="257"/>
      <c r="J111" s="257"/>
      <c r="K111" s="257"/>
      <c r="L111" s="129"/>
      <c r="M111" s="130"/>
      <c r="N111" s="131"/>
      <c r="O111" s="131"/>
      <c r="P111" s="131"/>
      <c r="Q111" s="131"/>
      <c r="R111" s="131"/>
      <c r="S111" s="131"/>
      <c r="T111" s="132"/>
      <c r="AT111" s="133" t="s">
        <v>294</v>
      </c>
      <c r="AU111" s="133" t="s">
        <v>86</v>
      </c>
      <c r="AV111" s="11" t="s">
        <v>86</v>
      </c>
      <c r="AW111" s="11" t="s">
        <v>40</v>
      </c>
      <c r="AX111" s="11" t="s">
        <v>77</v>
      </c>
      <c r="AY111" s="133" t="s">
        <v>284</v>
      </c>
    </row>
    <row r="112" spans="2:51" s="11" customFormat="1" ht="13.5">
      <c r="B112" s="129"/>
      <c r="C112" s="257"/>
      <c r="D112" s="262" t="s">
        <v>294</v>
      </c>
      <c r="E112" s="265" t="s">
        <v>5</v>
      </c>
      <c r="F112" s="239" t="s">
        <v>303</v>
      </c>
      <c r="G112" s="257"/>
      <c r="H112" s="266">
        <v>4</v>
      </c>
      <c r="I112" s="257"/>
      <c r="J112" s="257"/>
      <c r="K112" s="257"/>
      <c r="L112" s="129"/>
      <c r="M112" s="130"/>
      <c r="N112" s="131"/>
      <c r="O112" s="131"/>
      <c r="P112" s="131"/>
      <c r="Q112" s="131"/>
      <c r="R112" s="131"/>
      <c r="S112" s="131"/>
      <c r="T112" s="132"/>
      <c r="AT112" s="133" t="s">
        <v>294</v>
      </c>
      <c r="AU112" s="133" t="s">
        <v>86</v>
      </c>
      <c r="AV112" s="11" t="s">
        <v>86</v>
      </c>
      <c r="AW112" s="11" t="s">
        <v>40</v>
      </c>
      <c r="AX112" s="11" t="s">
        <v>77</v>
      </c>
      <c r="AY112" s="133" t="s">
        <v>284</v>
      </c>
    </row>
    <row r="113" spans="2:51" s="13" customFormat="1" ht="13.5">
      <c r="B113" s="140"/>
      <c r="C113" s="267"/>
      <c r="D113" s="258" t="s">
        <v>294</v>
      </c>
      <c r="E113" s="268" t="s">
        <v>111</v>
      </c>
      <c r="F113" s="240" t="s">
        <v>304</v>
      </c>
      <c r="G113" s="267"/>
      <c r="H113" s="269">
        <v>44.74</v>
      </c>
      <c r="I113" s="267"/>
      <c r="J113" s="267"/>
      <c r="K113" s="267"/>
      <c r="L113" s="140"/>
      <c r="M113" s="141"/>
      <c r="N113" s="142"/>
      <c r="O113" s="142"/>
      <c r="P113" s="142"/>
      <c r="Q113" s="142"/>
      <c r="R113" s="142"/>
      <c r="S113" s="142"/>
      <c r="T113" s="143"/>
      <c r="AT113" s="144" t="s">
        <v>294</v>
      </c>
      <c r="AU113" s="144" t="s">
        <v>86</v>
      </c>
      <c r="AV113" s="13" t="s">
        <v>292</v>
      </c>
      <c r="AW113" s="13" t="s">
        <v>40</v>
      </c>
      <c r="AX113" s="13" t="s">
        <v>26</v>
      </c>
      <c r="AY113" s="144" t="s">
        <v>284</v>
      </c>
    </row>
    <row r="114" spans="2:65" s="1" customFormat="1" ht="31.5" customHeight="1">
      <c r="B114" s="122"/>
      <c r="C114" s="252" t="s">
        <v>305</v>
      </c>
      <c r="D114" s="252" t="s">
        <v>287</v>
      </c>
      <c r="E114" s="253" t="s">
        <v>306</v>
      </c>
      <c r="F114" s="236" t="s">
        <v>307</v>
      </c>
      <c r="G114" s="254" t="s">
        <v>308</v>
      </c>
      <c r="H114" s="255">
        <v>7.864</v>
      </c>
      <c r="I114" s="123">
        <v>0</v>
      </c>
      <c r="J114" s="256">
        <f>ROUND(I114*H114,2)</f>
        <v>0</v>
      </c>
      <c r="K114" s="236" t="s">
        <v>291</v>
      </c>
      <c r="L114" s="40"/>
      <c r="M114" s="124" t="s">
        <v>5</v>
      </c>
      <c r="N114" s="125" t="s">
        <v>48</v>
      </c>
      <c r="O114" s="41"/>
      <c r="P114" s="126">
        <f>O114*H114</f>
        <v>0</v>
      </c>
      <c r="Q114" s="126">
        <v>0</v>
      </c>
      <c r="R114" s="126">
        <f>Q114*H114</f>
        <v>0</v>
      </c>
      <c r="S114" s="126">
        <v>0</v>
      </c>
      <c r="T114" s="127">
        <f>S114*H114</f>
        <v>0</v>
      </c>
      <c r="AR114" s="24" t="s">
        <v>292</v>
      </c>
      <c r="AT114" s="24" t="s">
        <v>287</v>
      </c>
      <c r="AU114" s="24" t="s">
        <v>86</v>
      </c>
      <c r="AY114" s="24" t="s">
        <v>284</v>
      </c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24" t="s">
        <v>26</v>
      </c>
      <c r="BK114" s="128">
        <f>ROUND(I114*H114,2)</f>
        <v>0</v>
      </c>
      <c r="BL114" s="24" t="s">
        <v>292</v>
      </c>
      <c r="BM114" s="24" t="s">
        <v>309</v>
      </c>
    </row>
    <row r="115" spans="2:51" s="12" customFormat="1" ht="13.5">
      <c r="B115" s="134"/>
      <c r="C115" s="261"/>
      <c r="D115" s="262" t="s">
        <v>294</v>
      </c>
      <c r="E115" s="263" t="s">
        <v>5</v>
      </c>
      <c r="F115" s="238" t="s">
        <v>298</v>
      </c>
      <c r="G115" s="261"/>
      <c r="H115" s="264" t="s">
        <v>5</v>
      </c>
      <c r="I115" s="261"/>
      <c r="J115" s="261"/>
      <c r="K115" s="261"/>
      <c r="L115" s="134"/>
      <c r="M115" s="137"/>
      <c r="N115" s="138"/>
      <c r="O115" s="138"/>
      <c r="P115" s="138"/>
      <c r="Q115" s="138"/>
      <c r="R115" s="138"/>
      <c r="S115" s="138"/>
      <c r="T115" s="139"/>
      <c r="AT115" s="135" t="s">
        <v>294</v>
      </c>
      <c r="AU115" s="135" t="s">
        <v>86</v>
      </c>
      <c r="AV115" s="12" t="s">
        <v>26</v>
      </c>
      <c r="AW115" s="12" t="s">
        <v>40</v>
      </c>
      <c r="AX115" s="12" t="s">
        <v>77</v>
      </c>
      <c r="AY115" s="135" t="s">
        <v>284</v>
      </c>
    </row>
    <row r="116" spans="2:51" s="11" customFormat="1" ht="13.5">
      <c r="B116" s="129"/>
      <c r="C116" s="257"/>
      <c r="D116" s="262" t="s">
        <v>294</v>
      </c>
      <c r="E116" s="265" t="s">
        <v>5</v>
      </c>
      <c r="F116" s="239" t="s">
        <v>310</v>
      </c>
      <c r="G116" s="257"/>
      <c r="H116" s="266">
        <v>6.84</v>
      </c>
      <c r="I116" s="257"/>
      <c r="J116" s="257"/>
      <c r="K116" s="257"/>
      <c r="L116" s="129"/>
      <c r="M116" s="130"/>
      <c r="N116" s="131"/>
      <c r="O116" s="131"/>
      <c r="P116" s="131"/>
      <c r="Q116" s="131"/>
      <c r="R116" s="131"/>
      <c r="S116" s="131"/>
      <c r="T116" s="132"/>
      <c r="AT116" s="133" t="s">
        <v>294</v>
      </c>
      <c r="AU116" s="133" t="s">
        <v>86</v>
      </c>
      <c r="AV116" s="11" t="s">
        <v>86</v>
      </c>
      <c r="AW116" s="11" t="s">
        <v>40</v>
      </c>
      <c r="AX116" s="11" t="s">
        <v>77</v>
      </c>
      <c r="AY116" s="133" t="s">
        <v>284</v>
      </c>
    </row>
    <row r="117" spans="2:51" s="11" customFormat="1" ht="13.5">
      <c r="B117" s="129"/>
      <c r="C117" s="257"/>
      <c r="D117" s="262" t="s">
        <v>294</v>
      </c>
      <c r="E117" s="265" t="s">
        <v>5</v>
      </c>
      <c r="F117" s="239" t="s">
        <v>311</v>
      </c>
      <c r="G117" s="257"/>
      <c r="H117" s="266">
        <v>1.024</v>
      </c>
      <c r="I117" s="257"/>
      <c r="J117" s="257"/>
      <c r="K117" s="257"/>
      <c r="L117" s="129"/>
      <c r="M117" s="130"/>
      <c r="N117" s="131"/>
      <c r="O117" s="131"/>
      <c r="P117" s="131"/>
      <c r="Q117" s="131"/>
      <c r="R117" s="131"/>
      <c r="S117" s="131"/>
      <c r="T117" s="132"/>
      <c r="AT117" s="133" t="s">
        <v>294</v>
      </c>
      <c r="AU117" s="133" t="s">
        <v>86</v>
      </c>
      <c r="AV117" s="11" t="s">
        <v>86</v>
      </c>
      <c r="AW117" s="11" t="s">
        <v>40</v>
      </c>
      <c r="AX117" s="11" t="s">
        <v>77</v>
      </c>
      <c r="AY117" s="133" t="s">
        <v>284</v>
      </c>
    </row>
    <row r="118" spans="2:51" s="13" customFormat="1" ht="13.5">
      <c r="B118" s="140"/>
      <c r="C118" s="267"/>
      <c r="D118" s="262" t="s">
        <v>294</v>
      </c>
      <c r="E118" s="270" t="s">
        <v>5</v>
      </c>
      <c r="F118" s="241" t="s">
        <v>304</v>
      </c>
      <c r="G118" s="267"/>
      <c r="H118" s="271">
        <v>7.864</v>
      </c>
      <c r="I118" s="267"/>
      <c r="J118" s="267"/>
      <c r="K118" s="267"/>
      <c r="L118" s="140"/>
      <c r="M118" s="141"/>
      <c r="N118" s="142"/>
      <c r="O118" s="142"/>
      <c r="P118" s="142"/>
      <c r="Q118" s="142"/>
      <c r="R118" s="142"/>
      <c r="S118" s="142"/>
      <c r="T118" s="143"/>
      <c r="AT118" s="144" t="s">
        <v>294</v>
      </c>
      <c r="AU118" s="144" t="s">
        <v>86</v>
      </c>
      <c r="AV118" s="13" t="s">
        <v>292</v>
      </c>
      <c r="AW118" s="13" t="s">
        <v>40</v>
      </c>
      <c r="AX118" s="13" t="s">
        <v>26</v>
      </c>
      <c r="AY118" s="144" t="s">
        <v>284</v>
      </c>
    </row>
    <row r="119" spans="2:63" s="10" customFormat="1" ht="29.85" customHeight="1">
      <c r="B119" s="114"/>
      <c r="C119" s="246"/>
      <c r="D119" s="250" t="s">
        <v>76</v>
      </c>
      <c r="E119" s="242" t="s">
        <v>312</v>
      </c>
      <c r="F119" s="242" t="s">
        <v>313</v>
      </c>
      <c r="G119" s="246"/>
      <c r="H119" s="246"/>
      <c r="I119" s="246"/>
      <c r="J119" s="251">
        <f>BK119</f>
        <v>0</v>
      </c>
      <c r="K119" s="246"/>
      <c r="L119" s="114"/>
      <c r="M119" s="116"/>
      <c r="N119" s="117"/>
      <c r="O119" s="117"/>
      <c r="P119" s="118">
        <f>SUM(P120:P195)</f>
        <v>0</v>
      </c>
      <c r="Q119" s="117"/>
      <c r="R119" s="118">
        <f>SUM(R120:R195)</f>
        <v>0.01053088</v>
      </c>
      <c r="S119" s="117"/>
      <c r="T119" s="119">
        <f>SUM(T120:T195)</f>
        <v>0</v>
      </c>
      <c r="AR119" s="115" t="s">
        <v>26</v>
      </c>
      <c r="AT119" s="120" t="s">
        <v>76</v>
      </c>
      <c r="AU119" s="120" t="s">
        <v>26</v>
      </c>
      <c r="AY119" s="115" t="s">
        <v>284</v>
      </c>
      <c r="BK119" s="121">
        <f>SUM(BK120:BK195)</f>
        <v>0</v>
      </c>
    </row>
    <row r="120" spans="2:65" s="1" customFormat="1" ht="31.5" customHeight="1">
      <c r="B120" s="122"/>
      <c r="C120" s="252" t="s">
        <v>292</v>
      </c>
      <c r="D120" s="252" t="s">
        <v>287</v>
      </c>
      <c r="E120" s="253" t="s">
        <v>314</v>
      </c>
      <c r="F120" s="236" t="s">
        <v>315</v>
      </c>
      <c r="G120" s="254" t="s">
        <v>308</v>
      </c>
      <c r="H120" s="255">
        <v>1.72</v>
      </c>
      <c r="I120" s="123">
        <v>0</v>
      </c>
      <c r="J120" s="256">
        <f>ROUND(I120*H120,2)</f>
        <v>0</v>
      </c>
      <c r="K120" s="236" t="s">
        <v>291</v>
      </c>
      <c r="L120" s="40"/>
      <c r="M120" s="124" t="s">
        <v>5</v>
      </c>
      <c r="N120" s="125" t="s">
        <v>48</v>
      </c>
      <c r="O120" s="41"/>
      <c r="P120" s="126">
        <f>O120*H120</f>
        <v>0</v>
      </c>
      <c r="Q120" s="126">
        <v>0</v>
      </c>
      <c r="R120" s="126">
        <f>Q120*H120</f>
        <v>0</v>
      </c>
      <c r="S120" s="126">
        <v>0</v>
      </c>
      <c r="T120" s="127">
        <f>S120*H120</f>
        <v>0</v>
      </c>
      <c r="AR120" s="24" t="s">
        <v>292</v>
      </c>
      <c r="AT120" s="24" t="s">
        <v>287</v>
      </c>
      <c r="AU120" s="24" t="s">
        <v>86</v>
      </c>
      <c r="AY120" s="24" t="s">
        <v>284</v>
      </c>
      <c r="BE120" s="128">
        <f>IF(N120="základní",J120,0)</f>
        <v>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24" t="s">
        <v>26</v>
      </c>
      <c r="BK120" s="128">
        <f>ROUND(I120*H120,2)</f>
        <v>0</v>
      </c>
      <c r="BL120" s="24" t="s">
        <v>292</v>
      </c>
      <c r="BM120" s="24" t="s">
        <v>316</v>
      </c>
    </row>
    <row r="121" spans="2:51" s="12" customFormat="1" ht="13.5">
      <c r="B121" s="134"/>
      <c r="C121" s="261"/>
      <c r="D121" s="262" t="s">
        <v>294</v>
      </c>
      <c r="E121" s="263" t="s">
        <v>5</v>
      </c>
      <c r="F121" s="238" t="s">
        <v>298</v>
      </c>
      <c r="G121" s="261"/>
      <c r="H121" s="264" t="s">
        <v>5</v>
      </c>
      <c r="I121" s="261"/>
      <c r="J121" s="261"/>
      <c r="K121" s="261"/>
      <c r="L121" s="134"/>
      <c r="M121" s="137"/>
      <c r="N121" s="138"/>
      <c r="O121" s="138"/>
      <c r="P121" s="138"/>
      <c r="Q121" s="138"/>
      <c r="R121" s="138"/>
      <c r="S121" s="138"/>
      <c r="T121" s="139"/>
      <c r="AT121" s="135" t="s">
        <v>294</v>
      </c>
      <c r="AU121" s="135" t="s">
        <v>86</v>
      </c>
      <c r="AV121" s="12" t="s">
        <v>26</v>
      </c>
      <c r="AW121" s="12" t="s">
        <v>40</v>
      </c>
      <c r="AX121" s="12" t="s">
        <v>77</v>
      </c>
      <c r="AY121" s="135" t="s">
        <v>284</v>
      </c>
    </row>
    <row r="122" spans="2:51" s="11" customFormat="1" ht="13.5">
      <c r="B122" s="129"/>
      <c r="C122" s="257"/>
      <c r="D122" s="262" t="s">
        <v>294</v>
      </c>
      <c r="E122" s="265" t="s">
        <v>5</v>
      </c>
      <c r="F122" s="239" t="s">
        <v>317</v>
      </c>
      <c r="G122" s="257"/>
      <c r="H122" s="266">
        <v>1.2</v>
      </c>
      <c r="I122" s="257"/>
      <c r="J122" s="257"/>
      <c r="K122" s="257"/>
      <c r="L122" s="129"/>
      <c r="M122" s="130"/>
      <c r="N122" s="131"/>
      <c r="O122" s="131"/>
      <c r="P122" s="131"/>
      <c r="Q122" s="131"/>
      <c r="R122" s="131"/>
      <c r="S122" s="131"/>
      <c r="T122" s="132"/>
      <c r="AT122" s="133" t="s">
        <v>294</v>
      </c>
      <c r="AU122" s="133" t="s">
        <v>86</v>
      </c>
      <c r="AV122" s="11" t="s">
        <v>86</v>
      </c>
      <c r="AW122" s="11" t="s">
        <v>40</v>
      </c>
      <c r="AX122" s="11" t="s">
        <v>77</v>
      </c>
      <c r="AY122" s="133" t="s">
        <v>284</v>
      </c>
    </row>
    <row r="123" spans="2:51" s="11" customFormat="1" ht="13.5">
      <c r="B123" s="129"/>
      <c r="C123" s="257"/>
      <c r="D123" s="262" t="s">
        <v>294</v>
      </c>
      <c r="E123" s="265" t="s">
        <v>5</v>
      </c>
      <c r="F123" s="239" t="s">
        <v>318</v>
      </c>
      <c r="G123" s="257"/>
      <c r="H123" s="266">
        <v>0.52</v>
      </c>
      <c r="I123" s="257"/>
      <c r="J123" s="257"/>
      <c r="K123" s="257"/>
      <c r="L123" s="129"/>
      <c r="M123" s="130"/>
      <c r="N123" s="131"/>
      <c r="O123" s="131"/>
      <c r="P123" s="131"/>
      <c r="Q123" s="131"/>
      <c r="R123" s="131"/>
      <c r="S123" s="131"/>
      <c r="T123" s="132"/>
      <c r="AT123" s="133" t="s">
        <v>294</v>
      </c>
      <c r="AU123" s="133" t="s">
        <v>86</v>
      </c>
      <c r="AV123" s="11" t="s">
        <v>86</v>
      </c>
      <c r="AW123" s="11" t="s">
        <v>40</v>
      </c>
      <c r="AX123" s="11" t="s">
        <v>77</v>
      </c>
      <c r="AY123" s="133" t="s">
        <v>284</v>
      </c>
    </row>
    <row r="124" spans="2:51" s="13" customFormat="1" ht="13.5">
      <c r="B124" s="140"/>
      <c r="C124" s="267"/>
      <c r="D124" s="258" t="s">
        <v>294</v>
      </c>
      <c r="E124" s="268" t="s">
        <v>221</v>
      </c>
      <c r="F124" s="240" t="s">
        <v>304</v>
      </c>
      <c r="G124" s="267"/>
      <c r="H124" s="269">
        <v>1.72</v>
      </c>
      <c r="I124" s="267"/>
      <c r="J124" s="267"/>
      <c r="K124" s="267"/>
      <c r="L124" s="140"/>
      <c r="M124" s="141"/>
      <c r="N124" s="142"/>
      <c r="O124" s="142"/>
      <c r="P124" s="142"/>
      <c r="Q124" s="142"/>
      <c r="R124" s="142"/>
      <c r="S124" s="142"/>
      <c r="T124" s="143"/>
      <c r="AT124" s="144" t="s">
        <v>294</v>
      </c>
      <c r="AU124" s="144" t="s">
        <v>86</v>
      </c>
      <c r="AV124" s="13" t="s">
        <v>292</v>
      </c>
      <c r="AW124" s="13" t="s">
        <v>40</v>
      </c>
      <c r="AX124" s="13" t="s">
        <v>26</v>
      </c>
      <c r="AY124" s="144" t="s">
        <v>284</v>
      </c>
    </row>
    <row r="125" spans="2:65" s="1" customFormat="1" ht="44.25" customHeight="1">
      <c r="B125" s="122"/>
      <c r="C125" s="252" t="s">
        <v>319</v>
      </c>
      <c r="D125" s="252" t="s">
        <v>287</v>
      </c>
      <c r="E125" s="253" t="s">
        <v>320</v>
      </c>
      <c r="F125" s="236" t="s">
        <v>321</v>
      </c>
      <c r="G125" s="254" t="s">
        <v>308</v>
      </c>
      <c r="H125" s="255">
        <v>1.72</v>
      </c>
      <c r="I125" s="123">
        <v>0</v>
      </c>
      <c r="J125" s="256">
        <f>ROUND(I125*H125,2)</f>
        <v>0</v>
      </c>
      <c r="K125" s="236" t="s">
        <v>291</v>
      </c>
      <c r="L125" s="40"/>
      <c r="M125" s="124" t="s">
        <v>5</v>
      </c>
      <c r="N125" s="125" t="s">
        <v>48</v>
      </c>
      <c r="O125" s="41"/>
      <c r="P125" s="126">
        <f>O125*H125</f>
        <v>0</v>
      </c>
      <c r="Q125" s="126">
        <v>0</v>
      </c>
      <c r="R125" s="126">
        <f>Q125*H125</f>
        <v>0</v>
      </c>
      <c r="S125" s="126">
        <v>0</v>
      </c>
      <c r="T125" s="127">
        <f>S125*H125</f>
        <v>0</v>
      </c>
      <c r="AR125" s="24" t="s">
        <v>292</v>
      </c>
      <c r="AT125" s="24" t="s">
        <v>287</v>
      </c>
      <c r="AU125" s="24" t="s">
        <v>86</v>
      </c>
      <c r="AY125" s="24" t="s">
        <v>284</v>
      </c>
      <c r="BE125" s="128">
        <f>IF(N125="základní",J125,0)</f>
        <v>0</v>
      </c>
      <c r="BF125" s="128">
        <f>IF(N125="snížená",J125,0)</f>
        <v>0</v>
      </c>
      <c r="BG125" s="128">
        <f>IF(N125="zákl. přenesená",J125,0)</f>
        <v>0</v>
      </c>
      <c r="BH125" s="128">
        <f>IF(N125="sníž. přenesená",J125,0)</f>
        <v>0</v>
      </c>
      <c r="BI125" s="128">
        <f>IF(N125="nulová",J125,0)</f>
        <v>0</v>
      </c>
      <c r="BJ125" s="24" t="s">
        <v>26</v>
      </c>
      <c r="BK125" s="128">
        <f>ROUND(I125*H125,2)</f>
        <v>0</v>
      </c>
      <c r="BL125" s="24" t="s">
        <v>292</v>
      </c>
      <c r="BM125" s="24" t="s">
        <v>322</v>
      </c>
    </row>
    <row r="126" spans="2:51" s="11" customFormat="1" ht="13.5">
      <c r="B126" s="129"/>
      <c r="C126" s="257"/>
      <c r="D126" s="258" t="s">
        <v>294</v>
      </c>
      <c r="E126" s="259" t="s">
        <v>5</v>
      </c>
      <c r="F126" s="237" t="s">
        <v>221</v>
      </c>
      <c r="G126" s="257"/>
      <c r="H126" s="260">
        <v>1.72</v>
      </c>
      <c r="I126" s="257"/>
      <c r="J126" s="257"/>
      <c r="K126" s="257"/>
      <c r="L126" s="129"/>
      <c r="M126" s="130"/>
      <c r="N126" s="131"/>
      <c r="O126" s="131"/>
      <c r="P126" s="131"/>
      <c r="Q126" s="131"/>
      <c r="R126" s="131"/>
      <c r="S126" s="131"/>
      <c r="T126" s="132"/>
      <c r="AT126" s="133" t="s">
        <v>294</v>
      </c>
      <c r="AU126" s="133" t="s">
        <v>86</v>
      </c>
      <c r="AV126" s="11" t="s">
        <v>86</v>
      </c>
      <c r="AW126" s="11" t="s">
        <v>40</v>
      </c>
      <c r="AX126" s="11" t="s">
        <v>26</v>
      </c>
      <c r="AY126" s="133" t="s">
        <v>284</v>
      </c>
    </row>
    <row r="127" spans="2:65" s="1" customFormat="1" ht="44.25" customHeight="1">
      <c r="B127" s="122"/>
      <c r="C127" s="252" t="s">
        <v>323</v>
      </c>
      <c r="D127" s="252" t="s">
        <v>287</v>
      </c>
      <c r="E127" s="253" t="s">
        <v>324</v>
      </c>
      <c r="F127" s="236" t="s">
        <v>325</v>
      </c>
      <c r="G127" s="254" t="s">
        <v>308</v>
      </c>
      <c r="H127" s="255">
        <v>5.49</v>
      </c>
      <c r="I127" s="123">
        <v>0</v>
      </c>
      <c r="J127" s="256">
        <f>ROUND(I127*H127,2)</f>
        <v>0</v>
      </c>
      <c r="K127" s="236" t="s">
        <v>291</v>
      </c>
      <c r="L127" s="40"/>
      <c r="M127" s="124" t="s">
        <v>5</v>
      </c>
      <c r="N127" s="125" t="s">
        <v>48</v>
      </c>
      <c r="O127" s="41"/>
      <c r="P127" s="126">
        <f>O127*H127</f>
        <v>0</v>
      </c>
      <c r="Q127" s="126">
        <v>0</v>
      </c>
      <c r="R127" s="126">
        <f>Q127*H127</f>
        <v>0</v>
      </c>
      <c r="S127" s="126">
        <v>0</v>
      </c>
      <c r="T127" s="127">
        <f>S127*H127</f>
        <v>0</v>
      </c>
      <c r="AR127" s="24" t="s">
        <v>292</v>
      </c>
      <c r="AT127" s="24" t="s">
        <v>287</v>
      </c>
      <c r="AU127" s="24" t="s">
        <v>86</v>
      </c>
      <c r="AY127" s="24" t="s">
        <v>284</v>
      </c>
      <c r="BE127" s="128">
        <f>IF(N127="základní",J127,0)</f>
        <v>0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24" t="s">
        <v>26</v>
      </c>
      <c r="BK127" s="128">
        <f>ROUND(I127*H127,2)</f>
        <v>0</v>
      </c>
      <c r="BL127" s="24" t="s">
        <v>292</v>
      </c>
      <c r="BM127" s="24" t="s">
        <v>326</v>
      </c>
    </row>
    <row r="128" spans="2:51" s="12" customFormat="1" ht="13.5">
      <c r="B128" s="134"/>
      <c r="C128" s="261"/>
      <c r="D128" s="262" t="s">
        <v>294</v>
      </c>
      <c r="E128" s="263" t="s">
        <v>5</v>
      </c>
      <c r="F128" s="238" t="s">
        <v>298</v>
      </c>
      <c r="G128" s="261"/>
      <c r="H128" s="264" t="s">
        <v>5</v>
      </c>
      <c r="I128" s="261"/>
      <c r="J128" s="261"/>
      <c r="K128" s="261"/>
      <c r="L128" s="134"/>
      <c r="M128" s="137"/>
      <c r="N128" s="138"/>
      <c r="O128" s="138"/>
      <c r="P128" s="138"/>
      <c r="Q128" s="138"/>
      <c r="R128" s="138"/>
      <c r="S128" s="138"/>
      <c r="T128" s="139"/>
      <c r="AT128" s="135" t="s">
        <v>294</v>
      </c>
      <c r="AU128" s="135" t="s">
        <v>86</v>
      </c>
      <c r="AV128" s="12" t="s">
        <v>26</v>
      </c>
      <c r="AW128" s="12" t="s">
        <v>40</v>
      </c>
      <c r="AX128" s="12" t="s">
        <v>77</v>
      </c>
      <c r="AY128" s="135" t="s">
        <v>284</v>
      </c>
    </row>
    <row r="129" spans="2:51" s="11" customFormat="1" ht="13.5">
      <c r="B129" s="129"/>
      <c r="C129" s="257"/>
      <c r="D129" s="258" t="s">
        <v>294</v>
      </c>
      <c r="E129" s="259" t="s">
        <v>219</v>
      </c>
      <c r="F129" s="237" t="s">
        <v>327</v>
      </c>
      <c r="G129" s="257"/>
      <c r="H129" s="260">
        <v>5.49</v>
      </c>
      <c r="I129" s="257"/>
      <c r="J129" s="257"/>
      <c r="K129" s="257"/>
      <c r="L129" s="129"/>
      <c r="M129" s="130"/>
      <c r="N129" s="131"/>
      <c r="O129" s="131"/>
      <c r="P129" s="131"/>
      <c r="Q129" s="131"/>
      <c r="R129" s="131"/>
      <c r="S129" s="131"/>
      <c r="T129" s="132"/>
      <c r="AT129" s="133" t="s">
        <v>294</v>
      </c>
      <c r="AU129" s="133" t="s">
        <v>86</v>
      </c>
      <c r="AV129" s="11" t="s">
        <v>86</v>
      </c>
      <c r="AW129" s="11" t="s">
        <v>40</v>
      </c>
      <c r="AX129" s="11" t="s">
        <v>26</v>
      </c>
      <c r="AY129" s="133" t="s">
        <v>284</v>
      </c>
    </row>
    <row r="130" spans="2:65" s="1" customFormat="1" ht="44.25" customHeight="1">
      <c r="B130" s="122"/>
      <c r="C130" s="252" t="s">
        <v>328</v>
      </c>
      <c r="D130" s="252" t="s">
        <v>287</v>
      </c>
      <c r="E130" s="253" t="s">
        <v>329</v>
      </c>
      <c r="F130" s="236" t="s">
        <v>330</v>
      </c>
      <c r="G130" s="254" t="s">
        <v>308</v>
      </c>
      <c r="H130" s="255">
        <v>5.49</v>
      </c>
      <c r="I130" s="123">
        <v>0</v>
      </c>
      <c r="J130" s="256">
        <f>ROUND(I130*H130,2)</f>
        <v>0</v>
      </c>
      <c r="K130" s="236" t="s">
        <v>291</v>
      </c>
      <c r="L130" s="40"/>
      <c r="M130" s="124" t="s">
        <v>5</v>
      </c>
      <c r="N130" s="125" t="s">
        <v>48</v>
      </c>
      <c r="O130" s="41"/>
      <c r="P130" s="126">
        <f>O130*H130</f>
        <v>0</v>
      </c>
      <c r="Q130" s="126">
        <v>0</v>
      </c>
      <c r="R130" s="126">
        <f>Q130*H130</f>
        <v>0</v>
      </c>
      <c r="S130" s="126">
        <v>0</v>
      </c>
      <c r="T130" s="127">
        <f>S130*H130</f>
        <v>0</v>
      </c>
      <c r="AR130" s="24" t="s">
        <v>292</v>
      </c>
      <c r="AT130" s="24" t="s">
        <v>287</v>
      </c>
      <c r="AU130" s="24" t="s">
        <v>86</v>
      </c>
      <c r="AY130" s="24" t="s">
        <v>284</v>
      </c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24" t="s">
        <v>26</v>
      </c>
      <c r="BK130" s="128">
        <f>ROUND(I130*H130,2)</f>
        <v>0</v>
      </c>
      <c r="BL130" s="24" t="s">
        <v>292</v>
      </c>
      <c r="BM130" s="24" t="s">
        <v>331</v>
      </c>
    </row>
    <row r="131" spans="2:51" s="11" customFormat="1" ht="13.5">
      <c r="B131" s="129"/>
      <c r="C131" s="257"/>
      <c r="D131" s="258" t="s">
        <v>294</v>
      </c>
      <c r="E131" s="259" t="s">
        <v>5</v>
      </c>
      <c r="F131" s="237" t="s">
        <v>219</v>
      </c>
      <c r="G131" s="257"/>
      <c r="H131" s="260">
        <v>5.49</v>
      </c>
      <c r="I131" s="257"/>
      <c r="J131" s="257"/>
      <c r="K131" s="257"/>
      <c r="L131" s="129"/>
      <c r="M131" s="130"/>
      <c r="N131" s="131"/>
      <c r="O131" s="131"/>
      <c r="P131" s="131"/>
      <c r="Q131" s="131"/>
      <c r="R131" s="131"/>
      <c r="S131" s="131"/>
      <c r="T131" s="132"/>
      <c r="AT131" s="133" t="s">
        <v>294</v>
      </c>
      <c r="AU131" s="133" t="s">
        <v>86</v>
      </c>
      <c r="AV131" s="11" t="s">
        <v>86</v>
      </c>
      <c r="AW131" s="11" t="s">
        <v>40</v>
      </c>
      <c r="AX131" s="11" t="s">
        <v>26</v>
      </c>
      <c r="AY131" s="133" t="s">
        <v>284</v>
      </c>
    </row>
    <row r="132" spans="2:65" s="1" customFormat="1" ht="31.5" customHeight="1">
      <c r="B132" s="122"/>
      <c r="C132" s="252" t="s">
        <v>332</v>
      </c>
      <c r="D132" s="252" t="s">
        <v>287</v>
      </c>
      <c r="E132" s="253" t="s">
        <v>333</v>
      </c>
      <c r="F132" s="236" t="s">
        <v>334</v>
      </c>
      <c r="G132" s="254" t="s">
        <v>308</v>
      </c>
      <c r="H132" s="255">
        <v>1.72</v>
      </c>
      <c r="I132" s="123">
        <v>0</v>
      </c>
      <c r="J132" s="256">
        <f>ROUND(I132*H132,2)</f>
        <v>0</v>
      </c>
      <c r="K132" s="236" t="s">
        <v>291</v>
      </c>
      <c r="L132" s="40"/>
      <c r="M132" s="124" t="s">
        <v>5</v>
      </c>
      <c r="N132" s="125" t="s">
        <v>48</v>
      </c>
      <c r="O132" s="41"/>
      <c r="P132" s="126">
        <f>O132*H132</f>
        <v>0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AR132" s="24" t="s">
        <v>292</v>
      </c>
      <c r="AT132" s="24" t="s">
        <v>287</v>
      </c>
      <c r="AU132" s="24" t="s">
        <v>86</v>
      </c>
      <c r="AY132" s="24" t="s">
        <v>284</v>
      </c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24" t="s">
        <v>26</v>
      </c>
      <c r="BK132" s="128">
        <f>ROUND(I132*H132,2)</f>
        <v>0</v>
      </c>
      <c r="BL132" s="24" t="s">
        <v>292</v>
      </c>
      <c r="BM132" s="24" t="s">
        <v>335</v>
      </c>
    </row>
    <row r="133" spans="2:51" s="11" customFormat="1" ht="13.5">
      <c r="B133" s="129"/>
      <c r="C133" s="257"/>
      <c r="D133" s="258" t="s">
        <v>294</v>
      </c>
      <c r="E133" s="259" t="s">
        <v>5</v>
      </c>
      <c r="F133" s="237" t="s">
        <v>221</v>
      </c>
      <c r="G133" s="257"/>
      <c r="H133" s="260">
        <v>1.72</v>
      </c>
      <c r="I133" s="257"/>
      <c r="J133" s="257"/>
      <c r="K133" s="257"/>
      <c r="L133" s="129"/>
      <c r="M133" s="130"/>
      <c r="N133" s="131"/>
      <c r="O133" s="131"/>
      <c r="P133" s="131"/>
      <c r="Q133" s="131"/>
      <c r="R133" s="131"/>
      <c r="S133" s="131"/>
      <c r="T133" s="132"/>
      <c r="AT133" s="133" t="s">
        <v>294</v>
      </c>
      <c r="AU133" s="133" t="s">
        <v>86</v>
      </c>
      <c r="AV133" s="11" t="s">
        <v>86</v>
      </c>
      <c r="AW133" s="11" t="s">
        <v>40</v>
      </c>
      <c r="AX133" s="11" t="s">
        <v>26</v>
      </c>
      <c r="AY133" s="133" t="s">
        <v>284</v>
      </c>
    </row>
    <row r="134" spans="2:65" s="1" customFormat="1" ht="44.25" customHeight="1">
      <c r="B134" s="122"/>
      <c r="C134" s="252" t="s">
        <v>336</v>
      </c>
      <c r="D134" s="252" t="s">
        <v>287</v>
      </c>
      <c r="E134" s="253" t="s">
        <v>337</v>
      </c>
      <c r="F134" s="236" t="s">
        <v>338</v>
      </c>
      <c r="G134" s="254" t="s">
        <v>308</v>
      </c>
      <c r="H134" s="255">
        <v>1.72</v>
      </c>
      <c r="I134" s="123">
        <v>0</v>
      </c>
      <c r="J134" s="256">
        <f>ROUND(I134*H134,2)</f>
        <v>0</v>
      </c>
      <c r="K134" s="236" t="s">
        <v>291</v>
      </c>
      <c r="L134" s="40"/>
      <c r="M134" s="124" t="s">
        <v>5</v>
      </c>
      <c r="N134" s="125" t="s">
        <v>48</v>
      </c>
      <c r="O134" s="41"/>
      <c r="P134" s="126">
        <f>O134*H134</f>
        <v>0</v>
      </c>
      <c r="Q134" s="126">
        <v>0</v>
      </c>
      <c r="R134" s="126">
        <f>Q134*H134</f>
        <v>0</v>
      </c>
      <c r="S134" s="126">
        <v>0</v>
      </c>
      <c r="T134" s="127">
        <f>S134*H134</f>
        <v>0</v>
      </c>
      <c r="AR134" s="24" t="s">
        <v>292</v>
      </c>
      <c r="AT134" s="24" t="s">
        <v>287</v>
      </c>
      <c r="AU134" s="24" t="s">
        <v>86</v>
      </c>
      <c r="AY134" s="24" t="s">
        <v>284</v>
      </c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24" t="s">
        <v>26</v>
      </c>
      <c r="BK134" s="128">
        <f>ROUND(I134*H134,2)</f>
        <v>0</v>
      </c>
      <c r="BL134" s="24" t="s">
        <v>292</v>
      </c>
      <c r="BM134" s="24" t="s">
        <v>339</v>
      </c>
    </row>
    <row r="135" spans="2:51" s="11" customFormat="1" ht="13.5">
      <c r="B135" s="129"/>
      <c r="C135" s="257"/>
      <c r="D135" s="258" t="s">
        <v>294</v>
      </c>
      <c r="E135" s="259" t="s">
        <v>5</v>
      </c>
      <c r="F135" s="237" t="s">
        <v>221</v>
      </c>
      <c r="G135" s="257"/>
      <c r="H135" s="260">
        <v>1.72</v>
      </c>
      <c r="I135" s="257"/>
      <c r="J135" s="257"/>
      <c r="K135" s="257"/>
      <c r="L135" s="129"/>
      <c r="M135" s="130"/>
      <c r="N135" s="131"/>
      <c r="O135" s="131"/>
      <c r="P135" s="131"/>
      <c r="Q135" s="131"/>
      <c r="R135" s="131"/>
      <c r="S135" s="131"/>
      <c r="T135" s="132"/>
      <c r="AT135" s="133" t="s">
        <v>294</v>
      </c>
      <c r="AU135" s="133" t="s">
        <v>86</v>
      </c>
      <c r="AV135" s="11" t="s">
        <v>86</v>
      </c>
      <c r="AW135" s="11" t="s">
        <v>40</v>
      </c>
      <c r="AX135" s="11" t="s">
        <v>26</v>
      </c>
      <c r="AY135" s="133" t="s">
        <v>284</v>
      </c>
    </row>
    <row r="136" spans="2:65" s="1" customFormat="1" ht="44.25" customHeight="1">
      <c r="B136" s="122"/>
      <c r="C136" s="252" t="s">
        <v>31</v>
      </c>
      <c r="D136" s="252" t="s">
        <v>287</v>
      </c>
      <c r="E136" s="253" t="s">
        <v>340</v>
      </c>
      <c r="F136" s="236" t="s">
        <v>341</v>
      </c>
      <c r="G136" s="254" t="s">
        <v>308</v>
      </c>
      <c r="H136" s="255">
        <v>5.49</v>
      </c>
      <c r="I136" s="123">
        <v>0</v>
      </c>
      <c r="J136" s="256">
        <f>ROUND(I136*H136,2)</f>
        <v>0</v>
      </c>
      <c r="K136" s="236" t="s">
        <v>291</v>
      </c>
      <c r="L136" s="40"/>
      <c r="M136" s="124" t="s">
        <v>5</v>
      </c>
      <c r="N136" s="125" t="s">
        <v>48</v>
      </c>
      <c r="O136" s="41"/>
      <c r="P136" s="126">
        <f>O136*H136</f>
        <v>0</v>
      </c>
      <c r="Q136" s="126">
        <v>0</v>
      </c>
      <c r="R136" s="126">
        <f>Q136*H136</f>
        <v>0</v>
      </c>
      <c r="S136" s="126">
        <v>0</v>
      </c>
      <c r="T136" s="127">
        <f>S136*H136</f>
        <v>0</v>
      </c>
      <c r="AR136" s="24" t="s">
        <v>292</v>
      </c>
      <c r="AT136" s="24" t="s">
        <v>287</v>
      </c>
      <c r="AU136" s="24" t="s">
        <v>86</v>
      </c>
      <c r="AY136" s="24" t="s">
        <v>284</v>
      </c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24" t="s">
        <v>26</v>
      </c>
      <c r="BK136" s="128">
        <f>ROUND(I136*H136,2)</f>
        <v>0</v>
      </c>
      <c r="BL136" s="24" t="s">
        <v>292</v>
      </c>
      <c r="BM136" s="24" t="s">
        <v>342</v>
      </c>
    </row>
    <row r="137" spans="2:51" s="11" customFormat="1" ht="13.5">
      <c r="B137" s="129"/>
      <c r="C137" s="257"/>
      <c r="D137" s="258" t="s">
        <v>294</v>
      </c>
      <c r="E137" s="259" t="s">
        <v>5</v>
      </c>
      <c r="F137" s="237" t="s">
        <v>219</v>
      </c>
      <c r="G137" s="257"/>
      <c r="H137" s="260">
        <v>5.49</v>
      </c>
      <c r="I137" s="257"/>
      <c r="J137" s="257"/>
      <c r="K137" s="257"/>
      <c r="L137" s="129"/>
      <c r="M137" s="130"/>
      <c r="N137" s="131"/>
      <c r="O137" s="131"/>
      <c r="P137" s="131"/>
      <c r="Q137" s="131"/>
      <c r="R137" s="131"/>
      <c r="S137" s="131"/>
      <c r="T137" s="132"/>
      <c r="AT137" s="133" t="s">
        <v>294</v>
      </c>
      <c r="AU137" s="133" t="s">
        <v>86</v>
      </c>
      <c r="AV137" s="11" t="s">
        <v>86</v>
      </c>
      <c r="AW137" s="11" t="s">
        <v>40</v>
      </c>
      <c r="AX137" s="11" t="s">
        <v>26</v>
      </c>
      <c r="AY137" s="133" t="s">
        <v>284</v>
      </c>
    </row>
    <row r="138" spans="2:65" s="1" customFormat="1" ht="44.25" customHeight="1">
      <c r="B138" s="122"/>
      <c r="C138" s="252" t="s">
        <v>285</v>
      </c>
      <c r="D138" s="252" t="s">
        <v>287</v>
      </c>
      <c r="E138" s="253" t="s">
        <v>343</v>
      </c>
      <c r="F138" s="236" t="s">
        <v>344</v>
      </c>
      <c r="G138" s="254" t="s">
        <v>308</v>
      </c>
      <c r="H138" s="255">
        <v>5.49</v>
      </c>
      <c r="I138" s="123">
        <v>0</v>
      </c>
      <c r="J138" s="256">
        <f>ROUND(I138*H138,2)</f>
        <v>0</v>
      </c>
      <c r="K138" s="236" t="s">
        <v>291</v>
      </c>
      <c r="L138" s="40"/>
      <c r="M138" s="124" t="s">
        <v>5</v>
      </c>
      <c r="N138" s="125" t="s">
        <v>48</v>
      </c>
      <c r="O138" s="41"/>
      <c r="P138" s="126">
        <f>O138*H138</f>
        <v>0</v>
      </c>
      <c r="Q138" s="126">
        <v>0</v>
      </c>
      <c r="R138" s="126">
        <f>Q138*H138</f>
        <v>0</v>
      </c>
      <c r="S138" s="126">
        <v>0</v>
      </c>
      <c r="T138" s="127">
        <f>S138*H138</f>
        <v>0</v>
      </c>
      <c r="AR138" s="24" t="s">
        <v>292</v>
      </c>
      <c r="AT138" s="24" t="s">
        <v>287</v>
      </c>
      <c r="AU138" s="24" t="s">
        <v>86</v>
      </c>
      <c r="AY138" s="24" t="s">
        <v>284</v>
      </c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24" t="s">
        <v>26</v>
      </c>
      <c r="BK138" s="128">
        <f>ROUND(I138*H138,2)</f>
        <v>0</v>
      </c>
      <c r="BL138" s="24" t="s">
        <v>292</v>
      </c>
      <c r="BM138" s="24" t="s">
        <v>345</v>
      </c>
    </row>
    <row r="139" spans="2:51" s="11" customFormat="1" ht="13.5">
      <c r="B139" s="129"/>
      <c r="C139" s="257"/>
      <c r="D139" s="258" t="s">
        <v>294</v>
      </c>
      <c r="E139" s="259" t="s">
        <v>5</v>
      </c>
      <c r="F139" s="237" t="s">
        <v>219</v>
      </c>
      <c r="G139" s="257"/>
      <c r="H139" s="260">
        <v>5.49</v>
      </c>
      <c r="I139" s="257"/>
      <c r="J139" s="257"/>
      <c r="K139" s="257"/>
      <c r="L139" s="129"/>
      <c r="M139" s="130"/>
      <c r="N139" s="131"/>
      <c r="O139" s="131"/>
      <c r="P139" s="131"/>
      <c r="Q139" s="131"/>
      <c r="R139" s="131"/>
      <c r="S139" s="131"/>
      <c r="T139" s="132"/>
      <c r="AT139" s="133" t="s">
        <v>294</v>
      </c>
      <c r="AU139" s="133" t="s">
        <v>86</v>
      </c>
      <c r="AV139" s="11" t="s">
        <v>86</v>
      </c>
      <c r="AW139" s="11" t="s">
        <v>40</v>
      </c>
      <c r="AX139" s="11" t="s">
        <v>26</v>
      </c>
      <c r="AY139" s="133" t="s">
        <v>284</v>
      </c>
    </row>
    <row r="140" spans="2:65" s="1" customFormat="1" ht="44.25" customHeight="1">
      <c r="B140" s="122"/>
      <c r="C140" s="252" t="s">
        <v>346</v>
      </c>
      <c r="D140" s="252" t="s">
        <v>287</v>
      </c>
      <c r="E140" s="253" t="s">
        <v>347</v>
      </c>
      <c r="F140" s="236" t="s">
        <v>348</v>
      </c>
      <c r="G140" s="254" t="s">
        <v>308</v>
      </c>
      <c r="H140" s="255">
        <v>1.464</v>
      </c>
      <c r="I140" s="123">
        <v>0</v>
      </c>
      <c r="J140" s="256">
        <f>ROUND(I140*H140,2)</f>
        <v>0</v>
      </c>
      <c r="K140" s="236" t="s">
        <v>291</v>
      </c>
      <c r="L140" s="40"/>
      <c r="M140" s="124" t="s">
        <v>5</v>
      </c>
      <c r="N140" s="125" t="s">
        <v>48</v>
      </c>
      <c r="O140" s="41"/>
      <c r="P140" s="126">
        <f>O140*H140</f>
        <v>0</v>
      </c>
      <c r="Q140" s="126">
        <v>0</v>
      </c>
      <c r="R140" s="126">
        <f>Q140*H140</f>
        <v>0</v>
      </c>
      <c r="S140" s="126">
        <v>0</v>
      </c>
      <c r="T140" s="127">
        <f>S140*H140</f>
        <v>0</v>
      </c>
      <c r="AR140" s="24" t="s">
        <v>292</v>
      </c>
      <c r="AT140" s="24" t="s">
        <v>287</v>
      </c>
      <c r="AU140" s="24" t="s">
        <v>86</v>
      </c>
      <c r="AY140" s="24" t="s">
        <v>284</v>
      </c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24" t="s">
        <v>26</v>
      </c>
      <c r="BK140" s="128">
        <f>ROUND(I140*H140,2)</f>
        <v>0</v>
      </c>
      <c r="BL140" s="24" t="s">
        <v>292</v>
      </c>
      <c r="BM140" s="24" t="s">
        <v>349</v>
      </c>
    </row>
    <row r="141" spans="2:51" s="12" customFormat="1" ht="13.5">
      <c r="B141" s="134"/>
      <c r="C141" s="261"/>
      <c r="D141" s="262" t="s">
        <v>294</v>
      </c>
      <c r="E141" s="263" t="s">
        <v>5</v>
      </c>
      <c r="F141" s="238" t="s">
        <v>298</v>
      </c>
      <c r="G141" s="261"/>
      <c r="H141" s="264" t="s">
        <v>5</v>
      </c>
      <c r="I141" s="261"/>
      <c r="J141" s="261"/>
      <c r="K141" s="261"/>
      <c r="L141" s="134"/>
      <c r="M141" s="137"/>
      <c r="N141" s="138"/>
      <c r="O141" s="138"/>
      <c r="P141" s="138"/>
      <c r="Q141" s="138"/>
      <c r="R141" s="138"/>
      <c r="S141" s="138"/>
      <c r="T141" s="139"/>
      <c r="AT141" s="135" t="s">
        <v>294</v>
      </c>
      <c r="AU141" s="135" t="s">
        <v>86</v>
      </c>
      <c r="AV141" s="12" t="s">
        <v>26</v>
      </c>
      <c r="AW141" s="12" t="s">
        <v>40</v>
      </c>
      <c r="AX141" s="12" t="s">
        <v>77</v>
      </c>
      <c r="AY141" s="135" t="s">
        <v>284</v>
      </c>
    </row>
    <row r="142" spans="2:51" s="11" customFormat="1" ht="13.5">
      <c r="B142" s="129"/>
      <c r="C142" s="257"/>
      <c r="D142" s="262" t="s">
        <v>294</v>
      </c>
      <c r="E142" s="265" t="s">
        <v>5</v>
      </c>
      <c r="F142" s="239" t="s">
        <v>350</v>
      </c>
      <c r="G142" s="257"/>
      <c r="H142" s="266">
        <v>0.452</v>
      </c>
      <c r="I142" s="257"/>
      <c r="J142" s="257"/>
      <c r="K142" s="257"/>
      <c r="L142" s="129"/>
      <c r="M142" s="130"/>
      <c r="N142" s="131"/>
      <c r="O142" s="131"/>
      <c r="P142" s="131"/>
      <c r="Q142" s="131"/>
      <c r="R142" s="131"/>
      <c r="S142" s="131"/>
      <c r="T142" s="132"/>
      <c r="AT142" s="133" t="s">
        <v>294</v>
      </c>
      <c r="AU142" s="133" t="s">
        <v>86</v>
      </c>
      <c r="AV142" s="11" t="s">
        <v>86</v>
      </c>
      <c r="AW142" s="11" t="s">
        <v>40</v>
      </c>
      <c r="AX142" s="11" t="s">
        <v>77</v>
      </c>
      <c r="AY142" s="133" t="s">
        <v>284</v>
      </c>
    </row>
    <row r="143" spans="2:51" s="11" customFormat="1" ht="13.5">
      <c r="B143" s="129"/>
      <c r="C143" s="257"/>
      <c r="D143" s="262" t="s">
        <v>294</v>
      </c>
      <c r="E143" s="265" t="s">
        <v>5</v>
      </c>
      <c r="F143" s="239" t="s">
        <v>351</v>
      </c>
      <c r="G143" s="257"/>
      <c r="H143" s="266">
        <v>0.5</v>
      </c>
      <c r="I143" s="257"/>
      <c r="J143" s="257"/>
      <c r="K143" s="257"/>
      <c r="L143" s="129"/>
      <c r="M143" s="130"/>
      <c r="N143" s="131"/>
      <c r="O143" s="131"/>
      <c r="P143" s="131"/>
      <c r="Q143" s="131"/>
      <c r="R143" s="131"/>
      <c r="S143" s="131"/>
      <c r="T143" s="132"/>
      <c r="AT143" s="133" t="s">
        <v>294</v>
      </c>
      <c r="AU143" s="133" t="s">
        <v>86</v>
      </c>
      <c r="AV143" s="11" t="s">
        <v>86</v>
      </c>
      <c r="AW143" s="11" t="s">
        <v>40</v>
      </c>
      <c r="AX143" s="11" t="s">
        <v>77</v>
      </c>
      <c r="AY143" s="133" t="s">
        <v>284</v>
      </c>
    </row>
    <row r="144" spans="2:51" s="11" customFormat="1" ht="13.5">
      <c r="B144" s="129"/>
      <c r="C144" s="257"/>
      <c r="D144" s="262" t="s">
        <v>294</v>
      </c>
      <c r="E144" s="265" t="s">
        <v>5</v>
      </c>
      <c r="F144" s="239" t="s">
        <v>352</v>
      </c>
      <c r="G144" s="257"/>
      <c r="H144" s="266">
        <v>0.512</v>
      </c>
      <c r="I144" s="257"/>
      <c r="J144" s="257"/>
      <c r="K144" s="257"/>
      <c r="L144" s="129"/>
      <c r="M144" s="130"/>
      <c r="N144" s="131"/>
      <c r="O144" s="131"/>
      <c r="P144" s="131"/>
      <c r="Q144" s="131"/>
      <c r="R144" s="131"/>
      <c r="S144" s="131"/>
      <c r="T144" s="132"/>
      <c r="AT144" s="133" t="s">
        <v>294</v>
      </c>
      <c r="AU144" s="133" t="s">
        <v>86</v>
      </c>
      <c r="AV144" s="11" t="s">
        <v>86</v>
      </c>
      <c r="AW144" s="11" t="s">
        <v>40</v>
      </c>
      <c r="AX144" s="11" t="s">
        <v>77</v>
      </c>
      <c r="AY144" s="133" t="s">
        <v>284</v>
      </c>
    </row>
    <row r="145" spans="2:51" s="13" customFormat="1" ht="13.5">
      <c r="B145" s="140"/>
      <c r="C145" s="267"/>
      <c r="D145" s="258" t="s">
        <v>294</v>
      </c>
      <c r="E145" s="268" t="s">
        <v>234</v>
      </c>
      <c r="F145" s="240" t="s">
        <v>304</v>
      </c>
      <c r="G145" s="267"/>
      <c r="H145" s="269">
        <v>1.464</v>
      </c>
      <c r="I145" s="267"/>
      <c r="J145" s="267"/>
      <c r="K145" s="267"/>
      <c r="L145" s="140"/>
      <c r="M145" s="141"/>
      <c r="N145" s="142"/>
      <c r="O145" s="142"/>
      <c r="P145" s="142"/>
      <c r="Q145" s="142"/>
      <c r="R145" s="142"/>
      <c r="S145" s="142"/>
      <c r="T145" s="143"/>
      <c r="AT145" s="144" t="s">
        <v>294</v>
      </c>
      <c r="AU145" s="144" t="s">
        <v>86</v>
      </c>
      <c r="AV145" s="13" t="s">
        <v>292</v>
      </c>
      <c r="AW145" s="13" t="s">
        <v>40</v>
      </c>
      <c r="AX145" s="13" t="s">
        <v>26</v>
      </c>
      <c r="AY145" s="144" t="s">
        <v>284</v>
      </c>
    </row>
    <row r="146" spans="2:65" s="1" customFormat="1" ht="44.25" customHeight="1">
      <c r="B146" s="122"/>
      <c r="C146" s="252" t="s">
        <v>312</v>
      </c>
      <c r="D146" s="252" t="s">
        <v>287</v>
      </c>
      <c r="E146" s="253" t="s">
        <v>353</v>
      </c>
      <c r="F146" s="236" t="s">
        <v>354</v>
      </c>
      <c r="G146" s="254" t="s">
        <v>308</v>
      </c>
      <c r="H146" s="255">
        <v>1.464</v>
      </c>
      <c r="I146" s="123">
        <v>0</v>
      </c>
      <c r="J146" s="256">
        <f>ROUND(I146*H146,2)</f>
        <v>0</v>
      </c>
      <c r="K146" s="236" t="s">
        <v>291</v>
      </c>
      <c r="L146" s="40"/>
      <c r="M146" s="124" t="s">
        <v>5</v>
      </c>
      <c r="N146" s="125" t="s">
        <v>48</v>
      </c>
      <c r="O146" s="41"/>
      <c r="P146" s="126">
        <f>O146*H146</f>
        <v>0</v>
      </c>
      <c r="Q146" s="126">
        <v>0</v>
      </c>
      <c r="R146" s="126">
        <f>Q146*H146</f>
        <v>0</v>
      </c>
      <c r="S146" s="126">
        <v>0</v>
      </c>
      <c r="T146" s="127">
        <f>S146*H146</f>
        <v>0</v>
      </c>
      <c r="AR146" s="24" t="s">
        <v>292</v>
      </c>
      <c r="AT146" s="24" t="s">
        <v>287</v>
      </c>
      <c r="AU146" s="24" t="s">
        <v>86</v>
      </c>
      <c r="AY146" s="24" t="s">
        <v>284</v>
      </c>
      <c r="BE146" s="128">
        <f>IF(N146="základní",J146,0)</f>
        <v>0</v>
      </c>
      <c r="BF146" s="128">
        <f>IF(N146="snížená",J146,0)</f>
        <v>0</v>
      </c>
      <c r="BG146" s="128">
        <f>IF(N146="zákl. přenesená",J146,0)</f>
        <v>0</v>
      </c>
      <c r="BH146" s="128">
        <f>IF(N146="sníž. přenesená",J146,0)</f>
        <v>0</v>
      </c>
      <c r="BI146" s="128">
        <f>IF(N146="nulová",J146,0)</f>
        <v>0</v>
      </c>
      <c r="BJ146" s="24" t="s">
        <v>26</v>
      </c>
      <c r="BK146" s="128">
        <f>ROUND(I146*H146,2)</f>
        <v>0</v>
      </c>
      <c r="BL146" s="24" t="s">
        <v>292</v>
      </c>
      <c r="BM146" s="24" t="s">
        <v>355</v>
      </c>
    </row>
    <row r="147" spans="2:51" s="11" customFormat="1" ht="13.5">
      <c r="B147" s="129"/>
      <c r="C147" s="257"/>
      <c r="D147" s="258" t="s">
        <v>294</v>
      </c>
      <c r="E147" s="259" t="s">
        <v>5</v>
      </c>
      <c r="F147" s="237" t="s">
        <v>234</v>
      </c>
      <c r="G147" s="257"/>
      <c r="H147" s="260">
        <v>1.464</v>
      </c>
      <c r="I147" s="257"/>
      <c r="J147" s="257"/>
      <c r="K147" s="257"/>
      <c r="L147" s="129"/>
      <c r="M147" s="130"/>
      <c r="N147" s="131"/>
      <c r="O147" s="131"/>
      <c r="P147" s="131"/>
      <c r="Q147" s="131"/>
      <c r="R147" s="131"/>
      <c r="S147" s="131"/>
      <c r="T147" s="132"/>
      <c r="AT147" s="133" t="s">
        <v>294</v>
      </c>
      <c r="AU147" s="133" t="s">
        <v>86</v>
      </c>
      <c r="AV147" s="11" t="s">
        <v>86</v>
      </c>
      <c r="AW147" s="11" t="s">
        <v>40</v>
      </c>
      <c r="AX147" s="11" t="s">
        <v>26</v>
      </c>
      <c r="AY147" s="133" t="s">
        <v>284</v>
      </c>
    </row>
    <row r="148" spans="2:65" s="1" customFormat="1" ht="44.25" customHeight="1">
      <c r="B148" s="122"/>
      <c r="C148" s="252" t="s">
        <v>356</v>
      </c>
      <c r="D148" s="252" t="s">
        <v>287</v>
      </c>
      <c r="E148" s="253" t="s">
        <v>357</v>
      </c>
      <c r="F148" s="236" t="s">
        <v>358</v>
      </c>
      <c r="G148" s="254" t="s">
        <v>308</v>
      </c>
      <c r="H148" s="255">
        <v>1.464</v>
      </c>
      <c r="I148" s="123">
        <v>0</v>
      </c>
      <c r="J148" s="256">
        <f>ROUND(I148*H148,2)</f>
        <v>0</v>
      </c>
      <c r="K148" s="236" t="s">
        <v>291</v>
      </c>
      <c r="L148" s="40"/>
      <c r="M148" s="124" t="s">
        <v>5</v>
      </c>
      <c r="N148" s="125" t="s">
        <v>48</v>
      </c>
      <c r="O148" s="41"/>
      <c r="P148" s="126">
        <f>O148*H148</f>
        <v>0</v>
      </c>
      <c r="Q148" s="126">
        <v>0</v>
      </c>
      <c r="R148" s="126">
        <f>Q148*H148</f>
        <v>0</v>
      </c>
      <c r="S148" s="126">
        <v>0</v>
      </c>
      <c r="T148" s="127">
        <f>S148*H148</f>
        <v>0</v>
      </c>
      <c r="AR148" s="24" t="s">
        <v>292</v>
      </c>
      <c r="AT148" s="24" t="s">
        <v>287</v>
      </c>
      <c r="AU148" s="24" t="s">
        <v>86</v>
      </c>
      <c r="AY148" s="24" t="s">
        <v>284</v>
      </c>
      <c r="BE148" s="128">
        <f>IF(N148="základní",J148,0)</f>
        <v>0</v>
      </c>
      <c r="BF148" s="128">
        <f>IF(N148="snížená",J148,0)</f>
        <v>0</v>
      </c>
      <c r="BG148" s="128">
        <f>IF(N148="zákl. přenesená",J148,0)</f>
        <v>0</v>
      </c>
      <c r="BH148" s="128">
        <f>IF(N148="sníž. přenesená",J148,0)</f>
        <v>0</v>
      </c>
      <c r="BI148" s="128">
        <f>IF(N148="nulová",J148,0)</f>
        <v>0</v>
      </c>
      <c r="BJ148" s="24" t="s">
        <v>26</v>
      </c>
      <c r="BK148" s="128">
        <f>ROUND(I148*H148,2)</f>
        <v>0</v>
      </c>
      <c r="BL148" s="24" t="s">
        <v>292</v>
      </c>
      <c r="BM148" s="24" t="s">
        <v>359</v>
      </c>
    </row>
    <row r="149" spans="2:51" s="11" customFormat="1" ht="13.5">
      <c r="B149" s="129"/>
      <c r="C149" s="257"/>
      <c r="D149" s="258" t="s">
        <v>294</v>
      </c>
      <c r="E149" s="259" t="s">
        <v>5</v>
      </c>
      <c r="F149" s="237" t="s">
        <v>234</v>
      </c>
      <c r="G149" s="257"/>
      <c r="H149" s="260">
        <v>1.464</v>
      </c>
      <c r="I149" s="257"/>
      <c r="J149" s="257"/>
      <c r="K149" s="257"/>
      <c r="L149" s="129"/>
      <c r="M149" s="130"/>
      <c r="N149" s="131"/>
      <c r="O149" s="131"/>
      <c r="P149" s="131"/>
      <c r="Q149" s="131"/>
      <c r="R149" s="131"/>
      <c r="S149" s="131"/>
      <c r="T149" s="132"/>
      <c r="AT149" s="133" t="s">
        <v>294</v>
      </c>
      <c r="AU149" s="133" t="s">
        <v>86</v>
      </c>
      <c r="AV149" s="11" t="s">
        <v>86</v>
      </c>
      <c r="AW149" s="11" t="s">
        <v>40</v>
      </c>
      <c r="AX149" s="11" t="s">
        <v>26</v>
      </c>
      <c r="AY149" s="133" t="s">
        <v>284</v>
      </c>
    </row>
    <row r="150" spans="2:65" s="1" customFormat="1" ht="44.25" customHeight="1">
      <c r="B150" s="122"/>
      <c r="C150" s="252" t="s">
        <v>11</v>
      </c>
      <c r="D150" s="252" t="s">
        <v>287</v>
      </c>
      <c r="E150" s="253" t="s">
        <v>360</v>
      </c>
      <c r="F150" s="236" t="s">
        <v>361</v>
      </c>
      <c r="G150" s="254" t="s">
        <v>308</v>
      </c>
      <c r="H150" s="255">
        <v>1.464</v>
      </c>
      <c r="I150" s="123">
        <v>0</v>
      </c>
      <c r="J150" s="256">
        <f>ROUND(I150*H150,2)</f>
        <v>0</v>
      </c>
      <c r="K150" s="236" t="s">
        <v>291</v>
      </c>
      <c r="L150" s="40"/>
      <c r="M150" s="124" t="s">
        <v>5</v>
      </c>
      <c r="N150" s="125" t="s">
        <v>48</v>
      </c>
      <c r="O150" s="41"/>
      <c r="P150" s="126">
        <f>O150*H150</f>
        <v>0</v>
      </c>
      <c r="Q150" s="126">
        <v>0</v>
      </c>
      <c r="R150" s="126">
        <f>Q150*H150</f>
        <v>0</v>
      </c>
      <c r="S150" s="126">
        <v>0</v>
      </c>
      <c r="T150" s="127">
        <f>S150*H150</f>
        <v>0</v>
      </c>
      <c r="AR150" s="24" t="s">
        <v>292</v>
      </c>
      <c r="AT150" s="24" t="s">
        <v>287</v>
      </c>
      <c r="AU150" s="24" t="s">
        <v>86</v>
      </c>
      <c r="AY150" s="24" t="s">
        <v>284</v>
      </c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24" t="s">
        <v>26</v>
      </c>
      <c r="BK150" s="128">
        <f>ROUND(I150*H150,2)</f>
        <v>0</v>
      </c>
      <c r="BL150" s="24" t="s">
        <v>292</v>
      </c>
      <c r="BM150" s="24" t="s">
        <v>362</v>
      </c>
    </row>
    <row r="151" spans="2:51" s="11" customFormat="1" ht="13.5">
      <c r="B151" s="129"/>
      <c r="C151" s="257"/>
      <c r="D151" s="258" t="s">
        <v>294</v>
      </c>
      <c r="E151" s="259" t="s">
        <v>5</v>
      </c>
      <c r="F151" s="237" t="s">
        <v>234</v>
      </c>
      <c r="G151" s="257"/>
      <c r="H151" s="260">
        <v>1.464</v>
      </c>
      <c r="I151" s="257"/>
      <c r="J151" s="257"/>
      <c r="K151" s="257"/>
      <c r="L151" s="129"/>
      <c r="M151" s="130"/>
      <c r="N151" s="131"/>
      <c r="O151" s="131"/>
      <c r="P151" s="131"/>
      <c r="Q151" s="131"/>
      <c r="R151" s="131"/>
      <c r="S151" s="131"/>
      <c r="T151" s="132"/>
      <c r="AT151" s="133" t="s">
        <v>294</v>
      </c>
      <c r="AU151" s="133" t="s">
        <v>86</v>
      </c>
      <c r="AV151" s="11" t="s">
        <v>86</v>
      </c>
      <c r="AW151" s="11" t="s">
        <v>40</v>
      </c>
      <c r="AX151" s="11" t="s">
        <v>26</v>
      </c>
      <c r="AY151" s="133" t="s">
        <v>284</v>
      </c>
    </row>
    <row r="152" spans="2:65" s="1" customFormat="1" ht="31.5" customHeight="1">
      <c r="B152" s="122"/>
      <c r="C152" s="252" t="s">
        <v>363</v>
      </c>
      <c r="D152" s="252" t="s">
        <v>287</v>
      </c>
      <c r="E152" s="253" t="s">
        <v>364</v>
      </c>
      <c r="F152" s="236" t="s">
        <v>365</v>
      </c>
      <c r="G152" s="254" t="s">
        <v>308</v>
      </c>
      <c r="H152" s="255">
        <v>2.4</v>
      </c>
      <c r="I152" s="123">
        <v>0</v>
      </c>
      <c r="J152" s="256">
        <f>ROUND(I152*H152,2)</f>
        <v>0</v>
      </c>
      <c r="K152" s="236" t="s">
        <v>291</v>
      </c>
      <c r="L152" s="40"/>
      <c r="M152" s="124" t="s">
        <v>5</v>
      </c>
      <c r="N152" s="125" t="s">
        <v>48</v>
      </c>
      <c r="O152" s="41"/>
      <c r="P152" s="126">
        <f>O152*H152</f>
        <v>0</v>
      </c>
      <c r="Q152" s="126">
        <v>0</v>
      </c>
      <c r="R152" s="126">
        <f>Q152*H152</f>
        <v>0</v>
      </c>
      <c r="S152" s="126">
        <v>0</v>
      </c>
      <c r="T152" s="127">
        <f>S152*H152</f>
        <v>0</v>
      </c>
      <c r="AR152" s="24" t="s">
        <v>292</v>
      </c>
      <c r="AT152" s="24" t="s">
        <v>287</v>
      </c>
      <c r="AU152" s="24" t="s">
        <v>86</v>
      </c>
      <c r="AY152" s="24" t="s">
        <v>284</v>
      </c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24" t="s">
        <v>26</v>
      </c>
      <c r="BK152" s="128">
        <f>ROUND(I152*H152,2)</f>
        <v>0</v>
      </c>
      <c r="BL152" s="24" t="s">
        <v>292</v>
      </c>
      <c r="BM152" s="24" t="s">
        <v>366</v>
      </c>
    </row>
    <row r="153" spans="2:51" s="12" customFormat="1" ht="13.5">
      <c r="B153" s="134"/>
      <c r="C153" s="261"/>
      <c r="D153" s="262" t="s">
        <v>294</v>
      </c>
      <c r="E153" s="263" t="s">
        <v>5</v>
      </c>
      <c r="F153" s="238" t="s">
        <v>298</v>
      </c>
      <c r="G153" s="261"/>
      <c r="H153" s="264" t="s">
        <v>5</v>
      </c>
      <c r="I153" s="261"/>
      <c r="J153" s="261"/>
      <c r="K153" s="261"/>
      <c r="L153" s="134"/>
      <c r="M153" s="137"/>
      <c r="N153" s="138"/>
      <c r="O153" s="138"/>
      <c r="P153" s="138"/>
      <c r="Q153" s="138"/>
      <c r="R153" s="138"/>
      <c r="S153" s="138"/>
      <c r="T153" s="139"/>
      <c r="AT153" s="135" t="s">
        <v>294</v>
      </c>
      <c r="AU153" s="135" t="s">
        <v>86</v>
      </c>
      <c r="AV153" s="12" t="s">
        <v>26</v>
      </c>
      <c r="AW153" s="12" t="s">
        <v>40</v>
      </c>
      <c r="AX153" s="12" t="s">
        <v>77</v>
      </c>
      <c r="AY153" s="135" t="s">
        <v>284</v>
      </c>
    </row>
    <row r="154" spans="2:51" s="11" customFormat="1" ht="13.5">
      <c r="B154" s="129"/>
      <c r="C154" s="257"/>
      <c r="D154" s="258" t="s">
        <v>294</v>
      </c>
      <c r="E154" s="259" t="s">
        <v>243</v>
      </c>
      <c r="F154" s="237" t="s">
        <v>367</v>
      </c>
      <c r="G154" s="257"/>
      <c r="H154" s="260">
        <v>2.4</v>
      </c>
      <c r="I154" s="257"/>
      <c r="J154" s="257"/>
      <c r="K154" s="257"/>
      <c r="L154" s="129"/>
      <c r="M154" s="130"/>
      <c r="N154" s="131"/>
      <c r="O154" s="131"/>
      <c r="P154" s="131"/>
      <c r="Q154" s="131"/>
      <c r="R154" s="131"/>
      <c r="S154" s="131"/>
      <c r="T154" s="132"/>
      <c r="AT154" s="133" t="s">
        <v>294</v>
      </c>
      <c r="AU154" s="133" t="s">
        <v>86</v>
      </c>
      <c r="AV154" s="11" t="s">
        <v>86</v>
      </c>
      <c r="AW154" s="11" t="s">
        <v>40</v>
      </c>
      <c r="AX154" s="11" t="s">
        <v>26</v>
      </c>
      <c r="AY154" s="133" t="s">
        <v>284</v>
      </c>
    </row>
    <row r="155" spans="2:65" s="1" customFormat="1" ht="22.5" customHeight="1">
      <c r="B155" s="122"/>
      <c r="C155" s="252" t="s">
        <v>368</v>
      </c>
      <c r="D155" s="252" t="s">
        <v>287</v>
      </c>
      <c r="E155" s="253" t="s">
        <v>369</v>
      </c>
      <c r="F155" s="236" t="s">
        <v>370</v>
      </c>
      <c r="G155" s="254" t="s">
        <v>290</v>
      </c>
      <c r="H155" s="255">
        <v>13.12</v>
      </c>
      <c r="I155" s="123">
        <v>0</v>
      </c>
      <c r="J155" s="256">
        <f>ROUND(I155*H155,2)</f>
        <v>0</v>
      </c>
      <c r="K155" s="236" t="s">
        <v>291</v>
      </c>
      <c r="L155" s="40"/>
      <c r="M155" s="124" t="s">
        <v>5</v>
      </c>
      <c r="N155" s="125" t="s">
        <v>48</v>
      </c>
      <c r="O155" s="41"/>
      <c r="P155" s="126">
        <f>O155*H155</f>
        <v>0</v>
      </c>
      <c r="Q155" s="126">
        <v>0.0007</v>
      </c>
      <c r="R155" s="126">
        <f>Q155*H155</f>
        <v>0.009184</v>
      </c>
      <c r="S155" s="126">
        <v>0</v>
      </c>
      <c r="T155" s="127">
        <f>S155*H155</f>
        <v>0</v>
      </c>
      <c r="AR155" s="24" t="s">
        <v>292</v>
      </c>
      <c r="AT155" s="24" t="s">
        <v>287</v>
      </c>
      <c r="AU155" s="24" t="s">
        <v>86</v>
      </c>
      <c r="AY155" s="24" t="s">
        <v>284</v>
      </c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24" t="s">
        <v>26</v>
      </c>
      <c r="BK155" s="128">
        <f>ROUND(I155*H155,2)</f>
        <v>0</v>
      </c>
      <c r="BL155" s="24" t="s">
        <v>292</v>
      </c>
      <c r="BM155" s="24" t="s">
        <v>371</v>
      </c>
    </row>
    <row r="156" spans="2:51" s="12" customFormat="1" ht="13.5">
      <c r="B156" s="134"/>
      <c r="C156" s="261"/>
      <c r="D156" s="262" t="s">
        <v>294</v>
      </c>
      <c r="E156" s="263" t="s">
        <v>5</v>
      </c>
      <c r="F156" s="238" t="s">
        <v>298</v>
      </c>
      <c r="G156" s="261"/>
      <c r="H156" s="264" t="s">
        <v>5</v>
      </c>
      <c r="I156" s="261"/>
      <c r="J156" s="261"/>
      <c r="K156" s="261"/>
      <c r="L156" s="134"/>
      <c r="M156" s="137"/>
      <c r="N156" s="138"/>
      <c r="O156" s="138"/>
      <c r="P156" s="138"/>
      <c r="Q156" s="138"/>
      <c r="R156" s="138"/>
      <c r="S156" s="138"/>
      <c r="T156" s="139"/>
      <c r="AT156" s="135" t="s">
        <v>294</v>
      </c>
      <c r="AU156" s="135" t="s">
        <v>86</v>
      </c>
      <c r="AV156" s="12" t="s">
        <v>26</v>
      </c>
      <c r="AW156" s="12" t="s">
        <v>40</v>
      </c>
      <c r="AX156" s="12" t="s">
        <v>77</v>
      </c>
      <c r="AY156" s="135" t="s">
        <v>284</v>
      </c>
    </row>
    <row r="157" spans="2:51" s="11" customFormat="1" ht="13.5">
      <c r="B157" s="129"/>
      <c r="C157" s="257"/>
      <c r="D157" s="258" t="s">
        <v>294</v>
      </c>
      <c r="E157" s="259" t="s">
        <v>209</v>
      </c>
      <c r="F157" s="237" t="s">
        <v>372</v>
      </c>
      <c r="G157" s="257"/>
      <c r="H157" s="260">
        <v>13.12</v>
      </c>
      <c r="I157" s="257"/>
      <c r="J157" s="257"/>
      <c r="K157" s="257"/>
      <c r="L157" s="129"/>
      <c r="M157" s="130"/>
      <c r="N157" s="131"/>
      <c r="O157" s="131"/>
      <c r="P157" s="131"/>
      <c r="Q157" s="131"/>
      <c r="R157" s="131"/>
      <c r="S157" s="131"/>
      <c r="T157" s="132"/>
      <c r="AT157" s="133" t="s">
        <v>294</v>
      </c>
      <c r="AU157" s="133" t="s">
        <v>86</v>
      </c>
      <c r="AV157" s="11" t="s">
        <v>86</v>
      </c>
      <c r="AW157" s="11" t="s">
        <v>40</v>
      </c>
      <c r="AX157" s="11" t="s">
        <v>26</v>
      </c>
      <c r="AY157" s="133" t="s">
        <v>284</v>
      </c>
    </row>
    <row r="158" spans="2:65" s="1" customFormat="1" ht="31.5" customHeight="1">
      <c r="B158" s="122"/>
      <c r="C158" s="252" t="s">
        <v>373</v>
      </c>
      <c r="D158" s="252" t="s">
        <v>287</v>
      </c>
      <c r="E158" s="253" t="s">
        <v>374</v>
      </c>
      <c r="F158" s="236" t="s">
        <v>375</v>
      </c>
      <c r="G158" s="254" t="s">
        <v>290</v>
      </c>
      <c r="H158" s="255">
        <v>13.12</v>
      </c>
      <c r="I158" s="123">
        <v>0</v>
      </c>
      <c r="J158" s="256">
        <f>ROUND(I158*H158,2)</f>
        <v>0</v>
      </c>
      <c r="K158" s="236" t="s">
        <v>291</v>
      </c>
      <c r="L158" s="40"/>
      <c r="M158" s="124" t="s">
        <v>5</v>
      </c>
      <c r="N158" s="125" t="s">
        <v>48</v>
      </c>
      <c r="O158" s="41"/>
      <c r="P158" s="126">
        <f>O158*H158</f>
        <v>0</v>
      </c>
      <c r="Q158" s="126">
        <v>0</v>
      </c>
      <c r="R158" s="126">
        <f>Q158*H158</f>
        <v>0</v>
      </c>
      <c r="S158" s="126">
        <v>0</v>
      </c>
      <c r="T158" s="127">
        <f>S158*H158</f>
        <v>0</v>
      </c>
      <c r="AR158" s="24" t="s">
        <v>292</v>
      </c>
      <c r="AT158" s="24" t="s">
        <v>287</v>
      </c>
      <c r="AU158" s="24" t="s">
        <v>86</v>
      </c>
      <c r="AY158" s="24" t="s">
        <v>284</v>
      </c>
      <c r="BE158" s="128">
        <f>IF(N158="základní",J158,0)</f>
        <v>0</v>
      </c>
      <c r="BF158" s="128">
        <f>IF(N158="snížená",J158,0)</f>
        <v>0</v>
      </c>
      <c r="BG158" s="128">
        <f>IF(N158="zákl. přenesená",J158,0)</f>
        <v>0</v>
      </c>
      <c r="BH158" s="128">
        <f>IF(N158="sníž. přenesená",J158,0)</f>
        <v>0</v>
      </c>
      <c r="BI158" s="128">
        <f>IF(N158="nulová",J158,0)</f>
        <v>0</v>
      </c>
      <c r="BJ158" s="24" t="s">
        <v>26</v>
      </c>
      <c r="BK158" s="128">
        <f>ROUND(I158*H158,2)</f>
        <v>0</v>
      </c>
      <c r="BL158" s="24" t="s">
        <v>292</v>
      </c>
      <c r="BM158" s="24" t="s">
        <v>376</v>
      </c>
    </row>
    <row r="159" spans="2:51" s="11" customFormat="1" ht="13.5">
      <c r="B159" s="129"/>
      <c r="C159" s="257"/>
      <c r="D159" s="258" t="s">
        <v>294</v>
      </c>
      <c r="E159" s="259" t="s">
        <v>5</v>
      </c>
      <c r="F159" s="237" t="s">
        <v>209</v>
      </c>
      <c r="G159" s="257"/>
      <c r="H159" s="260">
        <v>13.12</v>
      </c>
      <c r="I159" s="257"/>
      <c r="J159" s="257"/>
      <c r="K159" s="257"/>
      <c r="L159" s="129"/>
      <c r="M159" s="130"/>
      <c r="N159" s="131"/>
      <c r="O159" s="131"/>
      <c r="P159" s="131"/>
      <c r="Q159" s="131"/>
      <c r="R159" s="131"/>
      <c r="S159" s="131"/>
      <c r="T159" s="132"/>
      <c r="AT159" s="133" t="s">
        <v>294</v>
      </c>
      <c r="AU159" s="133" t="s">
        <v>86</v>
      </c>
      <c r="AV159" s="11" t="s">
        <v>86</v>
      </c>
      <c r="AW159" s="11" t="s">
        <v>40</v>
      </c>
      <c r="AX159" s="11" t="s">
        <v>26</v>
      </c>
      <c r="AY159" s="133" t="s">
        <v>284</v>
      </c>
    </row>
    <row r="160" spans="2:65" s="1" customFormat="1" ht="31.5" customHeight="1">
      <c r="B160" s="122"/>
      <c r="C160" s="252" t="s">
        <v>377</v>
      </c>
      <c r="D160" s="252" t="s">
        <v>287</v>
      </c>
      <c r="E160" s="253" t="s">
        <v>378</v>
      </c>
      <c r="F160" s="236" t="s">
        <v>379</v>
      </c>
      <c r="G160" s="254" t="s">
        <v>308</v>
      </c>
      <c r="H160" s="255">
        <v>2.928</v>
      </c>
      <c r="I160" s="123">
        <v>0</v>
      </c>
      <c r="J160" s="256">
        <f>ROUND(I160*H160,2)</f>
        <v>0</v>
      </c>
      <c r="K160" s="236" t="s">
        <v>291</v>
      </c>
      <c r="L160" s="40"/>
      <c r="M160" s="124" t="s">
        <v>5</v>
      </c>
      <c r="N160" s="125" t="s">
        <v>48</v>
      </c>
      <c r="O160" s="41"/>
      <c r="P160" s="126">
        <f>O160*H160</f>
        <v>0</v>
      </c>
      <c r="Q160" s="126">
        <v>0.00046</v>
      </c>
      <c r="R160" s="126">
        <f>Q160*H160</f>
        <v>0.00134688</v>
      </c>
      <c r="S160" s="126">
        <v>0</v>
      </c>
      <c r="T160" s="127">
        <f>S160*H160</f>
        <v>0</v>
      </c>
      <c r="AR160" s="24" t="s">
        <v>292</v>
      </c>
      <c r="AT160" s="24" t="s">
        <v>287</v>
      </c>
      <c r="AU160" s="24" t="s">
        <v>86</v>
      </c>
      <c r="AY160" s="24" t="s">
        <v>284</v>
      </c>
      <c r="BE160" s="128">
        <f>IF(N160="základní",J160,0)</f>
        <v>0</v>
      </c>
      <c r="BF160" s="128">
        <f>IF(N160="snížená",J160,0)</f>
        <v>0</v>
      </c>
      <c r="BG160" s="128">
        <f>IF(N160="zákl. přenesená",J160,0)</f>
        <v>0</v>
      </c>
      <c r="BH160" s="128">
        <f>IF(N160="sníž. přenesená",J160,0)</f>
        <v>0</v>
      </c>
      <c r="BI160" s="128">
        <f>IF(N160="nulová",J160,0)</f>
        <v>0</v>
      </c>
      <c r="BJ160" s="24" t="s">
        <v>26</v>
      </c>
      <c r="BK160" s="128">
        <f>ROUND(I160*H160,2)</f>
        <v>0</v>
      </c>
      <c r="BL160" s="24" t="s">
        <v>292</v>
      </c>
      <c r="BM160" s="24" t="s">
        <v>380</v>
      </c>
    </row>
    <row r="161" spans="2:51" s="11" customFormat="1" ht="13.5">
      <c r="B161" s="129"/>
      <c r="C161" s="257"/>
      <c r="D161" s="258" t="s">
        <v>294</v>
      </c>
      <c r="E161" s="259" t="s">
        <v>211</v>
      </c>
      <c r="F161" s="237" t="s">
        <v>381</v>
      </c>
      <c r="G161" s="257"/>
      <c r="H161" s="260">
        <v>2.928</v>
      </c>
      <c r="I161" s="257"/>
      <c r="J161" s="257"/>
      <c r="K161" s="257"/>
      <c r="L161" s="129"/>
      <c r="M161" s="130"/>
      <c r="N161" s="131"/>
      <c r="O161" s="131"/>
      <c r="P161" s="131"/>
      <c r="Q161" s="131"/>
      <c r="R161" s="131"/>
      <c r="S161" s="131"/>
      <c r="T161" s="132"/>
      <c r="AT161" s="133" t="s">
        <v>294</v>
      </c>
      <c r="AU161" s="133" t="s">
        <v>86</v>
      </c>
      <c r="AV161" s="11" t="s">
        <v>86</v>
      </c>
      <c r="AW161" s="11" t="s">
        <v>40</v>
      </c>
      <c r="AX161" s="11" t="s">
        <v>26</v>
      </c>
      <c r="AY161" s="133" t="s">
        <v>284</v>
      </c>
    </row>
    <row r="162" spans="2:65" s="1" customFormat="1" ht="31.5" customHeight="1">
      <c r="B162" s="122"/>
      <c r="C162" s="252" t="s">
        <v>382</v>
      </c>
      <c r="D162" s="252" t="s">
        <v>287</v>
      </c>
      <c r="E162" s="253" t="s">
        <v>383</v>
      </c>
      <c r="F162" s="236" t="s">
        <v>384</v>
      </c>
      <c r="G162" s="254" t="s">
        <v>308</v>
      </c>
      <c r="H162" s="255">
        <v>2.928</v>
      </c>
      <c r="I162" s="123">
        <v>0</v>
      </c>
      <c r="J162" s="256">
        <f>ROUND(I162*H162,2)</f>
        <v>0</v>
      </c>
      <c r="K162" s="236" t="s">
        <v>291</v>
      </c>
      <c r="L162" s="40"/>
      <c r="M162" s="124" t="s">
        <v>5</v>
      </c>
      <c r="N162" s="125" t="s">
        <v>48</v>
      </c>
      <c r="O162" s="41"/>
      <c r="P162" s="126">
        <f>O162*H162</f>
        <v>0</v>
      </c>
      <c r="Q162" s="126">
        <v>0</v>
      </c>
      <c r="R162" s="126">
        <f>Q162*H162</f>
        <v>0</v>
      </c>
      <c r="S162" s="126">
        <v>0</v>
      </c>
      <c r="T162" s="127">
        <f>S162*H162</f>
        <v>0</v>
      </c>
      <c r="AR162" s="24" t="s">
        <v>292</v>
      </c>
      <c r="AT162" s="24" t="s">
        <v>287</v>
      </c>
      <c r="AU162" s="24" t="s">
        <v>86</v>
      </c>
      <c r="AY162" s="24" t="s">
        <v>284</v>
      </c>
      <c r="BE162" s="128">
        <f>IF(N162="základní",J162,0)</f>
        <v>0</v>
      </c>
      <c r="BF162" s="128">
        <f>IF(N162="snížená",J162,0)</f>
        <v>0</v>
      </c>
      <c r="BG162" s="128">
        <f>IF(N162="zákl. přenesená",J162,0)</f>
        <v>0</v>
      </c>
      <c r="BH162" s="128">
        <f>IF(N162="sníž. přenesená",J162,0)</f>
        <v>0</v>
      </c>
      <c r="BI162" s="128">
        <f>IF(N162="nulová",J162,0)</f>
        <v>0</v>
      </c>
      <c r="BJ162" s="24" t="s">
        <v>26</v>
      </c>
      <c r="BK162" s="128">
        <f>ROUND(I162*H162,2)</f>
        <v>0</v>
      </c>
      <c r="BL162" s="24" t="s">
        <v>292</v>
      </c>
      <c r="BM162" s="24" t="s">
        <v>385</v>
      </c>
    </row>
    <row r="163" spans="2:51" s="11" customFormat="1" ht="13.5">
      <c r="B163" s="129"/>
      <c r="C163" s="257"/>
      <c r="D163" s="258" t="s">
        <v>294</v>
      </c>
      <c r="E163" s="259" t="s">
        <v>5</v>
      </c>
      <c r="F163" s="237" t="s">
        <v>211</v>
      </c>
      <c r="G163" s="257"/>
      <c r="H163" s="260">
        <v>2.928</v>
      </c>
      <c r="I163" s="257"/>
      <c r="J163" s="257"/>
      <c r="K163" s="257"/>
      <c r="L163" s="129"/>
      <c r="M163" s="130"/>
      <c r="N163" s="131"/>
      <c r="O163" s="131"/>
      <c r="P163" s="131"/>
      <c r="Q163" s="131"/>
      <c r="R163" s="131"/>
      <c r="S163" s="131"/>
      <c r="T163" s="132"/>
      <c r="AT163" s="133" t="s">
        <v>294</v>
      </c>
      <c r="AU163" s="133" t="s">
        <v>86</v>
      </c>
      <c r="AV163" s="11" t="s">
        <v>86</v>
      </c>
      <c r="AW163" s="11" t="s">
        <v>40</v>
      </c>
      <c r="AX163" s="11" t="s">
        <v>26</v>
      </c>
      <c r="AY163" s="133" t="s">
        <v>284</v>
      </c>
    </row>
    <row r="164" spans="2:65" s="1" customFormat="1" ht="22.5" customHeight="1">
      <c r="B164" s="122"/>
      <c r="C164" s="252" t="s">
        <v>10</v>
      </c>
      <c r="D164" s="252" t="s">
        <v>287</v>
      </c>
      <c r="E164" s="253" t="s">
        <v>386</v>
      </c>
      <c r="F164" s="236" t="s">
        <v>387</v>
      </c>
      <c r="G164" s="254" t="s">
        <v>308</v>
      </c>
      <c r="H164" s="255">
        <v>2.928</v>
      </c>
      <c r="I164" s="123">
        <v>0</v>
      </c>
      <c r="J164" s="256">
        <f>ROUND(I164*H164,2)</f>
        <v>0</v>
      </c>
      <c r="K164" s="236" t="s">
        <v>291</v>
      </c>
      <c r="L164" s="40"/>
      <c r="M164" s="124" t="s">
        <v>5</v>
      </c>
      <c r="N164" s="125" t="s">
        <v>48</v>
      </c>
      <c r="O164" s="41"/>
      <c r="P164" s="126">
        <f>O164*H164</f>
        <v>0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AR164" s="24" t="s">
        <v>292</v>
      </c>
      <c r="AT164" s="24" t="s">
        <v>287</v>
      </c>
      <c r="AU164" s="24" t="s">
        <v>86</v>
      </c>
      <c r="AY164" s="24" t="s">
        <v>284</v>
      </c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24" t="s">
        <v>26</v>
      </c>
      <c r="BK164" s="128">
        <f>ROUND(I164*H164,2)</f>
        <v>0</v>
      </c>
      <c r="BL164" s="24" t="s">
        <v>292</v>
      </c>
      <c r="BM164" s="24" t="s">
        <v>388</v>
      </c>
    </row>
    <row r="165" spans="2:51" s="11" customFormat="1" ht="13.5">
      <c r="B165" s="129"/>
      <c r="C165" s="257"/>
      <c r="D165" s="258" t="s">
        <v>294</v>
      </c>
      <c r="E165" s="259" t="s">
        <v>5</v>
      </c>
      <c r="F165" s="237" t="s">
        <v>211</v>
      </c>
      <c r="G165" s="257"/>
      <c r="H165" s="260">
        <v>2.928</v>
      </c>
      <c r="I165" s="257"/>
      <c r="J165" s="257"/>
      <c r="K165" s="257"/>
      <c r="L165" s="129"/>
      <c r="M165" s="130"/>
      <c r="N165" s="131"/>
      <c r="O165" s="131"/>
      <c r="P165" s="131"/>
      <c r="Q165" s="131"/>
      <c r="R165" s="131"/>
      <c r="S165" s="131"/>
      <c r="T165" s="132"/>
      <c r="AT165" s="133" t="s">
        <v>294</v>
      </c>
      <c r="AU165" s="133" t="s">
        <v>86</v>
      </c>
      <c r="AV165" s="11" t="s">
        <v>86</v>
      </c>
      <c r="AW165" s="11" t="s">
        <v>40</v>
      </c>
      <c r="AX165" s="11" t="s">
        <v>26</v>
      </c>
      <c r="AY165" s="133" t="s">
        <v>284</v>
      </c>
    </row>
    <row r="166" spans="2:65" s="1" customFormat="1" ht="44.25" customHeight="1">
      <c r="B166" s="122"/>
      <c r="C166" s="252" t="s">
        <v>389</v>
      </c>
      <c r="D166" s="252" t="s">
        <v>287</v>
      </c>
      <c r="E166" s="253" t="s">
        <v>390</v>
      </c>
      <c r="F166" s="236" t="s">
        <v>391</v>
      </c>
      <c r="G166" s="254" t="s">
        <v>308</v>
      </c>
      <c r="H166" s="255">
        <v>19.748</v>
      </c>
      <c r="I166" s="123">
        <v>0</v>
      </c>
      <c r="J166" s="256">
        <f>ROUND(I166*H166,2)</f>
        <v>0</v>
      </c>
      <c r="K166" s="236" t="s">
        <v>291</v>
      </c>
      <c r="L166" s="40"/>
      <c r="M166" s="124" t="s">
        <v>5</v>
      </c>
      <c r="N166" s="125" t="s">
        <v>48</v>
      </c>
      <c r="O166" s="41"/>
      <c r="P166" s="126">
        <f>O166*H166</f>
        <v>0</v>
      </c>
      <c r="Q166" s="126">
        <v>0</v>
      </c>
      <c r="R166" s="126">
        <f>Q166*H166</f>
        <v>0</v>
      </c>
      <c r="S166" s="126">
        <v>0</v>
      </c>
      <c r="T166" s="127">
        <f>S166*H166</f>
        <v>0</v>
      </c>
      <c r="AR166" s="24" t="s">
        <v>292</v>
      </c>
      <c r="AT166" s="24" t="s">
        <v>287</v>
      </c>
      <c r="AU166" s="24" t="s">
        <v>86</v>
      </c>
      <c r="AY166" s="24" t="s">
        <v>284</v>
      </c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24" t="s">
        <v>26</v>
      </c>
      <c r="BK166" s="128">
        <f>ROUND(I166*H166,2)</f>
        <v>0</v>
      </c>
      <c r="BL166" s="24" t="s">
        <v>292</v>
      </c>
      <c r="BM166" s="24" t="s">
        <v>392</v>
      </c>
    </row>
    <row r="167" spans="2:51" s="11" customFormat="1" ht="13.5">
      <c r="B167" s="129"/>
      <c r="C167" s="257"/>
      <c r="D167" s="262" t="s">
        <v>294</v>
      </c>
      <c r="E167" s="265" t="s">
        <v>5</v>
      </c>
      <c r="F167" s="239" t="s">
        <v>393</v>
      </c>
      <c r="G167" s="257"/>
      <c r="H167" s="266">
        <v>10.98</v>
      </c>
      <c r="I167" s="257"/>
      <c r="J167" s="257"/>
      <c r="K167" s="257"/>
      <c r="L167" s="129"/>
      <c r="M167" s="130"/>
      <c r="N167" s="131"/>
      <c r="O167" s="131"/>
      <c r="P167" s="131"/>
      <c r="Q167" s="131"/>
      <c r="R167" s="131"/>
      <c r="S167" s="131"/>
      <c r="T167" s="132"/>
      <c r="AT167" s="133" t="s">
        <v>294</v>
      </c>
      <c r="AU167" s="133" t="s">
        <v>86</v>
      </c>
      <c r="AV167" s="11" t="s">
        <v>86</v>
      </c>
      <c r="AW167" s="11" t="s">
        <v>40</v>
      </c>
      <c r="AX167" s="11" t="s">
        <v>77</v>
      </c>
      <c r="AY167" s="133" t="s">
        <v>284</v>
      </c>
    </row>
    <row r="168" spans="2:51" s="11" customFormat="1" ht="13.5">
      <c r="B168" s="129"/>
      <c r="C168" s="257"/>
      <c r="D168" s="262" t="s">
        <v>294</v>
      </c>
      <c r="E168" s="265" t="s">
        <v>5</v>
      </c>
      <c r="F168" s="239" t="s">
        <v>394</v>
      </c>
      <c r="G168" s="257"/>
      <c r="H168" s="266">
        <v>3.44</v>
      </c>
      <c r="I168" s="257"/>
      <c r="J168" s="257"/>
      <c r="K168" s="257"/>
      <c r="L168" s="129"/>
      <c r="M168" s="130"/>
      <c r="N168" s="131"/>
      <c r="O168" s="131"/>
      <c r="P168" s="131"/>
      <c r="Q168" s="131"/>
      <c r="R168" s="131"/>
      <c r="S168" s="131"/>
      <c r="T168" s="132"/>
      <c r="AT168" s="133" t="s">
        <v>294</v>
      </c>
      <c r="AU168" s="133" t="s">
        <v>86</v>
      </c>
      <c r="AV168" s="11" t="s">
        <v>86</v>
      </c>
      <c r="AW168" s="11" t="s">
        <v>40</v>
      </c>
      <c r="AX168" s="11" t="s">
        <v>77</v>
      </c>
      <c r="AY168" s="133" t="s">
        <v>284</v>
      </c>
    </row>
    <row r="169" spans="2:51" s="11" customFormat="1" ht="13.5">
      <c r="B169" s="129"/>
      <c r="C169" s="257"/>
      <c r="D169" s="262" t="s">
        <v>294</v>
      </c>
      <c r="E169" s="265" t="s">
        <v>5</v>
      </c>
      <c r="F169" s="239" t="s">
        <v>381</v>
      </c>
      <c r="G169" s="257"/>
      <c r="H169" s="266">
        <v>2.928</v>
      </c>
      <c r="I169" s="257"/>
      <c r="J169" s="257"/>
      <c r="K169" s="257"/>
      <c r="L169" s="129"/>
      <c r="M169" s="130"/>
      <c r="N169" s="131"/>
      <c r="O169" s="131"/>
      <c r="P169" s="131"/>
      <c r="Q169" s="131"/>
      <c r="R169" s="131"/>
      <c r="S169" s="131"/>
      <c r="T169" s="132"/>
      <c r="AT169" s="133" t="s">
        <v>294</v>
      </c>
      <c r="AU169" s="133" t="s">
        <v>86</v>
      </c>
      <c r="AV169" s="11" t="s">
        <v>86</v>
      </c>
      <c r="AW169" s="11" t="s">
        <v>40</v>
      </c>
      <c r="AX169" s="11" t="s">
        <v>77</v>
      </c>
      <c r="AY169" s="133" t="s">
        <v>284</v>
      </c>
    </row>
    <row r="170" spans="2:51" s="11" customFormat="1" ht="13.5">
      <c r="B170" s="129"/>
      <c r="C170" s="257"/>
      <c r="D170" s="262" t="s">
        <v>294</v>
      </c>
      <c r="E170" s="265" t="s">
        <v>5</v>
      </c>
      <c r="F170" s="239" t="s">
        <v>243</v>
      </c>
      <c r="G170" s="257"/>
      <c r="H170" s="266">
        <v>2.4</v>
      </c>
      <c r="I170" s="257"/>
      <c r="J170" s="257"/>
      <c r="K170" s="257"/>
      <c r="L170" s="129"/>
      <c r="M170" s="130"/>
      <c r="N170" s="131"/>
      <c r="O170" s="131"/>
      <c r="P170" s="131"/>
      <c r="Q170" s="131"/>
      <c r="R170" s="131"/>
      <c r="S170" s="131"/>
      <c r="T170" s="132"/>
      <c r="AT170" s="133" t="s">
        <v>294</v>
      </c>
      <c r="AU170" s="133" t="s">
        <v>86</v>
      </c>
      <c r="AV170" s="11" t="s">
        <v>86</v>
      </c>
      <c r="AW170" s="11" t="s">
        <v>40</v>
      </c>
      <c r="AX170" s="11" t="s">
        <v>77</v>
      </c>
      <c r="AY170" s="133" t="s">
        <v>284</v>
      </c>
    </row>
    <row r="171" spans="2:51" s="13" customFormat="1" ht="13.5">
      <c r="B171" s="140"/>
      <c r="C171" s="267"/>
      <c r="D171" s="258" t="s">
        <v>294</v>
      </c>
      <c r="E171" s="268" t="s">
        <v>231</v>
      </c>
      <c r="F171" s="240" t="s">
        <v>304</v>
      </c>
      <c r="G171" s="267"/>
      <c r="H171" s="269">
        <v>19.748</v>
      </c>
      <c r="I171" s="267"/>
      <c r="J171" s="267"/>
      <c r="K171" s="267"/>
      <c r="L171" s="140"/>
      <c r="M171" s="141"/>
      <c r="N171" s="142"/>
      <c r="O171" s="142"/>
      <c r="P171" s="142"/>
      <c r="Q171" s="142"/>
      <c r="R171" s="142"/>
      <c r="S171" s="142"/>
      <c r="T171" s="143"/>
      <c r="AT171" s="144" t="s">
        <v>294</v>
      </c>
      <c r="AU171" s="144" t="s">
        <v>86</v>
      </c>
      <c r="AV171" s="13" t="s">
        <v>292</v>
      </c>
      <c r="AW171" s="13" t="s">
        <v>40</v>
      </c>
      <c r="AX171" s="13" t="s">
        <v>26</v>
      </c>
      <c r="AY171" s="144" t="s">
        <v>284</v>
      </c>
    </row>
    <row r="172" spans="2:65" s="1" customFormat="1" ht="31.5" customHeight="1">
      <c r="B172" s="122"/>
      <c r="C172" s="252" t="s">
        <v>395</v>
      </c>
      <c r="D172" s="252" t="s">
        <v>287</v>
      </c>
      <c r="E172" s="253" t="s">
        <v>396</v>
      </c>
      <c r="F172" s="236" t="s">
        <v>397</v>
      </c>
      <c r="G172" s="254" t="s">
        <v>308</v>
      </c>
      <c r="H172" s="255">
        <v>19.748</v>
      </c>
      <c r="I172" s="123">
        <v>0</v>
      </c>
      <c r="J172" s="256">
        <f>ROUND(I172*H172,2)</f>
        <v>0</v>
      </c>
      <c r="K172" s="236" t="s">
        <v>291</v>
      </c>
      <c r="L172" s="40"/>
      <c r="M172" s="124" t="s">
        <v>5</v>
      </c>
      <c r="N172" s="125" t="s">
        <v>48</v>
      </c>
      <c r="O172" s="41"/>
      <c r="P172" s="126">
        <f>O172*H172</f>
        <v>0</v>
      </c>
      <c r="Q172" s="126">
        <v>0</v>
      </c>
      <c r="R172" s="126">
        <f>Q172*H172</f>
        <v>0</v>
      </c>
      <c r="S172" s="126">
        <v>0</v>
      </c>
      <c r="T172" s="127">
        <f>S172*H172</f>
        <v>0</v>
      </c>
      <c r="AR172" s="24" t="s">
        <v>292</v>
      </c>
      <c r="AT172" s="24" t="s">
        <v>287</v>
      </c>
      <c r="AU172" s="24" t="s">
        <v>86</v>
      </c>
      <c r="AY172" s="24" t="s">
        <v>284</v>
      </c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24" t="s">
        <v>26</v>
      </c>
      <c r="BK172" s="128">
        <f>ROUND(I172*H172,2)</f>
        <v>0</v>
      </c>
      <c r="BL172" s="24" t="s">
        <v>292</v>
      </c>
      <c r="BM172" s="24" t="s">
        <v>398</v>
      </c>
    </row>
    <row r="173" spans="2:51" s="11" customFormat="1" ht="13.5">
      <c r="B173" s="129"/>
      <c r="C173" s="257"/>
      <c r="D173" s="258" t="s">
        <v>294</v>
      </c>
      <c r="E173" s="259" t="s">
        <v>5</v>
      </c>
      <c r="F173" s="237" t="s">
        <v>231</v>
      </c>
      <c r="G173" s="257"/>
      <c r="H173" s="260">
        <v>19.748</v>
      </c>
      <c r="I173" s="257"/>
      <c r="J173" s="257"/>
      <c r="K173" s="257"/>
      <c r="L173" s="129"/>
      <c r="M173" s="130"/>
      <c r="N173" s="131"/>
      <c r="O173" s="131"/>
      <c r="P173" s="131"/>
      <c r="Q173" s="131"/>
      <c r="R173" s="131"/>
      <c r="S173" s="131"/>
      <c r="T173" s="132"/>
      <c r="AT173" s="133" t="s">
        <v>294</v>
      </c>
      <c r="AU173" s="133" t="s">
        <v>86</v>
      </c>
      <c r="AV173" s="11" t="s">
        <v>86</v>
      </c>
      <c r="AW173" s="11" t="s">
        <v>40</v>
      </c>
      <c r="AX173" s="11" t="s">
        <v>26</v>
      </c>
      <c r="AY173" s="133" t="s">
        <v>284</v>
      </c>
    </row>
    <row r="174" spans="2:65" s="1" customFormat="1" ht="44.25" customHeight="1">
      <c r="B174" s="122"/>
      <c r="C174" s="252" t="s">
        <v>399</v>
      </c>
      <c r="D174" s="252" t="s">
        <v>287</v>
      </c>
      <c r="E174" s="253" t="s">
        <v>400</v>
      </c>
      <c r="F174" s="236" t="s">
        <v>401</v>
      </c>
      <c r="G174" s="254" t="s">
        <v>308</v>
      </c>
      <c r="H174" s="255">
        <v>4.8</v>
      </c>
      <c r="I174" s="123">
        <v>0</v>
      </c>
      <c r="J174" s="256">
        <f>ROUND(I174*H174,2)</f>
        <v>0</v>
      </c>
      <c r="K174" s="236" t="s">
        <v>291</v>
      </c>
      <c r="L174" s="40"/>
      <c r="M174" s="124" t="s">
        <v>5</v>
      </c>
      <c r="N174" s="125" t="s">
        <v>48</v>
      </c>
      <c r="O174" s="41"/>
      <c r="P174" s="126">
        <f>O174*H174</f>
        <v>0</v>
      </c>
      <c r="Q174" s="126">
        <v>0</v>
      </c>
      <c r="R174" s="126">
        <f>Q174*H174</f>
        <v>0</v>
      </c>
      <c r="S174" s="126">
        <v>0</v>
      </c>
      <c r="T174" s="127">
        <f>S174*H174</f>
        <v>0</v>
      </c>
      <c r="AR174" s="24" t="s">
        <v>292</v>
      </c>
      <c r="AT174" s="24" t="s">
        <v>287</v>
      </c>
      <c r="AU174" s="24" t="s">
        <v>86</v>
      </c>
      <c r="AY174" s="24" t="s">
        <v>284</v>
      </c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24" t="s">
        <v>26</v>
      </c>
      <c r="BK174" s="128">
        <f>ROUND(I174*H174,2)</f>
        <v>0</v>
      </c>
      <c r="BL174" s="24" t="s">
        <v>292</v>
      </c>
      <c r="BM174" s="24" t="s">
        <v>402</v>
      </c>
    </row>
    <row r="175" spans="2:51" s="11" customFormat="1" ht="13.5">
      <c r="B175" s="129"/>
      <c r="C175" s="257"/>
      <c r="D175" s="258" t="s">
        <v>294</v>
      </c>
      <c r="E175" s="259" t="s">
        <v>5</v>
      </c>
      <c r="F175" s="237" t="s">
        <v>403</v>
      </c>
      <c r="G175" s="257"/>
      <c r="H175" s="260">
        <v>4.8</v>
      </c>
      <c r="I175" s="257"/>
      <c r="J175" s="257"/>
      <c r="K175" s="257"/>
      <c r="L175" s="129"/>
      <c r="M175" s="130"/>
      <c r="N175" s="131"/>
      <c r="O175" s="131"/>
      <c r="P175" s="131"/>
      <c r="Q175" s="131"/>
      <c r="R175" s="131"/>
      <c r="S175" s="131"/>
      <c r="T175" s="132"/>
      <c r="AT175" s="133" t="s">
        <v>294</v>
      </c>
      <c r="AU175" s="133" t="s">
        <v>86</v>
      </c>
      <c r="AV175" s="11" t="s">
        <v>86</v>
      </c>
      <c r="AW175" s="11" t="s">
        <v>40</v>
      </c>
      <c r="AX175" s="11" t="s">
        <v>26</v>
      </c>
      <c r="AY175" s="133" t="s">
        <v>284</v>
      </c>
    </row>
    <row r="176" spans="2:65" s="1" customFormat="1" ht="44.25" customHeight="1">
      <c r="B176" s="122"/>
      <c r="C176" s="252" t="s">
        <v>404</v>
      </c>
      <c r="D176" s="252" t="s">
        <v>287</v>
      </c>
      <c r="E176" s="253" t="s">
        <v>405</v>
      </c>
      <c r="F176" s="236" t="s">
        <v>406</v>
      </c>
      <c r="G176" s="254" t="s">
        <v>308</v>
      </c>
      <c r="H176" s="255">
        <v>7.961</v>
      </c>
      <c r="I176" s="123">
        <v>0</v>
      </c>
      <c r="J176" s="256">
        <f>ROUND(I176*H176,2)</f>
        <v>0</v>
      </c>
      <c r="K176" s="236" t="s">
        <v>291</v>
      </c>
      <c r="L176" s="40"/>
      <c r="M176" s="124" t="s">
        <v>5</v>
      </c>
      <c r="N176" s="125" t="s">
        <v>48</v>
      </c>
      <c r="O176" s="41"/>
      <c r="P176" s="126">
        <f>O176*H176</f>
        <v>0</v>
      </c>
      <c r="Q176" s="126">
        <v>0</v>
      </c>
      <c r="R176" s="126">
        <f>Q176*H176</f>
        <v>0</v>
      </c>
      <c r="S176" s="126">
        <v>0</v>
      </c>
      <c r="T176" s="127">
        <f>S176*H176</f>
        <v>0</v>
      </c>
      <c r="AR176" s="24" t="s">
        <v>292</v>
      </c>
      <c r="AT176" s="24" t="s">
        <v>287</v>
      </c>
      <c r="AU176" s="24" t="s">
        <v>86</v>
      </c>
      <c r="AY176" s="24" t="s">
        <v>284</v>
      </c>
      <c r="BE176" s="128">
        <f>IF(N176="základní",J176,0)</f>
        <v>0</v>
      </c>
      <c r="BF176" s="128">
        <f>IF(N176="snížená",J176,0)</f>
        <v>0</v>
      </c>
      <c r="BG176" s="128">
        <f>IF(N176="zákl. přenesená",J176,0)</f>
        <v>0</v>
      </c>
      <c r="BH176" s="128">
        <f>IF(N176="sníž. přenesená",J176,0)</f>
        <v>0</v>
      </c>
      <c r="BI176" s="128">
        <f>IF(N176="nulová",J176,0)</f>
        <v>0</v>
      </c>
      <c r="BJ176" s="24" t="s">
        <v>26</v>
      </c>
      <c r="BK176" s="128">
        <f>ROUND(I176*H176,2)</f>
        <v>0</v>
      </c>
      <c r="BL176" s="24" t="s">
        <v>292</v>
      </c>
      <c r="BM176" s="24" t="s">
        <v>407</v>
      </c>
    </row>
    <row r="177" spans="2:51" s="11" customFormat="1" ht="13.5">
      <c r="B177" s="129"/>
      <c r="C177" s="257"/>
      <c r="D177" s="262" t="s">
        <v>294</v>
      </c>
      <c r="E177" s="265" t="s">
        <v>5</v>
      </c>
      <c r="F177" s="239" t="s">
        <v>231</v>
      </c>
      <c r="G177" s="257"/>
      <c r="H177" s="266">
        <v>19.748</v>
      </c>
      <c r="I177" s="257"/>
      <c r="J177" s="257"/>
      <c r="K177" s="257"/>
      <c r="L177" s="129"/>
      <c r="M177" s="130"/>
      <c r="N177" s="131"/>
      <c r="O177" s="131"/>
      <c r="P177" s="131"/>
      <c r="Q177" s="131"/>
      <c r="R177" s="131"/>
      <c r="S177" s="131"/>
      <c r="T177" s="132"/>
      <c r="AT177" s="133" t="s">
        <v>294</v>
      </c>
      <c r="AU177" s="133" t="s">
        <v>86</v>
      </c>
      <c r="AV177" s="11" t="s">
        <v>86</v>
      </c>
      <c r="AW177" s="11" t="s">
        <v>40</v>
      </c>
      <c r="AX177" s="11" t="s">
        <v>77</v>
      </c>
      <c r="AY177" s="133" t="s">
        <v>284</v>
      </c>
    </row>
    <row r="178" spans="2:51" s="11" customFormat="1" ht="13.5">
      <c r="B178" s="129"/>
      <c r="C178" s="257"/>
      <c r="D178" s="262" t="s">
        <v>294</v>
      </c>
      <c r="E178" s="265" t="s">
        <v>5</v>
      </c>
      <c r="F178" s="239" t="s">
        <v>408</v>
      </c>
      <c r="G178" s="257"/>
      <c r="H178" s="266">
        <v>-10.827</v>
      </c>
      <c r="I178" s="257"/>
      <c r="J178" s="257"/>
      <c r="K178" s="257"/>
      <c r="L178" s="129"/>
      <c r="M178" s="130"/>
      <c r="N178" s="131"/>
      <c r="O178" s="131"/>
      <c r="P178" s="131"/>
      <c r="Q178" s="131"/>
      <c r="R178" s="131"/>
      <c r="S178" s="131"/>
      <c r="T178" s="132"/>
      <c r="AT178" s="133" t="s">
        <v>294</v>
      </c>
      <c r="AU178" s="133" t="s">
        <v>86</v>
      </c>
      <c r="AV178" s="11" t="s">
        <v>86</v>
      </c>
      <c r="AW178" s="11" t="s">
        <v>40</v>
      </c>
      <c r="AX178" s="11" t="s">
        <v>77</v>
      </c>
      <c r="AY178" s="133" t="s">
        <v>284</v>
      </c>
    </row>
    <row r="179" spans="2:51" s="11" customFormat="1" ht="13.5">
      <c r="B179" s="129"/>
      <c r="C179" s="257"/>
      <c r="D179" s="262" t="s">
        <v>294</v>
      </c>
      <c r="E179" s="265" t="s">
        <v>5</v>
      </c>
      <c r="F179" s="239" t="s">
        <v>409</v>
      </c>
      <c r="G179" s="257"/>
      <c r="H179" s="266">
        <v>-0.96</v>
      </c>
      <c r="I179" s="257"/>
      <c r="J179" s="257"/>
      <c r="K179" s="257"/>
      <c r="L179" s="129"/>
      <c r="M179" s="130"/>
      <c r="N179" s="131"/>
      <c r="O179" s="131"/>
      <c r="P179" s="131"/>
      <c r="Q179" s="131"/>
      <c r="R179" s="131"/>
      <c r="S179" s="131"/>
      <c r="T179" s="132"/>
      <c r="AT179" s="133" t="s">
        <v>294</v>
      </c>
      <c r="AU179" s="133" t="s">
        <v>86</v>
      </c>
      <c r="AV179" s="11" t="s">
        <v>86</v>
      </c>
      <c r="AW179" s="11" t="s">
        <v>40</v>
      </c>
      <c r="AX179" s="11" t="s">
        <v>77</v>
      </c>
      <c r="AY179" s="133" t="s">
        <v>284</v>
      </c>
    </row>
    <row r="180" spans="2:51" s="13" customFormat="1" ht="13.5">
      <c r="B180" s="140"/>
      <c r="C180" s="267"/>
      <c r="D180" s="258" t="s">
        <v>294</v>
      </c>
      <c r="E180" s="268" t="s">
        <v>240</v>
      </c>
      <c r="F180" s="240" t="s">
        <v>304</v>
      </c>
      <c r="G180" s="267"/>
      <c r="H180" s="269">
        <v>7.961</v>
      </c>
      <c r="I180" s="267"/>
      <c r="J180" s="267"/>
      <c r="K180" s="267"/>
      <c r="L180" s="140"/>
      <c r="M180" s="141"/>
      <c r="N180" s="142"/>
      <c r="O180" s="142"/>
      <c r="P180" s="142"/>
      <c r="Q180" s="142"/>
      <c r="R180" s="142"/>
      <c r="S180" s="142"/>
      <c r="T180" s="143"/>
      <c r="AT180" s="144" t="s">
        <v>294</v>
      </c>
      <c r="AU180" s="144" t="s">
        <v>86</v>
      </c>
      <c r="AV180" s="13" t="s">
        <v>292</v>
      </c>
      <c r="AW180" s="13" t="s">
        <v>40</v>
      </c>
      <c r="AX180" s="13" t="s">
        <v>26</v>
      </c>
      <c r="AY180" s="144" t="s">
        <v>284</v>
      </c>
    </row>
    <row r="181" spans="2:65" s="1" customFormat="1" ht="22.5" customHeight="1">
      <c r="B181" s="122"/>
      <c r="C181" s="252" t="s">
        <v>410</v>
      </c>
      <c r="D181" s="252" t="s">
        <v>287</v>
      </c>
      <c r="E181" s="253" t="s">
        <v>411</v>
      </c>
      <c r="F181" s="236" t="s">
        <v>412</v>
      </c>
      <c r="G181" s="254" t="s">
        <v>308</v>
      </c>
      <c r="H181" s="255">
        <v>7.961</v>
      </c>
      <c r="I181" s="123">
        <v>0</v>
      </c>
      <c r="J181" s="256">
        <f>ROUND(I181*H181,2)</f>
        <v>0</v>
      </c>
      <c r="K181" s="236" t="s">
        <v>291</v>
      </c>
      <c r="L181" s="40"/>
      <c r="M181" s="124" t="s">
        <v>5</v>
      </c>
      <c r="N181" s="125" t="s">
        <v>48</v>
      </c>
      <c r="O181" s="41"/>
      <c r="P181" s="126">
        <f>O181*H181</f>
        <v>0</v>
      </c>
      <c r="Q181" s="126">
        <v>0</v>
      </c>
      <c r="R181" s="126">
        <f>Q181*H181</f>
        <v>0</v>
      </c>
      <c r="S181" s="126">
        <v>0</v>
      </c>
      <c r="T181" s="127">
        <f>S181*H181</f>
        <v>0</v>
      </c>
      <c r="AR181" s="24" t="s">
        <v>292</v>
      </c>
      <c r="AT181" s="24" t="s">
        <v>287</v>
      </c>
      <c r="AU181" s="24" t="s">
        <v>86</v>
      </c>
      <c r="AY181" s="24" t="s">
        <v>284</v>
      </c>
      <c r="BE181" s="128">
        <f>IF(N181="základní",J181,0)</f>
        <v>0</v>
      </c>
      <c r="BF181" s="128">
        <f>IF(N181="snížená",J181,0)</f>
        <v>0</v>
      </c>
      <c r="BG181" s="128">
        <f>IF(N181="zákl. přenesená",J181,0)</f>
        <v>0</v>
      </c>
      <c r="BH181" s="128">
        <f>IF(N181="sníž. přenesená",J181,0)</f>
        <v>0</v>
      </c>
      <c r="BI181" s="128">
        <f>IF(N181="nulová",J181,0)</f>
        <v>0</v>
      </c>
      <c r="BJ181" s="24" t="s">
        <v>26</v>
      </c>
      <c r="BK181" s="128">
        <f>ROUND(I181*H181,2)</f>
        <v>0</v>
      </c>
      <c r="BL181" s="24" t="s">
        <v>292</v>
      </c>
      <c r="BM181" s="24" t="s">
        <v>413</v>
      </c>
    </row>
    <row r="182" spans="2:51" s="11" customFormat="1" ht="13.5">
      <c r="B182" s="129"/>
      <c r="C182" s="257"/>
      <c r="D182" s="258" t="s">
        <v>294</v>
      </c>
      <c r="E182" s="259" t="s">
        <v>5</v>
      </c>
      <c r="F182" s="237" t="s">
        <v>240</v>
      </c>
      <c r="G182" s="257"/>
      <c r="H182" s="260">
        <v>7.961</v>
      </c>
      <c r="I182" s="257"/>
      <c r="J182" s="257"/>
      <c r="K182" s="257"/>
      <c r="L182" s="129"/>
      <c r="M182" s="130"/>
      <c r="N182" s="131"/>
      <c r="O182" s="131"/>
      <c r="P182" s="131"/>
      <c r="Q182" s="131"/>
      <c r="R182" s="131"/>
      <c r="S182" s="131"/>
      <c r="T182" s="132"/>
      <c r="AT182" s="133" t="s">
        <v>294</v>
      </c>
      <c r="AU182" s="133" t="s">
        <v>86</v>
      </c>
      <c r="AV182" s="11" t="s">
        <v>86</v>
      </c>
      <c r="AW182" s="11" t="s">
        <v>40</v>
      </c>
      <c r="AX182" s="11" t="s">
        <v>26</v>
      </c>
      <c r="AY182" s="133" t="s">
        <v>284</v>
      </c>
    </row>
    <row r="183" spans="2:65" s="1" customFormat="1" ht="31.5" customHeight="1">
      <c r="B183" s="122"/>
      <c r="C183" s="252" t="s">
        <v>414</v>
      </c>
      <c r="D183" s="252" t="s">
        <v>287</v>
      </c>
      <c r="E183" s="253" t="s">
        <v>415</v>
      </c>
      <c r="F183" s="236" t="s">
        <v>416</v>
      </c>
      <c r="G183" s="254" t="s">
        <v>308</v>
      </c>
      <c r="H183" s="255">
        <v>10.827</v>
      </c>
      <c r="I183" s="123">
        <v>0</v>
      </c>
      <c r="J183" s="256">
        <f>ROUND(I183*H183,2)</f>
        <v>0</v>
      </c>
      <c r="K183" s="236" t="s">
        <v>291</v>
      </c>
      <c r="L183" s="40"/>
      <c r="M183" s="124" t="s">
        <v>5</v>
      </c>
      <c r="N183" s="125" t="s">
        <v>48</v>
      </c>
      <c r="O183" s="41"/>
      <c r="P183" s="126">
        <f>O183*H183</f>
        <v>0</v>
      </c>
      <c r="Q183" s="126">
        <v>0</v>
      </c>
      <c r="R183" s="126">
        <f>Q183*H183</f>
        <v>0</v>
      </c>
      <c r="S183" s="126">
        <v>0</v>
      </c>
      <c r="T183" s="127">
        <f>S183*H183</f>
        <v>0</v>
      </c>
      <c r="AR183" s="24" t="s">
        <v>292</v>
      </c>
      <c r="AT183" s="24" t="s">
        <v>287</v>
      </c>
      <c r="AU183" s="24" t="s">
        <v>86</v>
      </c>
      <c r="AY183" s="24" t="s">
        <v>284</v>
      </c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24" t="s">
        <v>26</v>
      </c>
      <c r="BK183" s="128">
        <f>ROUND(I183*H183,2)</f>
        <v>0</v>
      </c>
      <c r="BL183" s="24" t="s">
        <v>292</v>
      </c>
      <c r="BM183" s="24" t="s">
        <v>417</v>
      </c>
    </row>
    <row r="184" spans="2:51" s="12" customFormat="1" ht="13.5">
      <c r="B184" s="134"/>
      <c r="C184" s="261"/>
      <c r="D184" s="262" t="s">
        <v>294</v>
      </c>
      <c r="E184" s="263" t="s">
        <v>5</v>
      </c>
      <c r="F184" s="238" t="s">
        <v>298</v>
      </c>
      <c r="G184" s="261"/>
      <c r="H184" s="264" t="s">
        <v>5</v>
      </c>
      <c r="I184" s="261"/>
      <c r="J184" s="261"/>
      <c r="K184" s="261"/>
      <c r="L184" s="134"/>
      <c r="M184" s="137"/>
      <c r="N184" s="138"/>
      <c r="O184" s="138"/>
      <c r="P184" s="138"/>
      <c r="Q184" s="138"/>
      <c r="R184" s="138"/>
      <c r="S184" s="138"/>
      <c r="T184" s="139"/>
      <c r="AT184" s="135" t="s">
        <v>294</v>
      </c>
      <c r="AU184" s="135" t="s">
        <v>86</v>
      </c>
      <c r="AV184" s="12" t="s">
        <v>26</v>
      </c>
      <c r="AW184" s="12" t="s">
        <v>40</v>
      </c>
      <c r="AX184" s="12" t="s">
        <v>77</v>
      </c>
      <c r="AY184" s="135" t="s">
        <v>284</v>
      </c>
    </row>
    <row r="185" spans="2:51" s="11" customFormat="1" ht="13.5">
      <c r="B185" s="129"/>
      <c r="C185" s="257"/>
      <c r="D185" s="262" t="s">
        <v>294</v>
      </c>
      <c r="E185" s="265" t="s">
        <v>5</v>
      </c>
      <c r="F185" s="239" t="s">
        <v>418</v>
      </c>
      <c r="G185" s="257"/>
      <c r="H185" s="266">
        <v>2.4</v>
      </c>
      <c r="I185" s="257"/>
      <c r="J185" s="257"/>
      <c r="K185" s="257"/>
      <c r="L185" s="129"/>
      <c r="M185" s="130"/>
      <c r="N185" s="131"/>
      <c r="O185" s="131"/>
      <c r="P185" s="131"/>
      <c r="Q185" s="131"/>
      <c r="R185" s="131"/>
      <c r="S185" s="131"/>
      <c r="T185" s="132"/>
      <c r="AT185" s="133" t="s">
        <v>294</v>
      </c>
      <c r="AU185" s="133" t="s">
        <v>86</v>
      </c>
      <c r="AV185" s="11" t="s">
        <v>86</v>
      </c>
      <c r="AW185" s="11" t="s">
        <v>40</v>
      </c>
      <c r="AX185" s="11" t="s">
        <v>77</v>
      </c>
      <c r="AY185" s="133" t="s">
        <v>284</v>
      </c>
    </row>
    <row r="186" spans="2:51" s="11" customFormat="1" ht="13.5">
      <c r="B186" s="129"/>
      <c r="C186" s="257"/>
      <c r="D186" s="262" t="s">
        <v>294</v>
      </c>
      <c r="E186" s="265" t="s">
        <v>5</v>
      </c>
      <c r="F186" s="239" t="s">
        <v>419</v>
      </c>
      <c r="G186" s="257"/>
      <c r="H186" s="266">
        <v>2.745</v>
      </c>
      <c r="I186" s="257"/>
      <c r="J186" s="257"/>
      <c r="K186" s="257"/>
      <c r="L186" s="129"/>
      <c r="M186" s="130"/>
      <c r="N186" s="131"/>
      <c r="O186" s="131"/>
      <c r="P186" s="131"/>
      <c r="Q186" s="131"/>
      <c r="R186" s="131"/>
      <c r="S186" s="131"/>
      <c r="T186" s="132"/>
      <c r="AT186" s="133" t="s">
        <v>294</v>
      </c>
      <c r="AU186" s="133" t="s">
        <v>86</v>
      </c>
      <c r="AV186" s="11" t="s">
        <v>86</v>
      </c>
      <c r="AW186" s="11" t="s">
        <v>40</v>
      </c>
      <c r="AX186" s="11" t="s">
        <v>77</v>
      </c>
      <c r="AY186" s="133" t="s">
        <v>284</v>
      </c>
    </row>
    <row r="187" spans="2:51" s="11" customFormat="1" ht="13.5">
      <c r="B187" s="129"/>
      <c r="C187" s="257"/>
      <c r="D187" s="262" t="s">
        <v>294</v>
      </c>
      <c r="E187" s="265" t="s">
        <v>5</v>
      </c>
      <c r="F187" s="239" t="s">
        <v>420</v>
      </c>
      <c r="G187" s="257"/>
      <c r="H187" s="266">
        <v>4</v>
      </c>
      <c r="I187" s="257"/>
      <c r="J187" s="257"/>
      <c r="K187" s="257"/>
      <c r="L187" s="129"/>
      <c r="M187" s="130"/>
      <c r="N187" s="131"/>
      <c r="O187" s="131"/>
      <c r="P187" s="131"/>
      <c r="Q187" s="131"/>
      <c r="R187" s="131"/>
      <c r="S187" s="131"/>
      <c r="T187" s="132"/>
      <c r="AT187" s="133" t="s">
        <v>294</v>
      </c>
      <c r="AU187" s="133" t="s">
        <v>86</v>
      </c>
      <c r="AV187" s="11" t="s">
        <v>86</v>
      </c>
      <c r="AW187" s="11" t="s">
        <v>40</v>
      </c>
      <c r="AX187" s="11" t="s">
        <v>77</v>
      </c>
      <c r="AY187" s="133" t="s">
        <v>284</v>
      </c>
    </row>
    <row r="188" spans="2:51" s="11" customFormat="1" ht="13.5">
      <c r="B188" s="129"/>
      <c r="C188" s="257"/>
      <c r="D188" s="262" t="s">
        <v>294</v>
      </c>
      <c r="E188" s="265" t="s">
        <v>5</v>
      </c>
      <c r="F188" s="239" t="s">
        <v>421</v>
      </c>
      <c r="G188" s="257"/>
      <c r="H188" s="266">
        <v>0.674</v>
      </c>
      <c r="I188" s="257"/>
      <c r="J188" s="257"/>
      <c r="K188" s="257"/>
      <c r="L188" s="129"/>
      <c r="M188" s="130"/>
      <c r="N188" s="131"/>
      <c r="O188" s="131"/>
      <c r="P188" s="131"/>
      <c r="Q188" s="131"/>
      <c r="R188" s="131"/>
      <c r="S188" s="131"/>
      <c r="T188" s="132"/>
      <c r="AT188" s="133" t="s">
        <v>294</v>
      </c>
      <c r="AU188" s="133" t="s">
        <v>86</v>
      </c>
      <c r="AV188" s="11" t="s">
        <v>86</v>
      </c>
      <c r="AW188" s="11" t="s">
        <v>40</v>
      </c>
      <c r="AX188" s="11" t="s">
        <v>77</v>
      </c>
      <c r="AY188" s="133" t="s">
        <v>284</v>
      </c>
    </row>
    <row r="189" spans="2:51" s="11" customFormat="1" ht="13.5">
      <c r="B189" s="129"/>
      <c r="C189" s="257"/>
      <c r="D189" s="262" t="s">
        <v>294</v>
      </c>
      <c r="E189" s="265" t="s">
        <v>5</v>
      </c>
      <c r="F189" s="239" t="s">
        <v>422</v>
      </c>
      <c r="G189" s="257"/>
      <c r="H189" s="266">
        <v>1.008</v>
      </c>
      <c r="I189" s="257"/>
      <c r="J189" s="257"/>
      <c r="K189" s="257"/>
      <c r="L189" s="129"/>
      <c r="M189" s="130"/>
      <c r="N189" s="131"/>
      <c r="O189" s="131"/>
      <c r="P189" s="131"/>
      <c r="Q189" s="131"/>
      <c r="R189" s="131"/>
      <c r="S189" s="131"/>
      <c r="T189" s="132"/>
      <c r="AT189" s="133" t="s">
        <v>294</v>
      </c>
      <c r="AU189" s="133" t="s">
        <v>86</v>
      </c>
      <c r="AV189" s="11" t="s">
        <v>86</v>
      </c>
      <c r="AW189" s="11" t="s">
        <v>40</v>
      </c>
      <c r="AX189" s="11" t="s">
        <v>77</v>
      </c>
      <c r="AY189" s="133" t="s">
        <v>284</v>
      </c>
    </row>
    <row r="190" spans="2:51" s="13" customFormat="1" ht="13.5">
      <c r="B190" s="140"/>
      <c r="C190" s="267"/>
      <c r="D190" s="258" t="s">
        <v>294</v>
      </c>
      <c r="E190" s="268" t="s">
        <v>246</v>
      </c>
      <c r="F190" s="240" t="s">
        <v>304</v>
      </c>
      <c r="G190" s="267"/>
      <c r="H190" s="269">
        <v>10.827</v>
      </c>
      <c r="I190" s="267"/>
      <c r="J190" s="267"/>
      <c r="K190" s="267"/>
      <c r="L190" s="140"/>
      <c r="M190" s="141"/>
      <c r="N190" s="142"/>
      <c r="O190" s="142"/>
      <c r="P190" s="142"/>
      <c r="Q190" s="142"/>
      <c r="R190" s="142"/>
      <c r="S190" s="142"/>
      <c r="T190" s="143"/>
      <c r="AT190" s="144" t="s">
        <v>294</v>
      </c>
      <c r="AU190" s="144" t="s">
        <v>86</v>
      </c>
      <c r="AV190" s="13" t="s">
        <v>292</v>
      </c>
      <c r="AW190" s="13" t="s">
        <v>40</v>
      </c>
      <c r="AX190" s="13" t="s">
        <v>26</v>
      </c>
      <c r="AY190" s="144" t="s">
        <v>284</v>
      </c>
    </row>
    <row r="191" spans="2:65" s="1" customFormat="1" ht="31.5" customHeight="1">
      <c r="B191" s="122"/>
      <c r="C191" s="252" t="s">
        <v>423</v>
      </c>
      <c r="D191" s="252" t="s">
        <v>287</v>
      </c>
      <c r="E191" s="253" t="s">
        <v>424</v>
      </c>
      <c r="F191" s="236" t="s">
        <v>425</v>
      </c>
      <c r="G191" s="254" t="s">
        <v>308</v>
      </c>
      <c r="H191" s="255">
        <v>0.96</v>
      </c>
      <c r="I191" s="123">
        <v>0</v>
      </c>
      <c r="J191" s="256">
        <f>ROUND(I191*H191,2)</f>
        <v>0</v>
      </c>
      <c r="K191" s="236" t="s">
        <v>291</v>
      </c>
      <c r="L191" s="40"/>
      <c r="M191" s="124" t="s">
        <v>5</v>
      </c>
      <c r="N191" s="125" t="s">
        <v>48</v>
      </c>
      <c r="O191" s="41"/>
      <c r="P191" s="126">
        <f>O191*H191</f>
        <v>0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24" t="s">
        <v>292</v>
      </c>
      <c r="AT191" s="24" t="s">
        <v>287</v>
      </c>
      <c r="AU191" s="24" t="s">
        <v>86</v>
      </c>
      <c r="AY191" s="24" t="s">
        <v>284</v>
      </c>
      <c r="BE191" s="128">
        <f>IF(N191="základní",J191,0)</f>
        <v>0</v>
      </c>
      <c r="BF191" s="128">
        <f>IF(N191="snížená",J191,0)</f>
        <v>0</v>
      </c>
      <c r="BG191" s="128">
        <f>IF(N191="zákl. přenesená",J191,0)</f>
        <v>0</v>
      </c>
      <c r="BH191" s="128">
        <f>IF(N191="sníž. přenesená",J191,0)</f>
        <v>0</v>
      </c>
      <c r="BI191" s="128">
        <f>IF(N191="nulová",J191,0)</f>
        <v>0</v>
      </c>
      <c r="BJ191" s="24" t="s">
        <v>26</v>
      </c>
      <c r="BK191" s="128">
        <f>ROUND(I191*H191,2)</f>
        <v>0</v>
      </c>
      <c r="BL191" s="24" t="s">
        <v>292</v>
      </c>
      <c r="BM191" s="24" t="s">
        <v>426</v>
      </c>
    </row>
    <row r="192" spans="2:51" s="12" customFormat="1" ht="13.5">
      <c r="B192" s="134"/>
      <c r="C192" s="261"/>
      <c r="D192" s="262" t="s">
        <v>294</v>
      </c>
      <c r="E192" s="263" t="s">
        <v>5</v>
      </c>
      <c r="F192" s="238" t="s">
        <v>298</v>
      </c>
      <c r="G192" s="261"/>
      <c r="H192" s="264" t="s">
        <v>5</v>
      </c>
      <c r="I192" s="261"/>
      <c r="J192" s="261"/>
      <c r="K192" s="261"/>
      <c r="L192" s="134"/>
      <c r="M192" s="137"/>
      <c r="N192" s="138"/>
      <c r="O192" s="138"/>
      <c r="P192" s="138"/>
      <c r="Q192" s="138"/>
      <c r="R192" s="138"/>
      <c r="S192" s="138"/>
      <c r="T192" s="139"/>
      <c r="AT192" s="135" t="s">
        <v>294</v>
      </c>
      <c r="AU192" s="135" t="s">
        <v>86</v>
      </c>
      <c r="AV192" s="12" t="s">
        <v>26</v>
      </c>
      <c r="AW192" s="12" t="s">
        <v>40</v>
      </c>
      <c r="AX192" s="12" t="s">
        <v>77</v>
      </c>
      <c r="AY192" s="135" t="s">
        <v>284</v>
      </c>
    </row>
    <row r="193" spans="2:51" s="11" customFormat="1" ht="13.5">
      <c r="B193" s="129"/>
      <c r="C193" s="257"/>
      <c r="D193" s="258" t="s">
        <v>294</v>
      </c>
      <c r="E193" s="259" t="s">
        <v>249</v>
      </c>
      <c r="F193" s="237" t="s">
        <v>427</v>
      </c>
      <c r="G193" s="257"/>
      <c r="H193" s="260">
        <v>0.96</v>
      </c>
      <c r="I193" s="257"/>
      <c r="J193" s="257"/>
      <c r="K193" s="257"/>
      <c r="L193" s="129"/>
      <c r="M193" s="130"/>
      <c r="N193" s="131"/>
      <c r="O193" s="131"/>
      <c r="P193" s="131"/>
      <c r="Q193" s="131"/>
      <c r="R193" s="131"/>
      <c r="S193" s="131"/>
      <c r="T193" s="132"/>
      <c r="AT193" s="133" t="s">
        <v>294</v>
      </c>
      <c r="AU193" s="133" t="s">
        <v>86</v>
      </c>
      <c r="AV193" s="11" t="s">
        <v>86</v>
      </c>
      <c r="AW193" s="11" t="s">
        <v>40</v>
      </c>
      <c r="AX193" s="11" t="s">
        <v>26</v>
      </c>
      <c r="AY193" s="133" t="s">
        <v>284</v>
      </c>
    </row>
    <row r="194" spans="2:65" s="1" customFormat="1" ht="22.5" customHeight="1">
      <c r="B194" s="122"/>
      <c r="C194" s="252" t="s">
        <v>428</v>
      </c>
      <c r="D194" s="252" t="s">
        <v>287</v>
      </c>
      <c r="E194" s="253" t="s">
        <v>429</v>
      </c>
      <c r="F194" s="236" t="s">
        <v>430</v>
      </c>
      <c r="G194" s="254" t="s">
        <v>308</v>
      </c>
      <c r="H194" s="255">
        <v>7.961</v>
      </c>
      <c r="I194" s="123">
        <v>0</v>
      </c>
      <c r="J194" s="256">
        <f>ROUND(I194*H194,2)</f>
        <v>0</v>
      </c>
      <c r="K194" s="236" t="s">
        <v>5</v>
      </c>
      <c r="L194" s="40"/>
      <c r="M194" s="124" t="s">
        <v>5</v>
      </c>
      <c r="N194" s="125" t="s">
        <v>48</v>
      </c>
      <c r="O194" s="41"/>
      <c r="P194" s="126">
        <f>O194*H194</f>
        <v>0</v>
      </c>
      <c r="Q194" s="126">
        <v>0</v>
      </c>
      <c r="R194" s="126">
        <f>Q194*H194</f>
        <v>0</v>
      </c>
      <c r="S194" s="126">
        <v>0</v>
      </c>
      <c r="T194" s="127">
        <f>S194*H194</f>
        <v>0</v>
      </c>
      <c r="AR194" s="24" t="s">
        <v>292</v>
      </c>
      <c r="AT194" s="24" t="s">
        <v>287</v>
      </c>
      <c r="AU194" s="24" t="s">
        <v>86</v>
      </c>
      <c r="AY194" s="24" t="s">
        <v>284</v>
      </c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24" t="s">
        <v>26</v>
      </c>
      <c r="BK194" s="128">
        <f>ROUND(I194*H194,2)</f>
        <v>0</v>
      </c>
      <c r="BL194" s="24" t="s">
        <v>292</v>
      </c>
      <c r="BM194" s="24" t="s">
        <v>431</v>
      </c>
    </row>
    <row r="195" spans="2:51" s="11" customFormat="1" ht="13.5">
      <c r="B195" s="129"/>
      <c r="C195" s="257"/>
      <c r="D195" s="262" t="s">
        <v>294</v>
      </c>
      <c r="E195" s="265" t="s">
        <v>5</v>
      </c>
      <c r="F195" s="239" t="s">
        <v>240</v>
      </c>
      <c r="G195" s="257"/>
      <c r="H195" s="266">
        <v>7.961</v>
      </c>
      <c r="I195" s="257"/>
      <c r="J195" s="257"/>
      <c r="K195" s="257"/>
      <c r="L195" s="129"/>
      <c r="M195" s="130"/>
      <c r="N195" s="131"/>
      <c r="O195" s="131"/>
      <c r="P195" s="131"/>
      <c r="Q195" s="131"/>
      <c r="R195" s="131"/>
      <c r="S195" s="131"/>
      <c r="T195" s="132"/>
      <c r="AT195" s="133" t="s">
        <v>294</v>
      </c>
      <c r="AU195" s="133" t="s">
        <v>86</v>
      </c>
      <c r="AV195" s="11" t="s">
        <v>86</v>
      </c>
      <c r="AW195" s="11" t="s">
        <v>40</v>
      </c>
      <c r="AX195" s="11" t="s">
        <v>26</v>
      </c>
      <c r="AY195" s="133" t="s">
        <v>284</v>
      </c>
    </row>
    <row r="196" spans="2:63" s="10" customFormat="1" ht="29.85" customHeight="1">
      <c r="B196" s="114"/>
      <c r="C196" s="246"/>
      <c r="D196" s="250" t="s">
        <v>76</v>
      </c>
      <c r="E196" s="242" t="s">
        <v>86</v>
      </c>
      <c r="F196" s="242" t="s">
        <v>432</v>
      </c>
      <c r="G196" s="246"/>
      <c r="H196" s="246"/>
      <c r="I196" s="246"/>
      <c r="J196" s="251">
        <f>BK196</f>
        <v>0</v>
      </c>
      <c r="K196" s="246"/>
      <c r="L196" s="114"/>
      <c r="M196" s="116"/>
      <c r="N196" s="117"/>
      <c r="O196" s="117"/>
      <c r="P196" s="118">
        <f>SUM(P197:P235)</f>
        <v>0</v>
      </c>
      <c r="Q196" s="117"/>
      <c r="R196" s="118">
        <f>SUM(R197:R235)</f>
        <v>12.639345550000002</v>
      </c>
      <c r="S196" s="117"/>
      <c r="T196" s="119">
        <f>SUM(T197:T235)</f>
        <v>0</v>
      </c>
      <c r="AR196" s="115" t="s">
        <v>26</v>
      </c>
      <c r="AT196" s="120" t="s">
        <v>76</v>
      </c>
      <c r="AU196" s="120" t="s">
        <v>26</v>
      </c>
      <c r="AY196" s="115" t="s">
        <v>284</v>
      </c>
      <c r="BK196" s="121">
        <f>SUM(BK197:BK235)</f>
        <v>0</v>
      </c>
    </row>
    <row r="197" spans="2:65" s="1" customFormat="1" ht="44.25" customHeight="1">
      <c r="B197" s="122"/>
      <c r="C197" s="252" t="s">
        <v>433</v>
      </c>
      <c r="D197" s="252" t="s">
        <v>287</v>
      </c>
      <c r="E197" s="253" t="s">
        <v>434</v>
      </c>
      <c r="F197" s="236" t="s">
        <v>435</v>
      </c>
      <c r="G197" s="254" t="s">
        <v>290</v>
      </c>
      <c r="H197" s="255">
        <v>58.421</v>
      </c>
      <c r="I197" s="123">
        <v>0</v>
      </c>
      <c r="J197" s="256">
        <f>ROUND(I197*H197,2)</f>
        <v>0</v>
      </c>
      <c r="K197" s="236" t="s">
        <v>291</v>
      </c>
      <c r="L197" s="40"/>
      <c r="M197" s="124" t="s">
        <v>5</v>
      </c>
      <c r="N197" s="125" t="s">
        <v>48</v>
      </c>
      <c r="O197" s="41"/>
      <c r="P197" s="126">
        <f>O197*H197</f>
        <v>0</v>
      </c>
      <c r="Q197" s="126">
        <v>0.00031</v>
      </c>
      <c r="R197" s="126">
        <f>Q197*H197</f>
        <v>0.01811051</v>
      </c>
      <c r="S197" s="126">
        <v>0</v>
      </c>
      <c r="T197" s="127">
        <f>S197*H197</f>
        <v>0</v>
      </c>
      <c r="AR197" s="24" t="s">
        <v>292</v>
      </c>
      <c r="AT197" s="24" t="s">
        <v>287</v>
      </c>
      <c r="AU197" s="24" t="s">
        <v>86</v>
      </c>
      <c r="AY197" s="24" t="s">
        <v>284</v>
      </c>
      <c r="BE197" s="128">
        <f>IF(N197="základní",J197,0)</f>
        <v>0</v>
      </c>
      <c r="BF197" s="128">
        <f>IF(N197="snížená",J197,0)</f>
        <v>0</v>
      </c>
      <c r="BG197" s="128">
        <f>IF(N197="zákl. přenesená",J197,0)</f>
        <v>0</v>
      </c>
      <c r="BH197" s="128">
        <f>IF(N197="sníž. přenesená",J197,0)</f>
        <v>0</v>
      </c>
      <c r="BI197" s="128">
        <f>IF(N197="nulová",J197,0)</f>
        <v>0</v>
      </c>
      <c r="BJ197" s="24" t="s">
        <v>26</v>
      </c>
      <c r="BK197" s="128">
        <f>ROUND(I197*H197,2)</f>
        <v>0</v>
      </c>
      <c r="BL197" s="24" t="s">
        <v>292</v>
      </c>
      <c r="BM197" s="24" t="s">
        <v>436</v>
      </c>
    </row>
    <row r="198" spans="2:51" s="11" customFormat="1" ht="13.5">
      <c r="B198" s="129"/>
      <c r="C198" s="257"/>
      <c r="D198" s="258" t="s">
        <v>294</v>
      </c>
      <c r="E198" s="259" t="s">
        <v>146</v>
      </c>
      <c r="F198" s="237" t="s">
        <v>437</v>
      </c>
      <c r="G198" s="257"/>
      <c r="H198" s="260">
        <v>58.421</v>
      </c>
      <c r="I198" s="257"/>
      <c r="J198" s="257"/>
      <c r="K198" s="257"/>
      <c r="L198" s="129"/>
      <c r="M198" s="130"/>
      <c r="N198" s="131"/>
      <c r="O198" s="131"/>
      <c r="P198" s="131"/>
      <c r="Q198" s="131"/>
      <c r="R198" s="131"/>
      <c r="S198" s="131"/>
      <c r="T198" s="132"/>
      <c r="AT198" s="133" t="s">
        <v>294</v>
      </c>
      <c r="AU198" s="133" t="s">
        <v>86</v>
      </c>
      <c r="AV198" s="11" t="s">
        <v>86</v>
      </c>
      <c r="AW198" s="11" t="s">
        <v>40</v>
      </c>
      <c r="AX198" s="11" t="s">
        <v>26</v>
      </c>
      <c r="AY198" s="133" t="s">
        <v>284</v>
      </c>
    </row>
    <row r="199" spans="2:65" s="1" customFormat="1" ht="22.5" customHeight="1">
      <c r="B199" s="122"/>
      <c r="C199" s="272" t="s">
        <v>438</v>
      </c>
      <c r="D199" s="272" t="s">
        <v>439</v>
      </c>
      <c r="E199" s="273" t="s">
        <v>440</v>
      </c>
      <c r="F199" s="274" t="s">
        <v>441</v>
      </c>
      <c r="G199" s="275" t="s">
        <v>290</v>
      </c>
      <c r="H199" s="276">
        <v>70.105</v>
      </c>
      <c r="I199" s="145">
        <v>0</v>
      </c>
      <c r="J199" s="277">
        <f>ROUND(I199*H199,2)</f>
        <v>0</v>
      </c>
      <c r="K199" s="274" t="s">
        <v>5</v>
      </c>
      <c r="L199" s="146"/>
      <c r="M199" s="147" t="s">
        <v>5</v>
      </c>
      <c r="N199" s="148" t="s">
        <v>48</v>
      </c>
      <c r="O199" s="41"/>
      <c r="P199" s="126">
        <f>O199*H199</f>
        <v>0</v>
      </c>
      <c r="Q199" s="126">
        <v>0.0003</v>
      </c>
      <c r="R199" s="126">
        <f>Q199*H199</f>
        <v>0.021031499999999998</v>
      </c>
      <c r="S199" s="126">
        <v>0</v>
      </c>
      <c r="T199" s="127">
        <f>S199*H199</f>
        <v>0</v>
      </c>
      <c r="AR199" s="24" t="s">
        <v>332</v>
      </c>
      <c r="AT199" s="24" t="s">
        <v>439</v>
      </c>
      <c r="AU199" s="24" t="s">
        <v>86</v>
      </c>
      <c r="AY199" s="24" t="s">
        <v>284</v>
      </c>
      <c r="BE199" s="128">
        <f>IF(N199="základní",J199,0)</f>
        <v>0</v>
      </c>
      <c r="BF199" s="128">
        <f>IF(N199="snížená",J199,0)</f>
        <v>0</v>
      </c>
      <c r="BG199" s="128">
        <f>IF(N199="zákl. přenesená",J199,0)</f>
        <v>0</v>
      </c>
      <c r="BH199" s="128">
        <f>IF(N199="sníž. přenesená",J199,0)</f>
        <v>0</v>
      </c>
      <c r="BI199" s="128">
        <f>IF(N199="nulová",J199,0)</f>
        <v>0</v>
      </c>
      <c r="BJ199" s="24" t="s">
        <v>26</v>
      </c>
      <c r="BK199" s="128">
        <f>ROUND(I199*H199,2)</f>
        <v>0</v>
      </c>
      <c r="BL199" s="24" t="s">
        <v>292</v>
      </c>
      <c r="BM199" s="24" t="s">
        <v>442</v>
      </c>
    </row>
    <row r="200" spans="2:51" s="11" customFormat="1" ht="13.5">
      <c r="B200" s="129"/>
      <c r="C200" s="257"/>
      <c r="D200" s="258" t="s">
        <v>294</v>
      </c>
      <c r="E200" s="259" t="s">
        <v>5</v>
      </c>
      <c r="F200" s="237" t="s">
        <v>443</v>
      </c>
      <c r="G200" s="257"/>
      <c r="H200" s="260">
        <v>70.105</v>
      </c>
      <c r="I200" s="257"/>
      <c r="J200" s="257"/>
      <c r="K200" s="257"/>
      <c r="L200" s="129"/>
      <c r="M200" s="130"/>
      <c r="N200" s="131"/>
      <c r="O200" s="131"/>
      <c r="P200" s="131"/>
      <c r="Q200" s="131"/>
      <c r="R200" s="131"/>
      <c r="S200" s="131"/>
      <c r="T200" s="132"/>
      <c r="AT200" s="133" t="s">
        <v>294</v>
      </c>
      <c r="AU200" s="133" t="s">
        <v>86</v>
      </c>
      <c r="AV200" s="11" t="s">
        <v>86</v>
      </c>
      <c r="AW200" s="11" t="s">
        <v>40</v>
      </c>
      <c r="AX200" s="11" t="s">
        <v>26</v>
      </c>
      <c r="AY200" s="133" t="s">
        <v>284</v>
      </c>
    </row>
    <row r="201" spans="2:65" s="1" customFormat="1" ht="22.5" customHeight="1">
      <c r="B201" s="122"/>
      <c r="C201" s="252" t="s">
        <v>444</v>
      </c>
      <c r="D201" s="252" t="s">
        <v>287</v>
      </c>
      <c r="E201" s="253" t="s">
        <v>445</v>
      </c>
      <c r="F201" s="236" t="s">
        <v>446</v>
      </c>
      <c r="G201" s="254" t="s">
        <v>308</v>
      </c>
      <c r="H201" s="255">
        <v>1.112</v>
      </c>
      <c r="I201" s="123">
        <v>0</v>
      </c>
      <c r="J201" s="256">
        <f>ROUND(I201*H201,2)</f>
        <v>0</v>
      </c>
      <c r="K201" s="236" t="s">
        <v>291</v>
      </c>
      <c r="L201" s="40"/>
      <c r="M201" s="124" t="s">
        <v>5</v>
      </c>
      <c r="N201" s="125" t="s">
        <v>48</v>
      </c>
      <c r="O201" s="41"/>
      <c r="P201" s="126">
        <f>O201*H201</f>
        <v>0</v>
      </c>
      <c r="Q201" s="126">
        <v>1.9205</v>
      </c>
      <c r="R201" s="126">
        <f>Q201*H201</f>
        <v>2.1355960000000005</v>
      </c>
      <c r="S201" s="126">
        <v>0</v>
      </c>
      <c r="T201" s="127">
        <f>S201*H201</f>
        <v>0</v>
      </c>
      <c r="AR201" s="24" t="s">
        <v>292</v>
      </c>
      <c r="AT201" s="24" t="s">
        <v>287</v>
      </c>
      <c r="AU201" s="24" t="s">
        <v>86</v>
      </c>
      <c r="AY201" s="24" t="s">
        <v>284</v>
      </c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24" t="s">
        <v>26</v>
      </c>
      <c r="BK201" s="128">
        <f>ROUND(I201*H201,2)</f>
        <v>0</v>
      </c>
      <c r="BL201" s="24" t="s">
        <v>292</v>
      </c>
      <c r="BM201" s="24" t="s">
        <v>447</v>
      </c>
    </row>
    <row r="202" spans="2:51" s="11" customFormat="1" ht="13.5">
      <c r="B202" s="129"/>
      <c r="C202" s="257"/>
      <c r="D202" s="258" t="s">
        <v>294</v>
      </c>
      <c r="E202" s="259" t="s">
        <v>5</v>
      </c>
      <c r="F202" s="237" t="s">
        <v>448</v>
      </c>
      <c r="G202" s="257"/>
      <c r="H202" s="260">
        <v>1.112</v>
      </c>
      <c r="I202" s="257"/>
      <c r="J202" s="257"/>
      <c r="K202" s="257"/>
      <c r="L202" s="129"/>
      <c r="M202" s="130"/>
      <c r="N202" s="131"/>
      <c r="O202" s="131"/>
      <c r="P202" s="131"/>
      <c r="Q202" s="131"/>
      <c r="R202" s="131"/>
      <c r="S202" s="131"/>
      <c r="T202" s="132"/>
      <c r="AT202" s="133" t="s">
        <v>294</v>
      </c>
      <c r="AU202" s="133" t="s">
        <v>86</v>
      </c>
      <c r="AV202" s="11" t="s">
        <v>86</v>
      </c>
      <c r="AW202" s="11" t="s">
        <v>40</v>
      </c>
      <c r="AX202" s="11" t="s">
        <v>26</v>
      </c>
      <c r="AY202" s="133" t="s">
        <v>284</v>
      </c>
    </row>
    <row r="203" spans="2:65" s="1" customFormat="1" ht="22.5" customHeight="1">
      <c r="B203" s="122"/>
      <c r="C203" s="252" t="s">
        <v>449</v>
      </c>
      <c r="D203" s="252" t="s">
        <v>287</v>
      </c>
      <c r="E203" s="253" t="s">
        <v>450</v>
      </c>
      <c r="F203" s="236" t="s">
        <v>451</v>
      </c>
      <c r="G203" s="254" t="s">
        <v>452</v>
      </c>
      <c r="H203" s="255">
        <v>25.85</v>
      </c>
      <c r="I203" s="123">
        <v>0</v>
      </c>
      <c r="J203" s="256">
        <f>ROUND(I203*H203,2)</f>
        <v>0</v>
      </c>
      <c r="K203" s="236" t="s">
        <v>291</v>
      </c>
      <c r="L203" s="40"/>
      <c r="M203" s="124" t="s">
        <v>5</v>
      </c>
      <c r="N203" s="125" t="s">
        <v>48</v>
      </c>
      <c r="O203" s="41"/>
      <c r="P203" s="126">
        <f>O203*H203</f>
        <v>0</v>
      </c>
      <c r="Q203" s="126">
        <v>0.00049</v>
      </c>
      <c r="R203" s="126">
        <f>Q203*H203</f>
        <v>0.0126665</v>
      </c>
      <c r="S203" s="126">
        <v>0</v>
      </c>
      <c r="T203" s="127">
        <f>S203*H203</f>
        <v>0</v>
      </c>
      <c r="AR203" s="24" t="s">
        <v>292</v>
      </c>
      <c r="AT203" s="24" t="s">
        <v>287</v>
      </c>
      <c r="AU203" s="24" t="s">
        <v>86</v>
      </c>
      <c r="AY203" s="24" t="s">
        <v>284</v>
      </c>
      <c r="BE203" s="128">
        <f>IF(N203="základní",J203,0)</f>
        <v>0</v>
      </c>
      <c r="BF203" s="128">
        <f>IF(N203="snížená",J203,0)</f>
        <v>0</v>
      </c>
      <c r="BG203" s="128">
        <f>IF(N203="zákl. přenesená",J203,0)</f>
        <v>0</v>
      </c>
      <c r="BH203" s="128">
        <f>IF(N203="sníž. přenesená",J203,0)</f>
        <v>0</v>
      </c>
      <c r="BI203" s="128">
        <f>IF(N203="nulová",J203,0)</f>
        <v>0</v>
      </c>
      <c r="BJ203" s="24" t="s">
        <v>26</v>
      </c>
      <c r="BK203" s="128">
        <f>ROUND(I203*H203,2)</f>
        <v>0</v>
      </c>
      <c r="BL203" s="24" t="s">
        <v>292</v>
      </c>
      <c r="BM203" s="24" t="s">
        <v>453</v>
      </c>
    </row>
    <row r="204" spans="2:51" s="12" customFormat="1" ht="13.5">
      <c r="B204" s="134"/>
      <c r="C204" s="261"/>
      <c r="D204" s="262" t="s">
        <v>294</v>
      </c>
      <c r="E204" s="263" t="s">
        <v>5</v>
      </c>
      <c r="F204" s="238" t="s">
        <v>298</v>
      </c>
      <c r="G204" s="261"/>
      <c r="H204" s="264" t="s">
        <v>5</v>
      </c>
      <c r="I204" s="261"/>
      <c r="J204" s="261"/>
      <c r="K204" s="261"/>
      <c r="L204" s="134"/>
      <c r="M204" s="137"/>
      <c r="N204" s="138"/>
      <c r="O204" s="138"/>
      <c r="P204" s="138"/>
      <c r="Q204" s="138"/>
      <c r="R204" s="138"/>
      <c r="S204" s="138"/>
      <c r="T204" s="139"/>
      <c r="AT204" s="135" t="s">
        <v>294</v>
      </c>
      <c r="AU204" s="135" t="s">
        <v>86</v>
      </c>
      <c r="AV204" s="12" t="s">
        <v>26</v>
      </c>
      <c r="AW204" s="12" t="s">
        <v>40</v>
      </c>
      <c r="AX204" s="12" t="s">
        <v>77</v>
      </c>
      <c r="AY204" s="135" t="s">
        <v>284</v>
      </c>
    </row>
    <row r="205" spans="2:51" s="11" customFormat="1" ht="13.5">
      <c r="B205" s="129"/>
      <c r="C205" s="257"/>
      <c r="D205" s="258" t="s">
        <v>294</v>
      </c>
      <c r="E205" s="259" t="s">
        <v>139</v>
      </c>
      <c r="F205" s="237" t="s">
        <v>454</v>
      </c>
      <c r="G205" s="257"/>
      <c r="H205" s="260">
        <v>25.85</v>
      </c>
      <c r="I205" s="257"/>
      <c r="J205" s="257"/>
      <c r="K205" s="257"/>
      <c r="L205" s="129"/>
      <c r="M205" s="130"/>
      <c r="N205" s="131"/>
      <c r="O205" s="131"/>
      <c r="P205" s="131"/>
      <c r="Q205" s="131"/>
      <c r="R205" s="131"/>
      <c r="S205" s="131"/>
      <c r="T205" s="132"/>
      <c r="AT205" s="133" t="s">
        <v>294</v>
      </c>
      <c r="AU205" s="133" t="s">
        <v>86</v>
      </c>
      <c r="AV205" s="11" t="s">
        <v>86</v>
      </c>
      <c r="AW205" s="11" t="s">
        <v>40</v>
      </c>
      <c r="AX205" s="11" t="s">
        <v>26</v>
      </c>
      <c r="AY205" s="133" t="s">
        <v>284</v>
      </c>
    </row>
    <row r="206" spans="2:65" s="1" customFormat="1" ht="31.5" customHeight="1">
      <c r="B206" s="122"/>
      <c r="C206" s="252" t="s">
        <v>455</v>
      </c>
      <c r="D206" s="252" t="s">
        <v>287</v>
      </c>
      <c r="E206" s="253" t="s">
        <v>456</v>
      </c>
      <c r="F206" s="236" t="s">
        <v>457</v>
      </c>
      <c r="G206" s="254" t="s">
        <v>452</v>
      </c>
      <c r="H206" s="255">
        <v>25.85</v>
      </c>
      <c r="I206" s="123">
        <v>0</v>
      </c>
      <c r="J206" s="256">
        <f>ROUND(I206*H206,2)</f>
        <v>0</v>
      </c>
      <c r="K206" s="236" t="s">
        <v>291</v>
      </c>
      <c r="L206" s="40"/>
      <c r="M206" s="124" t="s">
        <v>5</v>
      </c>
      <c r="N206" s="125" t="s">
        <v>48</v>
      </c>
      <c r="O206" s="41"/>
      <c r="P206" s="126">
        <f>O206*H206</f>
        <v>0</v>
      </c>
      <c r="Q206" s="126">
        <v>0</v>
      </c>
      <c r="R206" s="126">
        <f>Q206*H206</f>
        <v>0</v>
      </c>
      <c r="S206" s="126">
        <v>0</v>
      </c>
      <c r="T206" s="127">
        <f>S206*H206</f>
        <v>0</v>
      </c>
      <c r="AR206" s="24" t="s">
        <v>292</v>
      </c>
      <c r="AT206" s="24" t="s">
        <v>287</v>
      </c>
      <c r="AU206" s="24" t="s">
        <v>86</v>
      </c>
      <c r="AY206" s="24" t="s">
        <v>284</v>
      </c>
      <c r="BE206" s="128">
        <f>IF(N206="základní",J206,0)</f>
        <v>0</v>
      </c>
      <c r="BF206" s="128">
        <f>IF(N206="snížená",J206,0)</f>
        <v>0</v>
      </c>
      <c r="BG206" s="128">
        <f>IF(N206="zákl. přenesená",J206,0)</f>
        <v>0</v>
      </c>
      <c r="BH206" s="128">
        <f>IF(N206="sníž. přenesená",J206,0)</f>
        <v>0</v>
      </c>
      <c r="BI206" s="128">
        <f>IF(N206="nulová",J206,0)</f>
        <v>0</v>
      </c>
      <c r="BJ206" s="24" t="s">
        <v>26</v>
      </c>
      <c r="BK206" s="128">
        <f>ROUND(I206*H206,2)</f>
        <v>0</v>
      </c>
      <c r="BL206" s="24" t="s">
        <v>292</v>
      </c>
      <c r="BM206" s="24" t="s">
        <v>458</v>
      </c>
    </row>
    <row r="207" spans="2:51" s="11" customFormat="1" ht="13.5">
      <c r="B207" s="129"/>
      <c r="C207" s="257"/>
      <c r="D207" s="258" t="s">
        <v>294</v>
      </c>
      <c r="E207" s="259" t="s">
        <v>5</v>
      </c>
      <c r="F207" s="237" t="s">
        <v>139</v>
      </c>
      <c r="G207" s="257"/>
      <c r="H207" s="260">
        <v>25.85</v>
      </c>
      <c r="I207" s="257"/>
      <c r="J207" s="257"/>
      <c r="K207" s="257"/>
      <c r="L207" s="129"/>
      <c r="M207" s="130"/>
      <c r="N207" s="131"/>
      <c r="O207" s="131"/>
      <c r="P207" s="131"/>
      <c r="Q207" s="131"/>
      <c r="R207" s="131"/>
      <c r="S207" s="131"/>
      <c r="T207" s="132"/>
      <c r="AT207" s="133" t="s">
        <v>294</v>
      </c>
      <c r="AU207" s="133" t="s">
        <v>86</v>
      </c>
      <c r="AV207" s="11" t="s">
        <v>86</v>
      </c>
      <c r="AW207" s="11" t="s">
        <v>40</v>
      </c>
      <c r="AX207" s="11" t="s">
        <v>26</v>
      </c>
      <c r="AY207" s="133" t="s">
        <v>284</v>
      </c>
    </row>
    <row r="208" spans="2:65" s="1" customFormat="1" ht="44.25" customHeight="1">
      <c r="B208" s="122"/>
      <c r="C208" s="272" t="s">
        <v>459</v>
      </c>
      <c r="D208" s="272" t="s">
        <v>439</v>
      </c>
      <c r="E208" s="273" t="s">
        <v>460</v>
      </c>
      <c r="F208" s="274" t="s">
        <v>461</v>
      </c>
      <c r="G208" s="275" t="s">
        <v>462</v>
      </c>
      <c r="H208" s="276">
        <v>6.669</v>
      </c>
      <c r="I208" s="145">
        <v>0</v>
      </c>
      <c r="J208" s="277">
        <f>ROUND(I208*H208,2)</f>
        <v>0</v>
      </c>
      <c r="K208" s="274" t="s">
        <v>291</v>
      </c>
      <c r="L208" s="146"/>
      <c r="M208" s="147" t="s">
        <v>5</v>
      </c>
      <c r="N208" s="148" t="s">
        <v>48</v>
      </c>
      <c r="O208" s="41"/>
      <c r="P208" s="126">
        <f>O208*H208</f>
        <v>0</v>
      </c>
      <c r="Q208" s="126">
        <v>1</v>
      </c>
      <c r="R208" s="126">
        <f>Q208*H208</f>
        <v>6.669</v>
      </c>
      <c r="S208" s="126">
        <v>0</v>
      </c>
      <c r="T208" s="127">
        <f>S208*H208</f>
        <v>0</v>
      </c>
      <c r="AR208" s="24" t="s">
        <v>332</v>
      </c>
      <c r="AT208" s="24" t="s">
        <v>439</v>
      </c>
      <c r="AU208" s="24" t="s">
        <v>86</v>
      </c>
      <c r="AY208" s="24" t="s">
        <v>284</v>
      </c>
      <c r="BE208" s="128">
        <f>IF(N208="základní",J208,0)</f>
        <v>0</v>
      </c>
      <c r="BF208" s="128">
        <f>IF(N208="snížená",J208,0)</f>
        <v>0</v>
      </c>
      <c r="BG208" s="128">
        <f>IF(N208="zákl. přenesená",J208,0)</f>
        <v>0</v>
      </c>
      <c r="BH208" s="128">
        <f>IF(N208="sníž. přenesená",J208,0)</f>
        <v>0</v>
      </c>
      <c r="BI208" s="128">
        <f>IF(N208="nulová",J208,0)</f>
        <v>0</v>
      </c>
      <c r="BJ208" s="24" t="s">
        <v>26</v>
      </c>
      <c r="BK208" s="128">
        <f>ROUND(I208*H208,2)</f>
        <v>0</v>
      </c>
      <c r="BL208" s="24" t="s">
        <v>292</v>
      </c>
      <c r="BM208" s="24" t="s">
        <v>463</v>
      </c>
    </row>
    <row r="209" spans="2:51" s="11" customFormat="1" ht="13.5">
      <c r="B209" s="129"/>
      <c r="C209" s="257"/>
      <c r="D209" s="258" t="s">
        <v>294</v>
      </c>
      <c r="E209" s="259" t="s">
        <v>5</v>
      </c>
      <c r="F209" s="237" t="s">
        <v>464</v>
      </c>
      <c r="G209" s="257"/>
      <c r="H209" s="260">
        <v>6.669</v>
      </c>
      <c r="I209" s="257"/>
      <c r="J209" s="257"/>
      <c r="K209" s="257"/>
      <c r="L209" s="129"/>
      <c r="M209" s="130"/>
      <c r="N209" s="131"/>
      <c r="O209" s="131"/>
      <c r="P209" s="131"/>
      <c r="Q209" s="131"/>
      <c r="R209" s="131"/>
      <c r="S209" s="131"/>
      <c r="T209" s="132"/>
      <c r="AT209" s="133" t="s">
        <v>294</v>
      </c>
      <c r="AU209" s="133" t="s">
        <v>86</v>
      </c>
      <c r="AV209" s="11" t="s">
        <v>86</v>
      </c>
      <c r="AW209" s="11" t="s">
        <v>40</v>
      </c>
      <c r="AX209" s="11" t="s">
        <v>26</v>
      </c>
      <c r="AY209" s="133" t="s">
        <v>284</v>
      </c>
    </row>
    <row r="210" spans="2:65" s="1" customFormat="1" ht="22.5" customHeight="1">
      <c r="B210" s="122"/>
      <c r="C210" s="252" t="s">
        <v>465</v>
      </c>
      <c r="D210" s="252" t="s">
        <v>287</v>
      </c>
      <c r="E210" s="253" t="s">
        <v>466</v>
      </c>
      <c r="F210" s="236" t="s">
        <v>467</v>
      </c>
      <c r="G210" s="254" t="s">
        <v>308</v>
      </c>
      <c r="H210" s="255">
        <v>1.087</v>
      </c>
      <c r="I210" s="123">
        <v>0</v>
      </c>
      <c r="J210" s="256">
        <f>ROUND(I210*H210,2)</f>
        <v>0</v>
      </c>
      <c r="K210" s="236" t="s">
        <v>291</v>
      </c>
      <c r="L210" s="40"/>
      <c r="M210" s="124" t="s">
        <v>5</v>
      </c>
      <c r="N210" s="125" t="s">
        <v>48</v>
      </c>
      <c r="O210" s="41"/>
      <c r="P210" s="126">
        <f>O210*H210</f>
        <v>0</v>
      </c>
      <c r="Q210" s="126">
        <v>2.25634</v>
      </c>
      <c r="R210" s="126">
        <f>Q210*H210</f>
        <v>2.45264158</v>
      </c>
      <c r="S210" s="126">
        <v>0</v>
      </c>
      <c r="T210" s="127">
        <f>S210*H210</f>
        <v>0</v>
      </c>
      <c r="AR210" s="24" t="s">
        <v>292</v>
      </c>
      <c r="AT210" s="24" t="s">
        <v>287</v>
      </c>
      <c r="AU210" s="24" t="s">
        <v>86</v>
      </c>
      <c r="AY210" s="24" t="s">
        <v>284</v>
      </c>
      <c r="BE210" s="128">
        <f>IF(N210="základní",J210,0)</f>
        <v>0</v>
      </c>
      <c r="BF210" s="128">
        <f>IF(N210="snížená",J210,0)</f>
        <v>0</v>
      </c>
      <c r="BG210" s="128">
        <f>IF(N210="zákl. přenesená",J210,0)</f>
        <v>0</v>
      </c>
      <c r="BH210" s="128">
        <f>IF(N210="sníž. přenesená",J210,0)</f>
        <v>0</v>
      </c>
      <c r="BI210" s="128">
        <f>IF(N210="nulová",J210,0)</f>
        <v>0</v>
      </c>
      <c r="BJ210" s="24" t="s">
        <v>26</v>
      </c>
      <c r="BK210" s="128">
        <f>ROUND(I210*H210,2)</f>
        <v>0</v>
      </c>
      <c r="BL210" s="24" t="s">
        <v>292</v>
      </c>
      <c r="BM210" s="24" t="s">
        <v>468</v>
      </c>
    </row>
    <row r="211" spans="2:51" s="12" customFormat="1" ht="13.5">
      <c r="B211" s="134"/>
      <c r="C211" s="261"/>
      <c r="D211" s="262" t="s">
        <v>294</v>
      </c>
      <c r="E211" s="263" t="s">
        <v>5</v>
      </c>
      <c r="F211" s="238" t="s">
        <v>469</v>
      </c>
      <c r="G211" s="261"/>
      <c r="H211" s="264" t="s">
        <v>5</v>
      </c>
      <c r="I211" s="261"/>
      <c r="J211" s="261"/>
      <c r="K211" s="261"/>
      <c r="L211" s="134"/>
      <c r="M211" s="137"/>
      <c r="N211" s="138"/>
      <c r="O211" s="138"/>
      <c r="P211" s="138"/>
      <c r="Q211" s="138"/>
      <c r="R211" s="138"/>
      <c r="S211" s="138"/>
      <c r="T211" s="139"/>
      <c r="AT211" s="135" t="s">
        <v>294</v>
      </c>
      <c r="AU211" s="135" t="s">
        <v>86</v>
      </c>
      <c r="AV211" s="12" t="s">
        <v>26</v>
      </c>
      <c r="AW211" s="12" t="s">
        <v>40</v>
      </c>
      <c r="AX211" s="12" t="s">
        <v>77</v>
      </c>
      <c r="AY211" s="135" t="s">
        <v>284</v>
      </c>
    </row>
    <row r="212" spans="2:51" s="11" customFormat="1" ht="13.5">
      <c r="B212" s="129"/>
      <c r="C212" s="257"/>
      <c r="D212" s="262" t="s">
        <v>294</v>
      </c>
      <c r="E212" s="265" t="s">
        <v>5</v>
      </c>
      <c r="F212" s="239" t="s">
        <v>470</v>
      </c>
      <c r="G212" s="257"/>
      <c r="H212" s="266">
        <v>0.447</v>
      </c>
      <c r="I212" s="257"/>
      <c r="J212" s="257"/>
      <c r="K212" s="257"/>
      <c r="L212" s="129"/>
      <c r="M212" s="130"/>
      <c r="N212" s="131"/>
      <c r="O212" s="131"/>
      <c r="P212" s="131"/>
      <c r="Q212" s="131"/>
      <c r="R212" s="131"/>
      <c r="S212" s="131"/>
      <c r="T212" s="132"/>
      <c r="AT212" s="133" t="s">
        <v>294</v>
      </c>
      <c r="AU212" s="133" t="s">
        <v>86</v>
      </c>
      <c r="AV212" s="11" t="s">
        <v>86</v>
      </c>
      <c r="AW212" s="11" t="s">
        <v>40</v>
      </c>
      <c r="AX212" s="11" t="s">
        <v>77</v>
      </c>
      <c r="AY212" s="133" t="s">
        <v>284</v>
      </c>
    </row>
    <row r="213" spans="2:51" s="11" customFormat="1" ht="13.5">
      <c r="B213" s="129"/>
      <c r="C213" s="257"/>
      <c r="D213" s="262" t="s">
        <v>294</v>
      </c>
      <c r="E213" s="265" t="s">
        <v>5</v>
      </c>
      <c r="F213" s="239" t="s">
        <v>471</v>
      </c>
      <c r="G213" s="257"/>
      <c r="H213" s="266">
        <v>0.64</v>
      </c>
      <c r="I213" s="257"/>
      <c r="J213" s="257"/>
      <c r="K213" s="257"/>
      <c r="L213" s="129"/>
      <c r="M213" s="130"/>
      <c r="N213" s="131"/>
      <c r="O213" s="131"/>
      <c r="P213" s="131"/>
      <c r="Q213" s="131"/>
      <c r="R213" s="131"/>
      <c r="S213" s="131"/>
      <c r="T213" s="132"/>
      <c r="AT213" s="133" t="s">
        <v>294</v>
      </c>
      <c r="AU213" s="133" t="s">
        <v>86</v>
      </c>
      <c r="AV213" s="11" t="s">
        <v>86</v>
      </c>
      <c r="AW213" s="11" t="s">
        <v>40</v>
      </c>
      <c r="AX213" s="11" t="s">
        <v>77</v>
      </c>
      <c r="AY213" s="133" t="s">
        <v>284</v>
      </c>
    </row>
    <row r="214" spans="2:51" s="13" customFormat="1" ht="13.5">
      <c r="B214" s="140"/>
      <c r="C214" s="267"/>
      <c r="D214" s="258" t="s">
        <v>294</v>
      </c>
      <c r="E214" s="268" t="s">
        <v>5</v>
      </c>
      <c r="F214" s="240" t="s">
        <v>304</v>
      </c>
      <c r="G214" s="267"/>
      <c r="H214" s="269">
        <v>1.087</v>
      </c>
      <c r="I214" s="267"/>
      <c r="J214" s="267"/>
      <c r="K214" s="267"/>
      <c r="L214" s="140"/>
      <c r="M214" s="141"/>
      <c r="N214" s="142"/>
      <c r="O214" s="142"/>
      <c r="P214" s="142"/>
      <c r="Q214" s="142"/>
      <c r="R214" s="142"/>
      <c r="S214" s="142"/>
      <c r="T214" s="143"/>
      <c r="AT214" s="144" t="s">
        <v>294</v>
      </c>
      <c r="AU214" s="144" t="s">
        <v>86</v>
      </c>
      <c r="AV214" s="13" t="s">
        <v>292</v>
      </c>
      <c r="AW214" s="13" t="s">
        <v>40</v>
      </c>
      <c r="AX214" s="13" t="s">
        <v>26</v>
      </c>
      <c r="AY214" s="144" t="s">
        <v>284</v>
      </c>
    </row>
    <row r="215" spans="2:65" s="1" customFormat="1" ht="44.25" customHeight="1">
      <c r="B215" s="122"/>
      <c r="C215" s="252" t="s">
        <v>472</v>
      </c>
      <c r="D215" s="252" t="s">
        <v>287</v>
      </c>
      <c r="E215" s="253" t="s">
        <v>473</v>
      </c>
      <c r="F215" s="236" t="s">
        <v>474</v>
      </c>
      <c r="G215" s="254" t="s">
        <v>290</v>
      </c>
      <c r="H215" s="255">
        <v>10.88</v>
      </c>
      <c r="I215" s="123">
        <v>0</v>
      </c>
      <c r="J215" s="256">
        <f>ROUND(I215*H215,2)</f>
        <v>0</v>
      </c>
      <c r="K215" s="236" t="s">
        <v>291</v>
      </c>
      <c r="L215" s="40"/>
      <c r="M215" s="124" t="s">
        <v>5</v>
      </c>
      <c r="N215" s="125" t="s">
        <v>48</v>
      </c>
      <c r="O215" s="41"/>
      <c r="P215" s="126">
        <f>O215*H215</f>
        <v>0</v>
      </c>
      <c r="Q215" s="126">
        <v>0.00103</v>
      </c>
      <c r="R215" s="126">
        <f>Q215*H215</f>
        <v>0.011206400000000002</v>
      </c>
      <c r="S215" s="126">
        <v>0</v>
      </c>
      <c r="T215" s="127">
        <f>S215*H215</f>
        <v>0</v>
      </c>
      <c r="AR215" s="24" t="s">
        <v>292</v>
      </c>
      <c r="AT215" s="24" t="s">
        <v>287</v>
      </c>
      <c r="AU215" s="24" t="s">
        <v>86</v>
      </c>
      <c r="AY215" s="24" t="s">
        <v>284</v>
      </c>
      <c r="BE215" s="128">
        <f>IF(N215="základní",J215,0)</f>
        <v>0</v>
      </c>
      <c r="BF215" s="128">
        <f>IF(N215="snížená",J215,0)</f>
        <v>0</v>
      </c>
      <c r="BG215" s="128">
        <f>IF(N215="zákl. přenesená",J215,0)</f>
        <v>0</v>
      </c>
      <c r="BH215" s="128">
        <f>IF(N215="sníž. přenesená",J215,0)</f>
        <v>0</v>
      </c>
      <c r="BI215" s="128">
        <f>IF(N215="nulová",J215,0)</f>
        <v>0</v>
      </c>
      <c r="BJ215" s="24" t="s">
        <v>26</v>
      </c>
      <c r="BK215" s="128">
        <f>ROUND(I215*H215,2)</f>
        <v>0</v>
      </c>
      <c r="BL215" s="24" t="s">
        <v>292</v>
      </c>
      <c r="BM215" s="24" t="s">
        <v>475</v>
      </c>
    </row>
    <row r="216" spans="2:51" s="12" customFormat="1" ht="13.5">
      <c r="B216" s="134"/>
      <c r="C216" s="261"/>
      <c r="D216" s="262" t="s">
        <v>294</v>
      </c>
      <c r="E216" s="263" t="s">
        <v>5</v>
      </c>
      <c r="F216" s="238" t="s">
        <v>469</v>
      </c>
      <c r="G216" s="261"/>
      <c r="H216" s="264" t="s">
        <v>5</v>
      </c>
      <c r="I216" s="261"/>
      <c r="J216" s="261"/>
      <c r="K216" s="261"/>
      <c r="L216" s="134"/>
      <c r="M216" s="137"/>
      <c r="N216" s="138"/>
      <c r="O216" s="138"/>
      <c r="P216" s="138"/>
      <c r="Q216" s="138"/>
      <c r="R216" s="138"/>
      <c r="S216" s="138"/>
      <c r="T216" s="139"/>
      <c r="AT216" s="135" t="s">
        <v>294</v>
      </c>
      <c r="AU216" s="135" t="s">
        <v>86</v>
      </c>
      <c r="AV216" s="12" t="s">
        <v>26</v>
      </c>
      <c r="AW216" s="12" t="s">
        <v>40</v>
      </c>
      <c r="AX216" s="12" t="s">
        <v>77</v>
      </c>
      <c r="AY216" s="135" t="s">
        <v>284</v>
      </c>
    </row>
    <row r="217" spans="2:51" s="11" customFormat="1" ht="13.5">
      <c r="B217" s="129"/>
      <c r="C217" s="257"/>
      <c r="D217" s="262" t="s">
        <v>294</v>
      </c>
      <c r="E217" s="265" t="s">
        <v>5</v>
      </c>
      <c r="F217" s="239" t="s">
        <v>476</v>
      </c>
      <c r="G217" s="257"/>
      <c r="H217" s="266">
        <v>9.68</v>
      </c>
      <c r="I217" s="257"/>
      <c r="J217" s="257"/>
      <c r="K217" s="257"/>
      <c r="L217" s="129"/>
      <c r="M217" s="130"/>
      <c r="N217" s="131"/>
      <c r="O217" s="131"/>
      <c r="P217" s="131"/>
      <c r="Q217" s="131"/>
      <c r="R217" s="131"/>
      <c r="S217" s="131"/>
      <c r="T217" s="132"/>
      <c r="AT217" s="133" t="s">
        <v>294</v>
      </c>
      <c r="AU217" s="133" t="s">
        <v>86</v>
      </c>
      <c r="AV217" s="11" t="s">
        <v>86</v>
      </c>
      <c r="AW217" s="11" t="s">
        <v>40</v>
      </c>
      <c r="AX217" s="11" t="s">
        <v>77</v>
      </c>
      <c r="AY217" s="133" t="s">
        <v>284</v>
      </c>
    </row>
    <row r="218" spans="2:51" s="11" customFormat="1" ht="13.5">
      <c r="B218" s="129"/>
      <c r="C218" s="257"/>
      <c r="D218" s="262" t="s">
        <v>294</v>
      </c>
      <c r="E218" s="265" t="s">
        <v>5</v>
      </c>
      <c r="F218" s="239" t="s">
        <v>477</v>
      </c>
      <c r="G218" s="257"/>
      <c r="H218" s="266">
        <v>1.2</v>
      </c>
      <c r="I218" s="257"/>
      <c r="J218" s="257"/>
      <c r="K218" s="257"/>
      <c r="L218" s="129"/>
      <c r="M218" s="130"/>
      <c r="N218" s="131"/>
      <c r="O218" s="131"/>
      <c r="P218" s="131"/>
      <c r="Q218" s="131"/>
      <c r="R218" s="131"/>
      <c r="S218" s="131"/>
      <c r="T218" s="132"/>
      <c r="AT218" s="133" t="s">
        <v>294</v>
      </c>
      <c r="AU218" s="133" t="s">
        <v>86</v>
      </c>
      <c r="AV218" s="11" t="s">
        <v>86</v>
      </c>
      <c r="AW218" s="11" t="s">
        <v>40</v>
      </c>
      <c r="AX218" s="11" t="s">
        <v>77</v>
      </c>
      <c r="AY218" s="133" t="s">
        <v>284</v>
      </c>
    </row>
    <row r="219" spans="2:51" s="13" customFormat="1" ht="13.5">
      <c r="B219" s="140"/>
      <c r="C219" s="267"/>
      <c r="D219" s="258" t="s">
        <v>294</v>
      </c>
      <c r="E219" s="268" t="s">
        <v>118</v>
      </c>
      <c r="F219" s="240" t="s">
        <v>304</v>
      </c>
      <c r="G219" s="267"/>
      <c r="H219" s="269">
        <v>10.88</v>
      </c>
      <c r="I219" s="267"/>
      <c r="J219" s="267"/>
      <c r="K219" s="267"/>
      <c r="L219" s="140"/>
      <c r="M219" s="141"/>
      <c r="N219" s="142"/>
      <c r="O219" s="142"/>
      <c r="P219" s="142"/>
      <c r="Q219" s="142"/>
      <c r="R219" s="142"/>
      <c r="S219" s="142"/>
      <c r="T219" s="143"/>
      <c r="AT219" s="144" t="s">
        <v>294</v>
      </c>
      <c r="AU219" s="144" t="s">
        <v>86</v>
      </c>
      <c r="AV219" s="13" t="s">
        <v>292</v>
      </c>
      <c r="AW219" s="13" t="s">
        <v>40</v>
      </c>
      <c r="AX219" s="13" t="s">
        <v>26</v>
      </c>
      <c r="AY219" s="144" t="s">
        <v>284</v>
      </c>
    </row>
    <row r="220" spans="2:65" s="1" customFormat="1" ht="44.25" customHeight="1">
      <c r="B220" s="122"/>
      <c r="C220" s="252" t="s">
        <v>478</v>
      </c>
      <c r="D220" s="252" t="s">
        <v>287</v>
      </c>
      <c r="E220" s="253" t="s">
        <v>479</v>
      </c>
      <c r="F220" s="236" t="s">
        <v>480</v>
      </c>
      <c r="G220" s="254" t="s">
        <v>290</v>
      </c>
      <c r="H220" s="255">
        <v>10.88</v>
      </c>
      <c r="I220" s="123">
        <v>0</v>
      </c>
      <c r="J220" s="256">
        <f>ROUND(I220*H220,2)</f>
        <v>0</v>
      </c>
      <c r="K220" s="236" t="s">
        <v>291</v>
      </c>
      <c r="L220" s="40"/>
      <c r="M220" s="124" t="s">
        <v>5</v>
      </c>
      <c r="N220" s="125" t="s">
        <v>48</v>
      </c>
      <c r="O220" s="41"/>
      <c r="P220" s="126">
        <f>O220*H220</f>
        <v>0</v>
      </c>
      <c r="Q220" s="126">
        <v>0</v>
      </c>
      <c r="R220" s="126">
        <f>Q220*H220</f>
        <v>0</v>
      </c>
      <c r="S220" s="126">
        <v>0</v>
      </c>
      <c r="T220" s="127">
        <f>S220*H220</f>
        <v>0</v>
      </c>
      <c r="AR220" s="24" t="s">
        <v>292</v>
      </c>
      <c r="AT220" s="24" t="s">
        <v>287</v>
      </c>
      <c r="AU220" s="24" t="s">
        <v>86</v>
      </c>
      <c r="AY220" s="24" t="s">
        <v>284</v>
      </c>
      <c r="BE220" s="128">
        <f>IF(N220="základní",J220,0)</f>
        <v>0</v>
      </c>
      <c r="BF220" s="128">
        <f>IF(N220="snížená",J220,0)</f>
        <v>0</v>
      </c>
      <c r="BG220" s="128">
        <f>IF(N220="zákl. přenesená",J220,0)</f>
        <v>0</v>
      </c>
      <c r="BH220" s="128">
        <f>IF(N220="sníž. přenesená",J220,0)</f>
        <v>0</v>
      </c>
      <c r="BI220" s="128">
        <f>IF(N220="nulová",J220,0)</f>
        <v>0</v>
      </c>
      <c r="BJ220" s="24" t="s">
        <v>26</v>
      </c>
      <c r="BK220" s="128">
        <f>ROUND(I220*H220,2)</f>
        <v>0</v>
      </c>
      <c r="BL220" s="24" t="s">
        <v>292</v>
      </c>
      <c r="BM220" s="24" t="s">
        <v>481</v>
      </c>
    </row>
    <row r="221" spans="2:51" s="11" customFormat="1" ht="13.5">
      <c r="B221" s="129"/>
      <c r="C221" s="257"/>
      <c r="D221" s="258" t="s">
        <v>294</v>
      </c>
      <c r="E221" s="259" t="s">
        <v>5</v>
      </c>
      <c r="F221" s="237" t="s">
        <v>118</v>
      </c>
      <c r="G221" s="257"/>
      <c r="H221" s="260">
        <v>10.88</v>
      </c>
      <c r="I221" s="257"/>
      <c r="J221" s="257"/>
      <c r="K221" s="257"/>
      <c r="L221" s="129"/>
      <c r="M221" s="130"/>
      <c r="N221" s="131"/>
      <c r="O221" s="131"/>
      <c r="P221" s="131"/>
      <c r="Q221" s="131"/>
      <c r="R221" s="131"/>
      <c r="S221" s="131"/>
      <c r="T221" s="132"/>
      <c r="AT221" s="133" t="s">
        <v>294</v>
      </c>
      <c r="AU221" s="133" t="s">
        <v>86</v>
      </c>
      <c r="AV221" s="11" t="s">
        <v>86</v>
      </c>
      <c r="AW221" s="11" t="s">
        <v>40</v>
      </c>
      <c r="AX221" s="11" t="s">
        <v>26</v>
      </c>
      <c r="AY221" s="133" t="s">
        <v>284</v>
      </c>
    </row>
    <row r="222" spans="2:65" s="1" customFormat="1" ht="44.25" customHeight="1">
      <c r="B222" s="122"/>
      <c r="C222" s="252" t="s">
        <v>482</v>
      </c>
      <c r="D222" s="252" t="s">
        <v>287</v>
      </c>
      <c r="E222" s="253" t="s">
        <v>483</v>
      </c>
      <c r="F222" s="236" t="s">
        <v>484</v>
      </c>
      <c r="G222" s="254" t="s">
        <v>485</v>
      </c>
      <c r="H222" s="255">
        <v>1</v>
      </c>
      <c r="I222" s="123">
        <v>0</v>
      </c>
      <c r="J222" s="256">
        <f>ROUND(I222*H222,2)</f>
        <v>0</v>
      </c>
      <c r="K222" s="236" t="s">
        <v>291</v>
      </c>
      <c r="L222" s="40"/>
      <c r="M222" s="124" t="s">
        <v>5</v>
      </c>
      <c r="N222" s="125" t="s">
        <v>48</v>
      </c>
      <c r="O222" s="41"/>
      <c r="P222" s="126">
        <f>O222*H222</f>
        <v>0</v>
      </c>
      <c r="Q222" s="126">
        <v>0.01836</v>
      </c>
      <c r="R222" s="126">
        <f>Q222*H222</f>
        <v>0.01836</v>
      </c>
      <c r="S222" s="126">
        <v>0</v>
      </c>
      <c r="T222" s="127">
        <f>S222*H222</f>
        <v>0</v>
      </c>
      <c r="AR222" s="24" t="s">
        <v>292</v>
      </c>
      <c r="AT222" s="24" t="s">
        <v>287</v>
      </c>
      <c r="AU222" s="24" t="s">
        <v>86</v>
      </c>
      <c r="AY222" s="24" t="s">
        <v>284</v>
      </c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24" t="s">
        <v>26</v>
      </c>
      <c r="BK222" s="128">
        <f>ROUND(I222*H222,2)</f>
        <v>0</v>
      </c>
      <c r="BL222" s="24" t="s">
        <v>292</v>
      </c>
      <c r="BM222" s="24" t="s">
        <v>486</v>
      </c>
    </row>
    <row r="223" spans="2:51" s="12" customFormat="1" ht="13.5">
      <c r="B223" s="134"/>
      <c r="C223" s="261"/>
      <c r="D223" s="262" t="s">
        <v>294</v>
      </c>
      <c r="E223" s="263" t="s">
        <v>5</v>
      </c>
      <c r="F223" s="238" t="s">
        <v>469</v>
      </c>
      <c r="G223" s="261"/>
      <c r="H223" s="264" t="s">
        <v>5</v>
      </c>
      <c r="I223" s="261"/>
      <c r="J223" s="261"/>
      <c r="K223" s="261"/>
      <c r="L223" s="134"/>
      <c r="M223" s="137"/>
      <c r="N223" s="138"/>
      <c r="O223" s="138"/>
      <c r="P223" s="138"/>
      <c r="Q223" s="138"/>
      <c r="R223" s="138"/>
      <c r="S223" s="138"/>
      <c r="T223" s="139"/>
      <c r="AT223" s="135" t="s">
        <v>294</v>
      </c>
      <c r="AU223" s="135" t="s">
        <v>86</v>
      </c>
      <c r="AV223" s="12" t="s">
        <v>26</v>
      </c>
      <c r="AW223" s="12" t="s">
        <v>40</v>
      </c>
      <c r="AX223" s="12" t="s">
        <v>77</v>
      </c>
      <c r="AY223" s="135" t="s">
        <v>284</v>
      </c>
    </row>
    <row r="224" spans="2:51" s="11" customFormat="1" ht="13.5">
      <c r="B224" s="129"/>
      <c r="C224" s="257"/>
      <c r="D224" s="258" t="s">
        <v>294</v>
      </c>
      <c r="E224" s="259" t="s">
        <v>5</v>
      </c>
      <c r="F224" s="237" t="s">
        <v>26</v>
      </c>
      <c r="G224" s="257"/>
      <c r="H224" s="260">
        <v>1</v>
      </c>
      <c r="I224" s="257"/>
      <c r="J224" s="257"/>
      <c r="K224" s="257"/>
      <c r="L224" s="129"/>
      <c r="M224" s="130"/>
      <c r="N224" s="131"/>
      <c r="O224" s="131"/>
      <c r="P224" s="131"/>
      <c r="Q224" s="131"/>
      <c r="R224" s="131"/>
      <c r="S224" s="131"/>
      <c r="T224" s="132"/>
      <c r="AT224" s="133" t="s">
        <v>294</v>
      </c>
      <c r="AU224" s="133" t="s">
        <v>86</v>
      </c>
      <c r="AV224" s="11" t="s">
        <v>86</v>
      </c>
      <c r="AW224" s="11" t="s">
        <v>40</v>
      </c>
      <c r="AX224" s="11" t="s">
        <v>26</v>
      </c>
      <c r="AY224" s="133" t="s">
        <v>284</v>
      </c>
    </row>
    <row r="225" spans="2:65" s="1" customFormat="1" ht="31.5" customHeight="1">
      <c r="B225" s="122"/>
      <c r="C225" s="252" t="s">
        <v>487</v>
      </c>
      <c r="D225" s="252" t="s">
        <v>287</v>
      </c>
      <c r="E225" s="253" t="s">
        <v>488</v>
      </c>
      <c r="F225" s="236" t="s">
        <v>489</v>
      </c>
      <c r="G225" s="254" t="s">
        <v>308</v>
      </c>
      <c r="H225" s="255">
        <v>0.01</v>
      </c>
      <c r="I225" s="123">
        <v>0</v>
      </c>
      <c r="J225" s="256">
        <f>ROUND(I225*H225,2)</f>
        <v>0</v>
      </c>
      <c r="K225" s="236" t="s">
        <v>291</v>
      </c>
      <c r="L225" s="40"/>
      <c r="M225" s="124" t="s">
        <v>5</v>
      </c>
      <c r="N225" s="125" t="s">
        <v>48</v>
      </c>
      <c r="O225" s="41"/>
      <c r="P225" s="126">
        <f>O225*H225</f>
        <v>0</v>
      </c>
      <c r="Q225" s="126">
        <v>2.45329</v>
      </c>
      <c r="R225" s="126">
        <f>Q225*H225</f>
        <v>0.0245329</v>
      </c>
      <c r="S225" s="126">
        <v>0</v>
      </c>
      <c r="T225" s="127">
        <f>S225*H225</f>
        <v>0</v>
      </c>
      <c r="AR225" s="24" t="s">
        <v>292</v>
      </c>
      <c r="AT225" s="24" t="s">
        <v>287</v>
      </c>
      <c r="AU225" s="24" t="s">
        <v>86</v>
      </c>
      <c r="AY225" s="24" t="s">
        <v>284</v>
      </c>
      <c r="BE225" s="128">
        <f>IF(N225="základní",J225,0)</f>
        <v>0</v>
      </c>
      <c r="BF225" s="128">
        <f>IF(N225="snížená",J225,0)</f>
        <v>0</v>
      </c>
      <c r="BG225" s="128">
        <f>IF(N225="zákl. přenesená",J225,0)</f>
        <v>0</v>
      </c>
      <c r="BH225" s="128">
        <f>IF(N225="sníž. přenesená",J225,0)</f>
        <v>0</v>
      </c>
      <c r="BI225" s="128">
        <f>IF(N225="nulová",J225,0)</f>
        <v>0</v>
      </c>
      <c r="BJ225" s="24" t="s">
        <v>26</v>
      </c>
      <c r="BK225" s="128">
        <f>ROUND(I225*H225,2)</f>
        <v>0</v>
      </c>
      <c r="BL225" s="24" t="s">
        <v>292</v>
      </c>
      <c r="BM225" s="24" t="s">
        <v>490</v>
      </c>
    </row>
    <row r="226" spans="2:51" s="12" customFormat="1" ht="13.5">
      <c r="B226" s="134"/>
      <c r="C226" s="261"/>
      <c r="D226" s="262" t="s">
        <v>294</v>
      </c>
      <c r="E226" s="263" t="s">
        <v>5</v>
      </c>
      <c r="F226" s="238" t="s">
        <v>469</v>
      </c>
      <c r="G226" s="261"/>
      <c r="H226" s="264" t="s">
        <v>5</v>
      </c>
      <c r="I226" s="261"/>
      <c r="J226" s="261"/>
      <c r="K226" s="261"/>
      <c r="L226" s="134"/>
      <c r="M226" s="137"/>
      <c r="N226" s="138"/>
      <c r="O226" s="138"/>
      <c r="P226" s="138"/>
      <c r="Q226" s="138"/>
      <c r="R226" s="138"/>
      <c r="S226" s="138"/>
      <c r="T226" s="139"/>
      <c r="AT226" s="135" t="s">
        <v>294</v>
      </c>
      <c r="AU226" s="135" t="s">
        <v>86</v>
      </c>
      <c r="AV226" s="12" t="s">
        <v>26</v>
      </c>
      <c r="AW226" s="12" t="s">
        <v>40</v>
      </c>
      <c r="AX226" s="12" t="s">
        <v>77</v>
      </c>
      <c r="AY226" s="135" t="s">
        <v>284</v>
      </c>
    </row>
    <row r="227" spans="2:51" s="11" customFormat="1" ht="13.5">
      <c r="B227" s="129"/>
      <c r="C227" s="257"/>
      <c r="D227" s="258" t="s">
        <v>294</v>
      </c>
      <c r="E227" s="259" t="s">
        <v>5</v>
      </c>
      <c r="F227" s="237" t="s">
        <v>491</v>
      </c>
      <c r="G227" s="257"/>
      <c r="H227" s="260">
        <v>0.01</v>
      </c>
      <c r="I227" s="257"/>
      <c r="J227" s="257"/>
      <c r="K227" s="257"/>
      <c r="L227" s="129"/>
      <c r="M227" s="130"/>
      <c r="N227" s="131"/>
      <c r="O227" s="131"/>
      <c r="P227" s="131"/>
      <c r="Q227" s="131"/>
      <c r="R227" s="131"/>
      <c r="S227" s="131"/>
      <c r="T227" s="132"/>
      <c r="AT227" s="133" t="s">
        <v>294</v>
      </c>
      <c r="AU227" s="133" t="s">
        <v>86</v>
      </c>
      <c r="AV227" s="11" t="s">
        <v>86</v>
      </c>
      <c r="AW227" s="11" t="s">
        <v>40</v>
      </c>
      <c r="AX227" s="11" t="s">
        <v>26</v>
      </c>
      <c r="AY227" s="133" t="s">
        <v>284</v>
      </c>
    </row>
    <row r="228" spans="2:65" s="1" customFormat="1" ht="31.5" customHeight="1">
      <c r="B228" s="122"/>
      <c r="C228" s="252" t="s">
        <v>492</v>
      </c>
      <c r="D228" s="252" t="s">
        <v>287</v>
      </c>
      <c r="E228" s="253" t="s">
        <v>493</v>
      </c>
      <c r="F228" s="236" t="s">
        <v>494</v>
      </c>
      <c r="G228" s="254" t="s">
        <v>290</v>
      </c>
      <c r="H228" s="255">
        <v>2.94</v>
      </c>
      <c r="I228" s="123">
        <v>0</v>
      </c>
      <c r="J228" s="256">
        <f>ROUND(I228*H228,2)</f>
        <v>0</v>
      </c>
      <c r="K228" s="236" t="s">
        <v>291</v>
      </c>
      <c r="L228" s="40"/>
      <c r="M228" s="124" t="s">
        <v>5</v>
      </c>
      <c r="N228" s="125" t="s">
        <v>48</v>
      </c>
      <c r="O228" s="41"/>
      <c r="P228" s="126">
        <f>O228*H228</f>
        <v>0</v>
      </c>
      <c r="Q228" s="126">
        <v>0.42832</v>
      </c>
      <c r="R228" s="126">
        <f>Q228*H228</f>
        <v>1.2592607999999998</v>
      </c>
      <c r="S228" s="126">
        <v>0</v>
      </c>
      <c r="T228" s="127">
        <f>S228*H228</f>
        <v>0</v>
      </c>
      <c r="AR228" s="24" t="s">
        <v>292</v>
      </c>
      <c r="AT228" s="24" t="s">
        <v>287</v>
      </c>
      <c r="AU228" s="24" t="s">
        <v>86</v>
      </c>
      <c r="AY228" s="24" t="s">
        <v>284</v>
      </c>
      <c r="BE228" s="128">
        <f>IF(N228="základní",J228,0)</f>
        <v>0</v>
      </c>
      <c r="BF228" s="128">
        <f>IF(N228="snížená",J228,0)</f>
        <v>0</v>
      </c>
      <c r="BG228" s="128">
        <f>IF(N228="zákl. přenesená",J228,0)</f>
        <v>0</v>
      </c>
      <c r="BH228" s="128">
        <f>IF(N228="sníž. přenesená",J228,0)</f>
        <v>0</v>
      </c>
      <c r="BI228" s="128">
        <f>IF(N228="nulová",J228,0)</f>
        <v>0</v>
      </c>
      <c r="BJ228" s="24" t="s">
        <v>26</v>
      </c>
      <c r="BK228" s="128">
        <f>ROUND(I228*H228,2)</f>
        <v>0</v>
      </c>
      <c r="BL228" s="24" t="s">
        <v>292</v>
      </c>
      <c r="BM228" s="24" t="s">
        <v>495</v>
      </c>
    </row>
    <row r="229" spans="2:51" s="12" customFormat="1" ht="13.5">
      <c r="B229" s="134"/>
      <c r="C229" s="261"/>
      <c r="D229" s="262" t="s">
        <v>294</v>
      </c>
      <c r="E229" s="263" t="s">
        <v>5</v>
      </c>
      <c r="F229" s="238" t="s">
        <v>469</v>
      </c>
      <c r="G229" s="261"/>
      <c r="H229" s="264" t="s">
        <v>5</v>
      </c>
      <c r="I229" s="261"/>
      <c r="J229" s="261"/>
      <c r="K229" s="261"/>
      <c r="L229" s="134"/>
      <c r="M229" s="137"/>
      <c r="N229" s="138"/>
      <c r="O229" s="138"/>
      <c r="P229" s="138"/>
      <c r="Q229" s="138"/>
      <c r="R229" s="138"/>
      <c r="S229" s="138"/>
      <c r="T229" s="139"/>
      <c r="AT229" s="135" t="s">
        <v>294</v>
      </c>
      <c r="AU229" s="135" t="s">
        <v>86</v>
      </c>
      <c r="AV229" s="12" t="s">
        <v>26</v>
      </c>
      <c r="AW229" s="12" t="s">
        <v>40</v>
      </c>
      <c r="AX229" s="12" t="s">
        <v>77</v>
      </c>
      <c r="AY229" s="135" t="s">
        <v>284</v>
      </c>
    </row>
    <row r="230" spans="2:51" s="11" customFormat="1" ht="13.5">
      <c r="B230" s="129"/>
      <c r="C230" s="257"/>
      <c r="D230" s="258" t="s">
        <v>294</v>
      </c>
      <c r="E230" s="259" t="s">
        <v>5</v>
      </c>
      <c r="F230" s="237" t="s">
        <v>496</v>
      </c>
      <c r="G230" s="257"/>
      <c r="H230" s="260">
        <v>2.94</v>
      </c>
      <c r="I230" s="257"/>
      <c r="J230" s="257"/>
      <c r="K230" s="257"/>
      <c r="L230" s="129"/>
      <c r="M230" s="130"/>
      <c r="N230" s="131"/>
      <c r="O230" s="131"/>
      <c r="P230" s="131"/>
      <c r="Q230" s="131"/>
      <c r="R230" s="131"/>
      <c r="S230" s="131"/>
      <c r="T230" s="132"/>
      <c r="AT230" s="133" t="s">
        <v>294</v>
      </c>
      <c r="AU230" s="133" t="s">
        <v>86</v>
      </c>
      <c r="AV230" s="11" t="s">
        <v>86</v>
      </c>
      <c r="AW230" s="11" t="s">
        <v>40</v>
      </c>
      <c r="AX230" s="11" t="s">
        <v>26</v>
      </c>
      <c r="AY230" s="133" t="s">
        <v>284</v>
      </c>
    </row>
    <row r="231" spans="2:65" s="1" customFormat="1" ht="44.25" customHeight="1">
      <c r="B231" s="122"/>
      <c r="C231" s="252" t="s">
        <v>497</v>
      </c>
      <c r="D231" s="252" t="s">
        <v>287</v>
      </c>
      <c r="E231" s="253" t="s">
        <v>498</v>
      </c>
      <c r="F231" s="236" t="s">
        <v>499</v>
      </c>
      <c r="G231" s="254" t="s">
        <v>462</v>
      </c>
      <c r="H231" s="255">
        <v>0.016</v>
      </c>
      <c r="I231" s="123">
        <v>0</v>
      </c>
      <c r="J231" s="256">
        <f>ROUND(I231*H231,2)</f>
        <v>0</v>
      </c>
      <c r="K231" s="236" t="s">
        <v>291</v>
      </c>
      <c r="L231" s="40"/>
      <c r="M231" s="124" t="s">
        <v>5</v>
      </c>
      <c r="N231" s="125" t="s">
        <v>48</v>
      </c>
      <c r="O231" s="41"/>
      <c r="P231" s="126">
        <f>O231*H231</f>
        <v>0</v>
      </c>
      <c r="Q231" s="126">
        <v>1.05871</v>
      </c>
      <c r="R231" s="126">
        <f>Q231*H231</f>
        <v>0.01693936</v>
      </c>
      <c r="S231" s="126">
        <v>0</v>
      </c>
      <c r="T231" s="127">
        <f>S231*H231</f>
        <v>0</v>
      </c>
      <c r="AR231" s="24" t="s">
        <v>292</v>
      </c>
      <c r="AT231" s="24" t="s">
        <v>287</v>
      </c>
      <c r="AU231" s="24" t="s">
        <v>86</v>
      </c>
      <c r="AY231" s="24" t="s">
        <v>284</v>
      </c>
      <c r="BE231" s="128">
        <f>IF(N231="základní",J231,0)</f>
        <v>0</v>
      </c>
      <c r="BF231" s="128">
        <f>IF(N231="snížená",J231,0)</f>
        <v>0</v>
      </c>
      <c r="BG231" s="128">
        <f>IF(N231="zákl. přenesená",J231,0)</f>
        <v>0</v>
      </c>
      <c r="BH231" s="128">
        <f>IF(N231="sníž. přenesená",J231,0)</f>
        <v>0</v>
      </c>
      <c r="BI231" s="128">
        <f>IF(N231="nulová",J231,0)</f>
        <v>0</v>
      </c>
      <c r="BJ231" s="24" t="s">
        <v>26</v>
      </c>
      <c r="BK231" s="128">
        <f>ROUND(I231*H231,2)</f>
        <v>0</v>
      </c>
      <c r="BL231" s="24" t="s">
        <v>292</v>
      </c>
      <c r="BM231" s="24" t="s">
        <v>500</v>
      </c>
    </row>
    <row r="232" spans="2:51" s="12" customFormat="1" ht="13.5">
      <c r="B232" s="134"/>
      <c r="C232" s="261"/>
      <c r="D232" s="262" t="s">
        <v>294</v>
      </c>
      <c r="E232" s="263" t="s">
        <v>5</v>
      </c>
      <c r="F232" s="238" t="s">
        <v>469</v>
      </c>
      <c r="G232" s="261"/>
      <c r="H232" s="264" t="s">
        <v>5</v>
      </c>
      <c r="I232" s="261"/>
      <c r="J232" s="261"/>
      <c r="K232" s="261"/>
      <c r="L232" s="134"/>
      <c r="M232" s="137"/>
      <c r="N232" s="138"/>
      <c r="O232" s="138"/>
      <c r="P232" s="138"/>
      <c r="Q232" s="138"/>
      <c r="R232" s="138"/>
      <c r="S232" s="138"/>
      <c r="T232" s="139"/>
      <c r="AT232" s="135" t="s">
        <v>294</v>
      </c>
      <c r="AU232" s="135" t="s">
        <v>86</v>
      </c>
      <c r="AV232" s="12" t="s">
        <v>26</v>
      </c>
      <c r="AW232" s="12" t="s">
        <v>40</v>
      </c>
      <c r="AX232" s="12" t="s">
        <v>77</v>
      </c>
      <c r="AY232" s="135" t="s">
        <v>284</v>
      </c>
    </row>
    <row r="233" spans="2:51" s="11" customFormat="1" ht="13.5">
      <c r="B233" s="129"/>
      <c r="C233" s="257"/>
      <c r="D233" s="262" t="s">
        <v>294</v>
      </c>
      <c r="E233" s="265" t="s">
        <v>5</v>
      </c>
      <c r="F233" s="239" t="s">
        <v>501</v>
      </c>
      <c r="G233" s="257"/>
      <c r="H233" s="266">
        <v>0.015</v>
      </c>
      <c r="I233" s="257"/>
      <c r="J233" s="257"/>
      <c r="K233" s="257"/>
      <c r="L233" s="129"/>
      <c r="M233" s="130"/>
      <c r="N233" s="131"/>
      <c r="O233" s="131"/>
      <c r="P233" s="131"/>
      <c r="Q233" s="131"/>
      <c r="R233" s="131"/>
      <c r="S233" s="131"/>
      <c r="T233" s="132"/>
      <c r="AT233" s="133" t="s">
        <v>294</v>
      </c>
      <c r="AU233" s="133" t="s">
        <v>86</v>
      </c>
      <c r="AV233" s="11" t="s">
        <v>86</v>
      </c>
      <c r="AW233" s="11" t="s">
        <v>40</v>
      </c>
      <c r="AX233" s="11" t="s">
        <v>77</v>
      </c>
      <c r="AY233" s="133" t="s">
        <v>284</v>
      </c>
    </row>
    <row r="234" spans="2:51" s="11" customFormat="1" ht="13.5">
      <c r="B234" s="129"/>
      <c r="C234" s="257"/>
      <c r="D234" s="262" t="s">
        <v>294</v>
      </c>
      <c r="E234" s="265" t="s">
        <v>5</v>
      </c>
      <c r="F234" s="239" t="s">
        <v>502</v>
      </c>
      <c r="G234" s="257"/>
      <c r="H234" s="266">
        <v>0.001</v>
      </c>
      <c r="I234" s="257"/>
      <c r="J234" s="257"/>
      <c r="K234" s="257"/>
      <c r="L234" s="129"/>
      <c r="M234" s="130"/>
      <c r="N234" s="131"/>
      <c r="O234" s="131"/>
      <c r="P234" s="131"/>
      <c r="Q234" s="131"/>
      <c r="R234" s="131"/>
      <c r="S234" s="131"/>
      <c r="T234" s="132"/>
      <c r="AT234" s="133" t="s">
        <v>294</v>
      </c>
      <c r="AU234" s="133" t="s">
        <v>86</v>
      </c>
      <c r="AV234" s="11" t="s">
        <v>86</v>
      </c>
      <c r="AW234" s="11" t="s">
        <v>40</v>
      </c>
      <c r="AX234" s="11" t="s">
        <v>77</v>
      </c>
      <c r="AY234" s="133" t="s">
        <v>284</v>
      </c>
    </row>
    <row r="235" spans="2:51" s="13" customFormat="1" ht="13.5">
      <c r="B235" s="140"/>
      <c r="C235" s="267"/>
      <c r="D235" s="262" t="s">
        <v>294</v>
      </c>
      <c r="E235" s="270" t="s">
        <v>5</v>
      </c>
      <c r="F235" s="241" t="s">
        <v>304</v>
      </c>
      <c r="G235" s="267"/>
      <c r="H235" s="271">
        <v>0.016</v>
      </c>
      <c r="I235" s="267"/>
      <c r="J235" s="267"/>
      <c r="K235" s="267"/>
      <c r="L235" s="140"/>
      <c r="M235" s="141"/>
      <c r="N235" s="142"/>
      <c r="O235" s="142"/>
      <c r="P235" s="142"/>
      <c r="Q235" s="142"/>
      <c r="R235" s="142"/>
      <c r="S235" s="142"/>
      <c r="T235" s="143"/>
      <c r="AT235" s="144" t="s">
        <v>294</v>
      </c>
      <c r="AU235" s="144" t="s">
        <v>86</v>
      </c>
      <c r="AV235" s="13" t="s">
        <v>292</v>
      </c>
      <c r="AW235" s="13" t="s">
        <v>40</v>
      </c>
      <c r="AX235" s="13" t="s">
        <v>26</v>
      </c>
      <c r="AY235" s="144" t="s">
        <v>284</v>
      </c>
    </row>
    <row r="236" spans="2:63" s="10" customFormat="1" ht="29.85" customHeight="1">
      <c r="B236" s="114"/>
      <c r="C236" s="246"/>
      <c r="D236" s="250" t="s">
        <v>76</v>
      </c>
      <c r="E236" s="242" t="s">
        <v>305</v>
      </c>
      <c r="F236" s="242" t="s">
        <v>503</v>
      </c>
      <c r="G236" s="246"/>
      <c r="H236" s="246"/>
      <c r="I236" s="246"/>
      <c r="J236" s="251">
        <f>BK236</f>
        <v>0</v>
      </c>
      <c r="K236" s="246"/>
      <c r="L236" s="114"/>
      <c r="M236" s="116"/>
      <c r="N236" s="117"/>
      <c r="O236" s="117"/>
      <c r="P236" s="118">
        <f>SUM(P237:P269)</f>
        <v>0</v>
      </c>
      <c r="Q236" s="117"/>
      <c r="R236" s="118">
        <f>SUM(R237:R269)</f>
        <v>9.596976599999998</v>
      </c>
      <c r="S236" s="117"/>
      <c r="T236" s="119">
        <f>SUM(T237:T269)</f>
        <v>0</v>
      </c>
      <c r="AR236" s="115" t="s">
        <v>26</v>
      </c>
      <c r="AT236" s="120" t="s">
        <v>76</v>
      </c>
      <c r="AU236" s="120" t="s">
        <v>26</v>
      </c>
      <c r="AY236" s="115" t="s">
        <v>284</v>
      </c>
      <c r="BK236" s="121">
        <f>SUM(BK237:BK269)</f>
        <v>0</v>
      </c>
    </row>
    <row r="237" spans="2:65" s="1" customFormat="1" ht="31.5" customHeight="1">
      <c r="B237" s="122"/>
      <c r="C237" s="252" t="s">
        <v>504</v>
      </c>
      <c r="D237" s="252" t="s">
        <v>287</v>
      </c>
      <c r="E237" s="253" t="s">
        <v>505</v>
      </c>
      <c r="F237" s="236" t="s">
        <v>506</v>
      </c>
      <c r="G237" s="254" t="s">
        <v>485</v>
      </c>
      <c r="H237" s="255">
        <v>1</v>
      </c>
      <c r="I237" s="123">
        <v>0</v>
      </c>
      <c r="J237" s="256">
        <f>ROUND(I237*H237,2)</f>
        <v>0</v>
      </c>
      <c r="K237" s="236" t="s">
        <v>291</v>
      </c>
      <c r="L237" s="40"/>
      <c r="M237" s="124" t="s">
        <v>5</v>
      </c>
      <c r="N237" s="125" t="s">
        <v>48</v>
      </c>
      <c r="O237" s="41"/>
      <c r="P237" s="126">
        <f>O237*H237</f>
        <v>0</v>
      </c>
      <c r="Q237" s="126">
        <v>0.46505</v>
      </c>
      <c r="R237" s="126">
        <f>Q237*H237</f>
        <v>0.46505</v>
      </c>
      <c r="S237" s="126">
        <v>0</v>
      </c>
      <c r="T237" s="127">
        <f>S237*H237</f>
        <v>0</v>
      </c>
      <c r="AR237" s="24" t="s">
        <v>292</v>
      </c>
      <c r="AT237" s="24" t="s">
        <v>287</v>
      </c>
      <c r="AU237" s="24" t="s">
        <v>86</v>
      </c>
      <c r="AY237" s="24" t="s">
        <v>284</v>
      </c>
      <c r="BE237" s="128">
        <f>IF(N237="základní",J237,0)</f>
        <v>0</v>
      </c>
      <c r="BF237" s="128">
        <f>IF(N237="snížená",J237,0)</f>
        <v>0</v>
      </c>
      <c r="BG237" s="128">
        <f>IF(N237="zákl. přenesená",J237,0)</f>
        <v>0</v>
      </c>
      <c r="BH237" s="128">
        <f>IF(N237="sníž. přenesená",J237,0)</f>
        <v>0</v>
      </c>
      <c r="BI237" s="128">
        <f>IF(N237="nulová",J237,0)</f>
        <v>0</v>
      </c>
      <c r="BJ237" s="24" t="s">
        <v>26</v>
      </c>
      <c r="BK237" s="128">
        <f>ROUND(I237*H237,2)</f>
        <v>0</v>
      </c>
      <c r="BL237" s="24" t="s">
        <v>292</v>
      </c>
      <c r="BM237" s="24" t="s">
        <v>507</v>
      </c>
    </row>
    <row r="238" spans="2:51" s="12" customFormat="1" ht="13.5">
      <c r="B238" s="134"/>
      <c r="C238" s="261"/>
      <c r="D238" s="262" t="s">
        <v>294</v>
      </c>
      <c r="E238" s="263" t="s">
        <v>5</v>
      </c>
      <c r="F238" s="238" t="s">
        <v>469</v>
      </c>
      <c r="G238" s="261"/>
      <c r="H238" s="264" t="s">
        <v>5</v>
      </c>
      <c r="I238" s="261"/>
      <c r="J238" s="261"/>
      <c r="K238" s="261"/>
      <c r="L238" s="134"/>
      <c r="M238" s="137"/>
      <c r="N238" s="138"/>
      <c r="O238" s="138"/>
      <c r="P238" s="138"/>
      <c r="Q238" s="138"/>
      <c r="R238" s="138"/>
      <c r="S238" s="138"/>
      <c r="T238" s="139"/>
      <c r="AT238" s="135" t="s">
        <v>294</v>
      </c>
      <c r="AU238" s="135" t="s">
        <v>86</v>
      </c>
      <c r="AV238" s="12" t="s">
        <v>26</v>
      </c>
      <c r="AW238" s="12" t="s">
        <v>40</v>
      </c>
      <c r="AX238" s="12" t="s">
        <v>77</v>
      </c>
      <c r="AY238" s="135" t="s">
        <v>284</v>
      </c>
    </row>
    <row r="239" spans="2:51" s="11" customFormat="1" ht="13.5">
      <c r="B239" s="129"/>
      <c r="C239" s="257"/>
      <c r="D239" s="258" t="s">
        <v>294</v>
      </c>
      <c r="E239" s="259" t="s">
        <v>5</v>
      </c>
      <c r="F239" s="237" t="s">
        <v>26</v>
      </c>
      <c r="G239" s="257"/>
      <c r="H239" s="260">
        <v>1</v>
      </c>
      <c r="I239" s="257"/>
      <c r="J239" s="257"/>
      <c r="K239" s="257"/>
      <c r="L239" s="129"/>
      <c r="M239" s="130"/>
      <c r="N239" s="131"/>
      <c r="O239" s="131"/>
      <c r="P239" s="131"/>
      <c r="Q239" s="131"/>
      <c r="R239" s="131"/>
      <c r="S239" s="131"/>
      <c r="T239" s="132"/>
      <c r="AT239" s="133" t="s">
        <v>294</v>
      </c>
      <c r="AU239" s="133" t="s">
        <v>86</v>
      </c>
      <c r="AV239" s="11" t="s">
        <v>86</v>
      </c>
      <c r="AW239" s="11" t="s">
        <v>40</v>
      </c>
      <c r="AX239" s="11" t="s">
        <v>26</v>
      </c>
      <c r="AY239" s="133" t="s">
        <v>284</v>
      </c>
    </row>
    <row r="240" spans="2:65" s="1" customFormat="1" ht="31.5" customHeight="1">
      <c r="B240" s="122"/>
      <c r="C240" s="252" t="s">
        <v>508</v>
      </c>
      <c r="D240" s="252" t="s">
        <v>287</v>
      </c>
      <c r="E240" s="253" t="s">
        <v>509</v>
      </c>
      <c r="F240" s="236" t="s">
        <v>510</v>
      </c>
      <c r="G240" s="254" t="s">
        <v>308</v>
      </c>
      <c r="H240" s="255">
        <v>0.69</v>
      </c>
      <c r="I240" s="123">
        <v>0</v>
      </c>
      <c r="J240" s="256">
        <f>ROUND(I240*H240,2)</f>
        <v>0</v>
      </c>
      <c r="K240" s="236" t="s">
        <v>291</v>
      </c>
      <c r="L240" s="40"/>
      <c r="M240" s="124" t="s">
        <v>5</v>
      </c>
      <c r="N240" s="125" t="s">
        <v>48</v>
      </c>
      <c r="O240" s="41"/>
      <c r="P240" s="126">
        <f>O240*H240</f>
        <v>0</v>
      </c>
      <c r="Q240" s="126">
        <v>1.7545</v>
      </c>
      <c r="R240" s="126">
        <f>Q240*H240</f>
        <v>1.210605</v>
      </c>
      <c r="S240" s="126">
        <v>0</v>
      </c>
      <c r="T240" s="127">
        <f>S240*H240</f>
        <v>0</v>
      </c>
      <c r="AR240" s="24" t="s">
        <v>292</v>
      </c>
      <c r="AT240" s="24" t="s">
        <v>287</v>
      </c>
      <c r="AU240" s="24" t="s">
        <v>86</v>
      </c>
      <c r="AY240" s="24" t="s">
        <v>284</v>
      </c>
      <c r="BE240" s="128">
        <f>IF(N240="základní",J240,0)</f>
        <v>0</v>
      </c>
      <c r="BF240" s="128">
        <f>IF(N240="snížená",J240,0)</f>
        <v>0</v>
      </c>
      <c r="BG240" s="128">
        <f>IF(N240="zákl. přenesená",J240,0)</f>
        <v>0</v>
      </c>
      <c r="BH240" s="128">
        <f>IF(N240="sníž. přenesená",J240,0)</f>
        <v>0</v>
      </c>
      <c r="BI240" s="128">
        <f>IF(N240="nulová",J240,0)</f>
        <v>0</v>
      </c>
      <c r="BJ240" s="24" t="s">
        <v>26</v>
      </c>
      <c r="BK240" s="128">
        <f>ROUND(I240*H240,2)</f>
        <v>0</v>
      </c>
      <c r="BL240" s="24" t="s">
        <v>292</v>
      </c>
      <c r="BM240" s="24" t="s">
        <v>511</v>
      </c>
    </row>
    <row r="241" spans="2:51" s="12" customFormat="1" ht="13.5">
      <c r="B241" s="134"/>
      <c r="C241" s="261"/>
      <c r="D241" s="262" t="s">
        <v>294</v>
      </c>
      <c r="E241" s="263" t="s">
        <v>5</v>
      </c>
      <c r="F241" s="238" t="s">
        <v>469</v>
      </c>
      <c r="G241" s="261"/>
      <c r="H241" s="264" t="s">
        <v>5</v>
      </c>
      <c r="I241" s="261"/>
      <c r="J241" s="261"/>
      <c r="K241" s="261"/>
      <c r="L241" s="134"/>
      <c r="M241" s="137"/>
      <c r="N241" s="138"/>
      <c r="O241" s="138"/>
      <c r="P241" s="138"/>
      <c r="Q241" s="138"/>
      <c r="R241" s="138"/>
      <c r="S241" s="138"/>
      <c r="T241" s="139"/>
      <c r="AT241" s="135" t="s">
        <v>294</v>
      </c>
      <c r="AU241" s="135" t="s">
        <v>86</v>
      </c>
      <c r="AV241" s="12" t="s">
        <v>26</v>
      </c>
      <c r="AW241" s="12" t="s">
        <v>40</v>
      </c>
      <c r="AX241" s="12" t="s">
        <v>77</v>
      </c>
      <c r="AY241" s="135" t="s">
        <v>284</v>
      </c>
    </row>
    <row r="242" spans="2:51" s="11" customFormat="1" ht="13.5">
      <c r="B242" s="129"/>
      <c r="C242" s="257"/>
      <c r="D242" s="258" t="s">
        <v>294</v>
      </c>
      <c r="E242" s="259" t="s">
        <v>5</v>
      </c>
      <c r="F242" s="237" t="s">
        <v>512</v>
      </c>
      <c r="G242" s="257"/>
      <c r="H242" s="260">
        <v>0.69</v>
      </c>
      <c r="I242" s="257"/>
      <c r="J242" s="257"/>
      <c r="K242" s="257"/>
      <c r="L242" s="129"/>
      <c r="M242" s="130"/>
      <c r="N242" s="131"/>
      <c r="O242" s="131"/>
      <c r="P242" s="131"/>
      <c r="Q242" s="131"/>
      <c r="R242" s="131"/>
      <c r="S242" s="131"/>
      <c r="T242" s="132"/>
      <c r="AT242" s="133" t="s">
        <v>294</v>
      </c>
      <c r="AU242" s="133" t="s">
        <v>86</v>
      </c>
      <c r="AV242" s="11" t="s">
        <v>86</v>
      </c>
      <c r="AW242" s="11" t="s">
        <v>40</v>
      </c>
      <c r="AX242" s="11" t="s">
        <v>26</v>
      </c>
      <c r="AY242" s="133" t="s">
        <v>284</v>
      </c>
    </row>
    <row r="243" spans="2:65" s="1" customFormat="1" ht="31.5" customHeight="1">
      <c r="B243" s="122"/>
      <c r="C243" s="252" t="s">
        <v>513</v>
      </c>
      <c r="D243" s="252" t="s">
        <v>287</v>
      </c>
      <c r="E243" s="253" t="s">
        <v>514</v>
      </c>
      <c r="F243" s="236" t="s">
        <v>515</v>
      </c>
      <c r="G243" s="254" t="s">
        <v>308</v>
      </c>
      <c r="H243" s="255">
        <v>2.628</v>
      </c>
      <c r="I243" s="123">
        <v>0</v>
      </c>
      <c r="J243" s="256">
        <f>ROUND(I243*H243,2)</f>
        <v>0</v>
      </c>
      <c r="K243" s="236" t="s">
        <v>291</v>
      </c>
      <c r="L243" s="40"/>
      <c r="M243" s="124" t="s">
        <v>5</v>
      </c>
      <c r="N243" s="125" t="s">
        <v>48</v>
      </c>
      <c r="O243" s="41"/>
      <c r="P243" s="126">
        <f>O243*H243</f>
        <v>0</v>
      </c>
      <c r="Q243" s="126">
        <v>1.78636</v>
      </c>
      <c r="R243" s="126">
        <f>Q243*H243</f>
        <v>4.69455408</v>
      </c>
      <c r="S243" s="126">
        <v>0</v>
      </c>
      <c r="T243" s="127">
        <f>S243*H243</f>
        <v>0</v>
      </c>
      <c r="AR243" s="24" t="s">
        <v>292</v>
      </c>
      <c r="AT243" s="24" t="s">
        <v>287</v>
      </c>
      <c r="AU243" s="24" t="s">
        <v>86</v>
      </c>
      <c r="AY243" s="24" t="s">
        <v>284</v>
      </c>
      <c r="BE243" s="128">
        <f>IF(N243="základní",J243,0)</f>
        <v>0</v>
      </c>
      <c r="BF243" s="128">
        <f>IF(N243="snížená",J243,0)</f>
        <v>0</v>
      </c>
      <c r="BG243" s="128">
        <f>IF(N243="zákl. přenesená",J243,0)</f>
        <v>0</v>
      </c>
      <c r="BH243" s="128">
        <f>IF(N243="sníž. přenesená",J243,0)</f>
        <v>0</v>
      </c>
      <c r="BI243" s="128">
        <f>IF(N243="nulová",J243,0)</f>
        <v>0</v>
      </c>
      <c r="BJ243" s="24" t="s">
        <v>26</v>
      </c>
      <c r="BK243" s="128">
        <f>ROUND(I243*H243,2)</f>
        <v>0</v>
      </c>
      <c r="BL243" s="24" t="s">
        <v>292</v>
      </c>
      <c r="BM243" s="24" t="s">
        <v>516</v>
      </c>
    </row>
    <row r="244" spans="2:51" s="12" customFormat="1" ht="13.5">
      <c r="B244" s="134"/>
      <c r="C244" s="261"/>
      <c r="D244" s="262" t="s">
        <v>294</v>
      </c>
      <c r="E244" s="263" t="s">
        <v>5</v>
      </c>
      <c r="F244" s="238" t="s">
        <v>298</v>
      </c>
      <c r="G244" s="261"/>
      <c r="H244" s="264" t="s">
        <v>5</v>
      </c>
      <c r="I244" s="261"/>
      <c r="J244" s="261"/>
      <c r="K244" s="261"/>
      <c r="L244" s="134"/>
      <c r="M244" s="137"/>
      <c r="N244" s="138"/>
      <c r="O244" s="138"/>
      <c r="P244" s="138"/>
      <c r="Q244" s="138"/>
      <c r="R244" s="138"/>
      <c r="S244" s="138"/>
      <c r="T244" s="139"/>
      <c r="AT244" s="135" t="s">
        <v>294</v>
      </c>
      <c r="AU244" s="135" t="s">
        <v>86</v>
      </c>
      <c r="AV244" s="12" t="s">
        <v>26</v>
      </c>
      <c r="AW244" s="12" t="s">
        <v>40</v>
      </c>
      <c r="AX244" s="12" t="s">
        <v>77</v>
      </c>
      <c r="AY244" s="135" t="s">
        <v>284</v>
      </c>
    </row>
    <row r="245" spans="2:51" s="11" customFormat="1" ht="13.5">
      <c r="B245" s="129"/>
      <c r="C245" s="257"/>
      <c r="D245" s="258" t="s">
        <v>294</v>
      </c>
      <c r="E245" s="259" t="s">
        <v>5</v>
      </c>
      <c r="F245" s="237" t="s">
        <v>517</v>
      </c>
      <c r="G245" s="257"/>
      <c r="H245" s="260">
        <v>2.628</v>
      </c>
      <c r="I245" s="257"/>
      <c r="J245" s="257"/>
      <c r="K245" s="257"/>
      <c r="L245" s="129"/>
      <c r="M245" s="130"/>
      <c r="N245" s="131"/>
      <c r="O245" s="131"/>
      <c r="P245" s="131"/>
      <c r="Q245" s="131"/>
      <c r="R245" s="131"/>
      <c r="S245" s="131"/>
      <c r="T245" s="132"/>
      <c r="AT245" s="133" t="s">
        <v>294</v>
      </c>
      <c r="AU245" s="133" t="s">
        <v>86</v>
      </c>
      <c r="AV245" s="11" t="s">
        <v>86</v>
      </c>
      <c r="AW245" s="11" t="s">
        <v>40</v>
      </c>
      <c r="AX245" s="11" t="s">
        <v>26</v>
      </c>
      <c r="AY245" s="133" t="s">
        <v>284</v>
      </c>
    </row>
    <row r="246" spans="2:65" s="1" customFormat="1" ht="22.5" customHeight="1">
      <c r="B246" s="122"/>
      <c r="C246" s="252" t="s">
        <v>518</v>
      </c>
      <c r="D246" s="252" t="s">
        <v>287</v>
      </c>
      <c r="E246" s="253" t="s">
        <v>519</v>
      </c>
      <c r="F246" s="236" t="s">
        <v>520</v>
      </c>
      <c r="G246" s="254" t="s">
        <v>308</v>
      </c>
      <c r="H246" s="255">
        <v>0.21</v>
      </c>
      <c r="I246" s="123">
        <v>0</v>
      </c>
      <c r="J246" s="256">
        <f>ROUND(I246*H246,2)</f>
        <v>0</v>
      </c>
      <c r="K246" s="236" t="s">
        <v>291</v>
      </c>
      <c r="L246" s="40"/>
      <c r="M246" s="124" t="s">
        <v>5</v>
      </c>
      <c r="N246" s="125" t="s">
        <v>48</v>
      </c>
      <c r="O246" s="41"/>
      <c r="P246" s="126">
        <f>O246*H246</f>
        <v>0</v>
      </c>
      <c r="Q246" s="126">
        <v>1.84872</v>
      </c>
      <c r="R246" s="126">
        <f>Q246*H246</f>
        <v>0.38823119999999994</v>
      </c>
      <c r="S246" s="126">
        <v>0</v>
      </c>
      <c r="T246" s="127">
        <f>S246*H246</f>
        <v>0</v>
      </c>
      <c r="AR246" s="24" t="s">
        <v>292</v>
      </c>
      <c r="AT246" s="24" t="s">
        <v>287</v>
      </c>
      <c r="AU246" s="24" t="s">
        <v>86</v>
      </c>
      <c r="AY246" s="24" t="s">
        <v>284</v>
      </c>
      <c r="BE246" s="128">
        <f>IF(N246="základní",J246,0)</f>
        <v>0</v>
      </c>
      <c r="BF246" s="128">
        <f>IF(N246="snížená",J246,0)</f>
        <v>0</v>
      </c>
      <c r="BG246" s="128">
        <f>IF(N246="zákl. přenesená",J246,0)</f>
        <v>0</v>
      </c>
      <c r="BH246" s="128">
        <f>IF(N246="sníž. přenesená",J246,0)</f>
        <v>0</v>
      </c>
      <c r="BI246" s="128">
        <f>IF(N246="nulová",J246,0)</f>
        <v>0</v>
      </c>
      <c r="BJ246" s="24" t="s">
        <v>26</v>
      </c>
      <c r="BK246" s="128">
        <f>ROUND(I246*H246,2)</f>
        <v>0</v>
      </c>
      <c r="BL246" s="24" t="s">
        <v>292</v>
      </c>
      <c r="BM246" s="24" t="s">
        <v>521</v>
      </c>
    </row>
    <row r="247" spans="2:51" s="12" customFormat="1" ht="13.5">
      <c r="B247" s="134"/>
      <c r="C247" s="261"/>
      <c r="D247" s="262" t="s">
        <v>294</v>
      </c>
      <c r="E247" s="263" t="s">
        <v>5</v>
      </c>
      <c r="F247" s="238" t="s">
        <v>298</v>
      </c>
      <c r="G247" s="261"/>
      <c r="H247" s="264" t="s">
        <v>5</v>
      </c>
      <c r="I247" s="261"/>
      <c r="J247" s="261"/>
      <c r="K247" s="261"/>
      <c r="L247" s="134"/>
      <c r="M247" s="137"/>
      <c r="N247" s="138"/>
      <c r="O247" s="138"/>
      <c r="P247" s="138"/>
      <c r="Q247" s="138"/>
      <c r="R247" s="138"/>
      <c r="S247" s="138"/>
      <c r="T247" s="139"/>
      <c r="AT247" s="135" t="s">
        <v>294</v>
      </c>
      <c r="AU247" s="135" t="s">
        <v>86</v>
      </c>
      <c r="AV247" s="12" t="s">
        <v>26</v>
      </c>
      <c r="AW247" s="12" t="s">
        <v>40</v>
      </c>
      <c r="AX247" s="12" t="s">
        <v>77</v>
      </c>
      <c r="AY247" s="135" t="s">
        <v>284</v>
      </c>
    </row>
    <row r="248" spans="2:51" s="11" customFormat="1" ht="13.5">
      <c r="B248" s="129"/>
      <c r="C248" s="257"/>
      <c r="D248" s="258" t="s">
        <v>294</v>
      </c>
      <c r="E248" s="259" t="s">
        <v>5</v>
      </c>
      <c r="F248" s="237" t="s">
        <v>522</v>
      </c>
      <c r="G248" s="257"/>
      <c r="H248" s="260">
        <v>0.21</v>
      </c>
      <c r="I248" s="257"/>
      <c r="J248" s="257"/>
      <c r="K248" s="257"/>
      <c r="L248" s="129"/>
      <c r="M248" s="130"/>
      <c r="N248" s="131"/>
      <c r="O248" s="131"/>
      <c r="P248" s="131"/>
      <c r="Q248" s="131"/>
      <c r="R248" s="131"/>
      <c r="S248" s="131"/>
      <c r="T248" s="132"/>
      <c r="AT248" s="133" t="s">
        <v>294</v>
      </c>
      <c r="AU248" s="133" t="s">
        <v>86</v>
      </c>
      <c r="AV248" s="11" t="s">
        <v>86</v>
      </c>
      <c r="AW248" s="11" t="s">
        <v>40</v>
      </c>
      <c r="AX248" s="11" t="s">
        <v>26</v>
      </c>
      <c r="AY248" s="133" t="s">
        <v>284</v>
      </c>
    </row>
    <row r="249" spans="2:65" s="1" customFormat="1" ht="31.5" customHeight="1">
      <c r="B249" s="122"/>
      <c r="C249" s="252" t="s">
        <v>523</v>
      </c>
      <c r="D249" s="252" t="s">
        <v>287</v>
      </c>
      <c r="E249" s="253" t="s">
        <v>524</v>
      </c>
      <c r="F249" s="236" t="s">
        <v>525</v>
      </c>
      <c r="G249" s="254" t="s">
        <v>462</v>
      </c>
      <c r="H249" s="255">
        <v>0.054</v>
      </c>
      <c r="I249" s="123">
        <v>0</v>
      </c>
      <c r="J249" s="256">
        <f>ROUND(I249*H249,2)</f>
        <v>0</v>
      </c>
      <c r="K249" s="236" t="s">
        <v>291</v>
      </c>
      <c r="L249" s="40"/>
      <c r="M249" s="124" t="s">
        <v>5</v>
      </c>
      <c r="N249" s="125" t="s">
        <v>48</v>
      </c>
      <c r="O249" s="41"/>
      <c r="P249" s="126">
        <f>O249*H249</f>
        <v>0</v>
      </c>
      <c r="Q249" s="126">
        <v>1.09</v>
      </c>
      <c r="R249" s="126">
        <f>Q249*H249</f>
        <v>0.05886</v>
      </c>
      <c r="S249" s="126">
        <v>0</v>
      </c>
      <c r="T249" s="127">
        <f>S249*H249</f>
        <v>0</v>
      </c>
      <c r="AR249" s="24" t="s">
        <v>292</v>
      </c>
      <c r="AT249" s="24" t="s">
        <v>287</v>
      </c>
      <c r="AU249" s="24" t="s">
        <v>86</v>
      </c>
      <c r="AY249" s="24" t="s">
        <v>284</v>
      </c>
      <c r="BE249" s="128">
        <f>IF(N249="základní",J249,0)</f>
        <v>0</v>
      </c>
      <c r="BF249" s="128">
        <f>IF(N249="snížená",J249,0)</f>
        <v>0</v>
      </c>
      <c r="BG249" s="128">
        <f>IF(N249="zákl. přenesená",J249,0)</f>
        <v>0</v>
      </c>
      <c r="BH249" s="128">
        <f>IF(N249="sníž. přenesená",J249,0)</f>
        <v>0</v>
      </c>
      <c r="BI249" s="128">
        <f>IF(N249="nulová",J249,0)</f>
        <v>0</v>
      </c>
      <c r="BJ249" s="24" t="s">
        <v>26</v>
      </c>
      <c r="BK249" s="128">
        <f>ROUND(I249*H249,2)</f>
        <v>0</v>
      </c>
      <c r="BL249" s="24" t="s">
        <v>292</v>
      </c>
      <c r="BM249" s="24" t="s">
        <v>526</v>
      </c>
    </row>
    <row r="250" spans="2:51" s="12" customFormat="1" ht="13.5">
      <c r="B250" s="134"/>
      <c r="C250" s="261"/>
      <c r="D250" s="262" t="s">
        <v>294</v>
      </c>
      <c r="E250" s="263" t="s">
        <v>5</v>
      </c>
      <c r="F250" s="238" t="s">
        <v>298</v>
      </c>
      <c r="G250" s="261"/>
      <c r="H250" s="264" t="s">
        <v>5</v>
      </c>
      <c r="I250" s="261"/>
      <c r="J250" s="261"/>
      <c r="K250" s="261"/>
      <c r="L250" s="134"/>
      <c r="M250" s="137"/>
      <c r="N250" s="138"/>
      <c r="O250" s="138"/>
      <c r="P250" s="138"/>
      <c r="Q250" s="138"/>
      <c r="R250" s="138"/>
      <c r="S250" s="138"/>
      <c r="T250" s="139"/>
      <c r="AT250" s="135" t="s">
        <v>294</v>
      </c>
      <c r="AU250" s="135" t="s">
        <v>86</v>
      </c>
      <c r="AV250" s="12" t="s">
        <v>26</v>
      </c>
      <c r="AW250" s="12" t="s">
        <v>40</v>
      </c>
      <c r="AX250" s="12" t="s">
        <v>77</v>
      </c>
      <c r="AY250" s="135" t="s">
        <v>284</v>
      </c>
    </row>
    <row r="251" spans="2:51" s="11" customFormat="1" ht="13.5">
      <c r="B251" s="129"/>
      <c r="C251" s="257"/>
      <c r="D251" s="258" t="s">
        <v>294</v>
      </c>
      <c r="E251" s="259" t="s">
        <v>5</v>
      </c>
      <c r="F251" s="237" t="s">
        <v>527</v>
      </c>
      <c r="G251" s="257"/>
      <c r="H251" s="260">
        <v>0.054</v>
      </c>
      <c r="I251" s="257"/>
      <c r="J251" s="257"/>
      <c r="K251" s="257"/>
      <c r="L251" s="129"/>
      <c r="M251" s="130"/>
      <c r="N251" s="131"/>
      <c r="O251" s="131"/>
      <c r="P251" s="131"/>
      <c r="Q251" s="131"/>
      <c r="R251" s="131"/>
      <c r="S251" s="131"/>
      <c r="T251" s="132"/>
      <c r="AT251" s="133" t="s">
        <v>294</v>
      </c>
      <c r="AU251" s="133" t="s">
        <v>86</v>
      </c>
      <c r="AV251" s="11" t="s">
        <v>86</v>
      </c>
      <c r="AW251" s="11" t="s">
        <v>40</v>
      </c>
      <c r="AX251" s="11" t="s">
        <v>26</v>
      </c>
      <c r="AY251" s="133" t="s">
        <v>284</v>
      </c>
    </row>
    <row r="252" spans="2:65" s="1" customFormat="1" ht="31.5" customHeight="1">
      <c r="B252" s="122"/>
      <c r="C252" s="252" t="s">
        <v>528</v>
      </c>
      <c r="D252" s="252" t="s">
        <v>287</v>
      </c>
      <c r="E252" s="253" t="s">
        <v>529</v>
      </c>
      <c r="F252" s="236" t="s">
        <v>530</v>
      </c>
      <c r="G252" s="254" t="s">
        <v>290</v>
      </c>
      <c r="H252" s="255">
        <v>24.484</v>
      </c>
      <c r="I252" s="123">
        <v>0</v>
      </c>
      <c r="J252" s="256">
        <f>ROUND(I252*H252,2)</f>
        <v>0</v>
      </c>
      <c r="K252" s="236" t="s">
        <v>5</v>
      </c>
      <c r="L252" s="40"/>
      <c r="M252" s="124" t="s">
        <v>5</v>
      </c>
      <c r="N252" s="125" t="s">
        <v>48</v>
      </c>
      <c r="O252" s="41"/>
      <c r="P252" s="126">
        <f>O252*H252</f>
        <v>0</v>
      </c>
      <c r="Q252" s="126">
        <v>0.10422</v>
      </c>
      <c r="R252" s="126">
        <f>Q252*H252</f>
        <v>2.55172248</v>
      </c>
      <c r="S252" s="126">
        <v>0</v>
      </c>
      <c r="T252" s="127">
        <f>S252*H252</f>
        <v>0</v>
      </c>
      <c r="AR252" s="24" t="s">
        <v>292</v>
      </c>
      <c r="AT252" s="24" t="s">
        <v>287</v>
      </c>
      <c r="AU252" s="24" t="s">
        <v>86</v>
      </c>
      <c r="AY252" s="24" t="s">
        <v>284</v>
      </c>
      <c r="BE252" s="128">
        <f>IF(N252="základní",J252,0)</f>
        <v>0</v>
      </c>
      <c r="BF252" s="128">
        <f>IF(N252="snížená",J252,0)</f>
        <v>0</v>
      </c>
      <c r="BG252" s="128">
        <f>IF(N252="zákl. přenesená",J252,0)</f>
        <v>0</v>
      </c>
      <c r="BH252" s="128">
        <f>IF(N252="sníž. přenesená",J252,0)</f>
        <v>0</v>
      </c>
      <c r="BI252" s="128">
        <f>IF(N252="nulová",J252,0)</f>
        <v>0</v>
      </c>
      <c r="BJ252" s="24" t="s">
        <v>26</v>
      </c>
      <c r="BK252" s="128">
        <f>ROUND(I252*H252,2)</f>
        <v>0</v>
      </c>
      <c r="BL252" s="24" t="s">
        <v>292</v>
      </c>
      <c r="BM252" s="24" t="s">
        <v>531</v>
      </c>
    </row>
    <row r="253" spans="2:51" s="12" customFormat="1" ht="13.5">
      <c r="B253" s="134"/>
      <c r="C253" s="261"/>
      <c r="D253" s="262" t="s">
        <v>294</v>
      </c>
      <c r="E253" s="263" t="s">
        <v>5</v>
      </c>
      <c r="F253" s="238" t="s">
        <v>469</v>
      </c>
      <c r="G253" s="261"/>
      <c r="H253" s="264" t="s">
        <v>5</v>
      </c>
      <c r="I253" s="261"/>
      <c r="J253" s="261"/>
      <c r="K253" s="261"/>
      <c r="L253" s="134"/>
      <c r="M253" s="137"/>
      <c r="N253" s="138"/>
      <c r="O253" s="138"/>
      <c r="P253" s="138"/>
      <c r="Q253" s="138"/>
      <c r="R253" s="138"/>
      <c r="S253" s="138"/>
      <c r="T253" s="139"/>
      <c r="AT253" s="135" t="s">
        <v>294</v>
      </c>
      <c r="AU253" s="135" t="s">
        <v>86</v>
      </c>
      <c r="AV253" s="12" t="s">
        <v>26</v>
      </c>
      <c r="AW253" s="12" t="s">
        <v>40</v>
      </c>
      <c r="AX253" s="12" t="s">
        <v>77</v>
      </c>
      <c r="AY253" s="135" t="s">
        <v>284</v>
      </c>
    </row>
    <row r="254" spans="2:51" s="11" customFormat="1" ht="13.5">
      <c r="B254" s="129"/>
      <c r="C254" s="257"/>
      <c r="D254" s="258" t="s">
        <v>294</v>
      </c>
      <c r="E254" s="259" t="s">
        <v>215</v>
      </c>
      <c r="F254" s="237" t="s">
        <v>532</v>
      </c>
      <c r="G254" s="257"/>
      <c r="H254" s="260">
        <v>24.484</v>
      </c>
      <c r="I254" s="257"/>
      <c r="J254" s="257"/>
      <c r="K254" s="257"/>
      <c r="L254" s="129"/>
      <c r="M254" s="130"/>
      <c r="N254" s="131"/>
      <c r="O254" s="131"/>
      <c r="P254" s="131"/>
      <c r="Q254" s="131"/>
      <c r="R254" s="131"/>
      <c r="S254" s="131"/>
      <c r="T254" s="132"/>
      <c r="AT254" s="133" t="s">
        <v>294</v>
      </c>
      <c r="AU254" s="133" t="s">
        <v>86</v>
      </c>
      <c r="AV254" s="11" t="s">
        <v>86</v>
      </c>
      <c r="AW254" s="11" t="s">
        <v>40</v>
      </c>
      <c r="AX254" s="11" t="s">
        <v>26</v>
      </c>
      <c r="AY254" s="133" t="s">
        <v>284</v>
      </c>
    </row>
    <row r="255" spans="2:65" s="1" customFormat="1" ht="22.5" customHeight="1">
      <c r="B255" s="122"/>
      <c r="C255" s="252" t="s">
        <v>533</v>
      </c>
      <c r="D255" s="252" t="s">
        <v>287</v>
      </c>
      <c r="E255" s="253" t="s">
        <v>534</v>
      </c>
      <c r="F255" s="236" t="s">
        <v>535</v>
      </c>
      <c r="G255" s="254" t="s">
        <v>452</v>
      </c>
      <c r="H255" s="255">
        <v>8.74</v>
      </c>
      <c r="I255" s="123">
        <v>0</v>
      </c>
      <c r="J255" s="256">
        <f>ROUND(I255*H255,2)</f>
        <v>0</v>
      </c>
      <c r="K255" s="236" t="s">
        <v>291</v>
      </c>
      <c r="L255" s="40"/>
      <c r="M255" s="124" t="s">
        <v>5</v>
      </c>
      <c r="N255" s="125" t="s">
        <v>48</v>
      </c>
      <c r="O255" s="41"/>
      <c r="P255" s="126">
        <f>O255*H255</f>
        <v>0</v>
      </c>
      <c r="Q255" s="126">
        <v>0.0002</v>
      </c>
      <c r="R255" s="126">
        <f>Q255*H255</f>
        <v>0.0017480000000000002</v>
      </c>
      <c r="S255" s="126">
        <v>0</v>
      </c>
      <c r="T255" s="127">
        <f>S255*H255</f>
        <v>0</v>
      </c>
      <c r="AR255" s="24" t="s">
        <v>292</v>
      </c>
      <c r="AT255" s="24" t="s">
        <v>287</v>
      </c>
      <c r="AU255" s="24" t="s">
        <v>86</v>
      </c>
      <c r="AY255" s="24" t="s">
        <v>284</v>
      </c>
      <c r="BE255" s="128">
        <f>IF(N255="základní",J255,0)</f>
        <v>0</v>
      </c>
      <c r="BF255" s="128">
        <f>IF(N255="snížená",J255,0)</f>
        <v>0</v>
      </c>
      <c r="BG255" s="128">
        <f>IF(N255="zákl. přenesená",J255,0)</f>
        <v>0</v>
      </c>
      <c r="BH255" s="128">
        <f>IF(N255="sníž. přenesená",J255,0)</f>
        <v>0</v>
      </c>
      <c r="BI255" s="128">
        <f>IF(N255="nulová",J255,0)</f>
        <v>0</v>
      </c>
      <c r="BJ255" s="24" t="s">
        <v>26</v>
      </c>
      <c r="BK255" s="128">
        <f>ROUND(I255*H255,2)</f>
        <v>0</v>
      </c>
      <c r="BL255" s="24" t="s">
        <v>292</v>
      </c>
      <c r="BM255" s="24" t="s">
        <v>536</v>
      </c>
    </row>
    <row r="256" spans="2:51" s="12" customFormat="1" ht="13.5">
      <c r="B256" s="134"/>
      <c r="C256" s="261"/>
      <c r="D256" s="262" t="s">
        <v>294</v>
      </c>
      <c r="E256" s="263" t="s">
        <v>5</v>
      </c>
      <c r="F256" s="238" t="s">
        <v>469</v>
      </c>
      <c r="G256" s="261"/>
      <c r="H256" s="264" t="s">
        <v>5</v>
      </c>
      <c r="I256" s="261"/>
      <c r="J256" s="261"/>
      <c r="K256" s="261"/>
      <c r="L256" s="134"/>
      <c r="M256" s="137"/>
      <c r="N256" s="138"/>
      <c r="O256" s="138"/>
      <c r="P256" s="138"/>
      <c r="Q256" s="138"/>
      <c r="R256" s="138"/>
      <c r="S256" s="138"/>
      <c r="T256" s="139"/>
      <c r="AT256" s="135" t="s">
        <v>294</v>
      </c>
      <c r="AU256" s="135" t="s">
        <v>86</v>
      </c>
      <c r="AV256" s="12" t="s">
        <v>26</v>
      </c>
      <c r="AW256" s="12" t="s">
        <v>40</v>
      </c>
      <c r="AX256" s="12" t="s">
        <v>77</v>
      </c>
      <c r="AY256" s="135" t="s">
        <v>284</v>
      </c>
    </row>
    <row r="257" spans="2:51" s="11" customFormat="1" ht="13.5">
      <c r="B257" s="129"/>
      <c r="C257" s="257"/>
      <c r="D257" s="258" t="s">
        <v>294</v>
      </c>
      <c r="E257" s="259" t="s">
        <v>5</v>
      </c>
      <c r="F257" s="237" t="s">
        <v>537</v>
      </c>
      <c r="G257" s="257"/>
      <c r="H257" s="260">
        <v>8.74</v>
      </c>
      <c r="I257" s="257"/>
      <c r="J257" s="257"/>
      <c r="K257" s="257"/>
      <c r="L257" s="129"/>
      <c r="M257" s="130"/>
      <c r="N257" s="131"/>
      <c r="O257" s="131"/>
      <c r="P257" s="131"/>
      <c r="Q257" s="131"/>
      <c r="R257" s="131"/>
      <c r="S257" s="131"/>
      <c r="T257" s="132"/>
      <c r="AT257" s="133" t="s">
        <v>294</v>
      </c>
      <c r="AU257" s="133" t="s">
        <v>86</v>
      </c>
      <c r="AV257" s="11" t="s">
        <v>86</v>
      </c>
      <c r="AW257" s="11" t="s">
        <v>40</v>
      </c>
      <c r="AX257" s="11" t="s">
        <v>26</v>
      </c>
      <c r="AY257" s="133" t="s">
        <v>284</v>
      </c>
    </row>
    <row r="258" spans="2:65" s="1" customFormat="1" ht="31.5" customHeight="1">
      <c r="B258" s="122"/>
      <c r="C258" s="252" t="s">
        <v>538</v>
      </c>
      <c r="D258" s="252" t="s">
        <v>287</v>
      </c>
      <c r="E258" s="253" t="s">
        <v>539</v>
      </c>
      <c r="F258" s="236" t="s">
        <v>540</v>
      </c>
      <c r="G258" s="254" t="s">
        <v>290</v>
      </c>
      <c r="H258" s="255">
        <v>0.288</v>
      </c>
      <c r="I258" s="123">
        <v>0</v>
      </c>
      <c r="J258" s="256">
        <f>ROUND(I258*H258,2)</f>
        <v>0</v>
      </c>
      <c r="K258" s="236" t="s">
        <v>291</v>
      </c>
      <c r="L258" s="40"/>
      <c r="M258" s="124" t="s">
        <v>5</v>
      </c>
      <c r="N258" s="125" t="s">
        <v>48</v>
      </c>
      <c r="O258" s="41"/>
      <c r="P258" s="126">
        <f>O258*H258</f>
        <v>0</v>
      </c>
      <c r="Q258" s="126">
        <v>0.17818</v>
      </c>
      <c r="R258" s="126">
        <f>Q258*H258</f>
        <v>0.051315839999999995</v>
      </c>
      <c r="S258" s="126">
        <v>0</v>
      </c>
      <c r="T258" s="127">
        <f>S258*H258</f>
        <v>0</v>
      </c>
      <c r="AR258" s="24" t="s">
        <v>292</v>
      </c>
      <c r="AT258" s="24" t="s">
        <v>287</v>
      </c>
      <c r="AU258" s="24" t="s">
        <v>86</v>
      </c>
      <c r="AY258" s="24" t="s">
        <v>284</v>
      </c>
      <c r="BE258" s="128">
        <f>IF(N258="základní",J258,0)</f>
        <v>0</v>
      </c>
      <c r="BF258" s="128">
        <f>IF(N258="snížená",J258,0)</f>
        <v>0</v>
      </c>
      <c r="BG258" s="128">
        <f>IF(N258="zákl. přenesená",J258,0)</f>
        <v>0</v>
      </c>
      <c r="BH258" s="128">
        <f>IF(N258="sníž. přenesená",J258,0)</f>
        <v>0</v>
      </c>
      <c r="BI258" s="128">
        <f>IF(N258="nulová",J258,0)</f>
        <v>0</v>
      </c>
      <c r="BJ258" s="24" t="s">
        <v>26</v>
      </c>
      <c r="BK258" s="128">
        <f>ROUND(I258*H258,2)</f>
        <v>0</v>
      </c>
      <c r="BL258" s="24" t="s">
        <v>292</v>
      </c>
      <c r="BM258" s="24" t="s">
        <v>541</v>
      </c>
    </row>
    <row r="259" spans="2:51" s="12" customFormat="1" ht="13.5">
      <c r="B259" s="134"/>
      <c r="C259" s="261"/>
      <c r="D259" s="262" t="s">
        <v>294</v>
      </c>
      <c r="E259" s="263" t="s">
        <v>5</v>
      </c>
      <c r="F259" s="238" t="s">
        <v>298</v>
      </c>
      <c r="G259" s="261"/>
      <c r="H259" s="264" t="s">
        <v>5</v>
      </c>
      <c r="I259" s="261"/>
      <c r="J259" s="261"/>
      <c r="K259" s="261"/>
      <c r="L259" s="134"/>
      <c r="M259" s="137"/>
      <c r="N259" s="138"/>
      <c r="O259" s="138"/>
      <c r="P259" s="138"/>
      <c r="Q259" s="138"/>
      <c r="R259" s="138"/>
      <c r="S259" s="138"/>
      <c r="T259" s="139"/>
      <c r="AT259" s="135" t="s">
        <v>294</v>
      </c>
      <c r="AU259" s="135" t="s">
        <v>86</v>
      </c>
      <c r="AV259" s="12" t="s">
        <v>26</v>
      </c>
      <c r="AW259" s="12" t="s">
        <v>40</v>
      </c>
      <c r="AX259" s="12" t="s">
        <v>77</v>
      </c>
      <c r="AY259" s="135" t="s">
        <v>284</v>
      </c>
    </row>
    <row r="260" spans="2:51" s="11" customFormat="1" ht="13.5">
      <c r="B260" s="129"/>
      <c r="C260" s="257"/>
      <c r="D260" s="258" t="s">
        <v>294</v>
      </c>
      <c r="E260" s="259" t="s">
        <v>5</v>
      </c>
      <c r="F260" s="237" t="s">
        <v>542</v>
      </c>
      <c r="G260" s="257"/>
      <c r="H260" s="260">
        <v>0.288</v>
      </c>
      <c r="I260" s="257"/>
      <c r="J260" s="257"/>
      <c r="K260" s="257"/>
      <c r="L260" s="129"/>
      <c r="M260" s="130"/>
      <c r="N260" s="131"/>
      <c r="O260" s="131"/>
      <c r="P260" s="131"/>
      <c r="Q260" s="131"/>
      <c r="R260" s="131"/>
      <c r="S260" s="131"/>
      <c r="T260" s="132"/>
      <c r="AT260" s="133" t="s">
        <v>294</v>
      </c>
      <c r="AU260" s="133" t="s">
        <v>86</v>
      </c>
      <c r="AV260" s="11" t="s">
        <v>86</v>
      </c>
      <c r="AW260" s="11" t="s">
        <v>40</v>
      </c>
      <c r="AX260" s="11" t="s">
        <v>26</v>
      </c>
      <c r="AY260" s="133" t="s">
        <v>284</v>
      </c>
    </row>
    <row r="261" spans="2:65" s="1" customFormat="1" ht="22.5" customHeight="1">
      <c r="B261" s="122"/>
      <c r="C261" s="252" t="s">
        <v>543</v>
      </c>
      <c r="D261" s="252" t="s">
        <v>287</v>
      </c>
      <c r="E261" s="253" t="s">
        <v>544</v>
      </c>
      <c r="F261" s="236" t="s">
        <v>545</v>
      </c>
      <c r="G261" s="254" t="s">
        <v>485</v>
      </c>
      <c r="H261" s="255">
        <v>1</v>
      </c>
      <c r="I261" s="123">
        <v>0</v>
      </c>
      <c r="J261" s="256">
        <f>ROUND(I261*H261,2)</f>
        <v>0</v>
      </c>
      <c r="K261" s="236" t="s">
        <v>5</v>
      </c>
      <c r="L261" s="40"/>
      <c r="M261" s="124" t="s">
        <v>5</v>
      </c>
      <c r="N261" s="125" t="s">
        <v>48</v>
      </c>
      <c r="O261" s="41"/>
      <c r="P261" s="126">
        <f>O261*H261</f>
        <v>0</v>
      </c>
      <c r="Q261" s="126">
        <v>0.17489</v>
      </c>
      <c r="R261" s="126">
        <f>Q261*H261</f>
        <v>0.17489</v>
      </c>
      <c r="S261" s="126">
        <v>0</v>
      </c>
      <c r="T261" s="127">
        <f>S261*H261</f>
        <v>0</v>
      </c>
      <c r="AR261" s="24" t="s">
        <v>292</v>
      </c>
      <c r="AT261" s="24" t="s">
        <v>287</v>
      </c>
      <c r="AU261" s="24" t="s">
        <v>86</v>
      </c>
      <c r="AY261" s="24" t="s">
        <v>284</v>
      </c>
      <c r="BE261" s="128">
        <f>IF(N261="základní",J261,0)</f>
        <v>0</v>
      </c>
      <c r="BF261" s="128">
        <f>IF(N261="snížená",J261,0)</f>
        <v>0</v>
      </c>
      <c r="BG261" s="128">
        <f>IF(N261="zákl. přenesená",J261,0)</f>
        <v>0</v>
      </c>
      <c r="BH261" s="128">
        <f>IF(N261="sníž. přenesená",J261,0)</f>
        <v>0</v>
      </c>
      <c r="BI261" s="128">
        <f>IF(N261="nulová",J261,0)</f>
        <v>0</v>
      </c>
      <c r="BJ261" s="24" t="s">
        <v>26</v>
      </c>
      <c r="BK261" s="128">
        <f>ROUND(I261*H261,2)</f>
        <v>0</v>
      </c>
      <c r="BL261" s="24" t="s">
        <v>292</v>
      </c>
      <c r="BM261" s="24" t="s">
        <v>546</v>
      </c>
    </row>
    <row r="262" spans="2:51" s="12" customFormat="1" ht="13.5">
      <c r="B262" s="134"/>
      <c r="C262" s="261"/>
      <c r="D262" s="262" t="s">
        <v>294</v>
      </c>
      <c r="E262" s="263" t="s">
        <v>5</v>
      </c>
      <c r="F262" s="238" t="s">
        <v>298</v>
      </c>
      <c r="G262" s="261"/>
      <c r="H262" s="264" t="s">
        <v>5</v>
      </c>
      <c r="I262" s="261"/>
      <c r="J262" s="261"/>
      <c r="K262" s="261"/>
      <c r="L262" s="134"/>
      <c r="M262" s="137"/>
      <c r="N262" s="138"/>
      <c r="O262" s="138"/>
      <c r="P262" s="138"/>
      <c r="Q262" s="138"/>
      <c r="R262" s="138"/>
      <c r="S262" s="138"/>
      <c r="T262" s="139"/>
      <c r="AT262" s="135" t="s">
        <v>294</v>
      </c>
      <c r="AU262" s="135" t="s">
        <v>86</v>
      </c>
      <c r="AV262" s="12" t="s">
        <v>26</v>
      </c>
      <c r="AW262" s="12" t="s">
        <v>40</v>
      </c>
      <c r="AX262" s="12" t="s">
        <v>77</v>
      </c>
      <c r="AY262" s="135" t="s">
        <v>284</v>
      </c>
    </row>
    <row r="263" spans="2:51" s="11" customFormat="1" ht="13.5">
      <c r="B263" s="129"/>
      <c r="C263" s="257"/>
      <c r="D263" s="258" t="s">
        <v>294</v>
      </c>
      <c r="E263" s="259" t="s">
        <v>5</v>
      </c>
      <c r="F263" s="237" t="s">
        <v>26</v>
      </c>
      <c r="G263" s="257"/>
      <c r="H263" s="260">
        <v>1</v>
      </c>
      <c r="I263" s="257"/>
      <c r="J263" s="257"/>
      <c r="K263" s="257"/>
      <c r="L263" s="129"/>
      <c r="M263" s="130"/>
      <c r="N263" s="131"/>
      <c r="O263" s="131"/>
      <c r="P263" s="131"/>
      <c r="Q263" s="131"/>
      <c r="R263" s="131"/>
      <c r="S263" s="131"/>
      <c r="T263" s="132"/>
      <c r="AT263" s="133" t="s">
        <v>294</v>
      </c>
      <c r="AU263" s="133" t="s">
        <v>86</v>
      </c>
      <c r="AV263" s="11" t="s">
        <v>86</v>
      </c>
      <c r="AW263" s="11" t="s">
        <v>40</v>
      </c>
      <c r="AX263" s="11" t="s">
        <v>26</v>
      </c>
      <c r="AY263" s="133" t="s">
        <v>284</v>
      </c>
    </row>
    <row r="264" spans="2:65" s="1" customFormat="1" ht="31.5" customHeight="1">
      <c r="B264" s="122"/>
      <c r="C264" s="252" t="s">
        <v>547</v>
      </c>
      <c r="D264" s="252" t="s">
        <v>287</v>
      </c>
      <c r="E264" s="253" t="s">
        <v>548</v>
      </c>
      <c r="F264" s="236" t="s">
        <v>549</v>
      </c>
      <c r="G264" s="254" t="s">
        <v>485</v>
      </c>
      <c r="H264" s="255">
        <v>1</v>
      </c>
      <c r="I264" s="123">
        <v>0</v>
      </c>
      <c r="J264" s="256">
        <f>ROUND(I264*H264,2)</f>
        <v>0</v>
      </c>
      <c r="K264" s="236" t="s">
        <v>5</v>
      </c>
      <c r="L264" s="40"/>
      <c r="M264" s="124" t="s">
        <v>5</v>
      </c>
      <c r="N264" s="125" t="s">
        <v>48</v>
      </c>
      <c r="O264" s="41"/>
      <c r="P264" s="126">
        <f>O264*H264</f>
        <v>0</v>
      </c>
      <c r="Q264" s="126">
        <v>0</v>
      </c>
      <c r="R264" s="126">
        <f>Q264*H264</f>
        <v>0</v>
      </c>
      <c r="S264" s="126">
        <v>0</v>
      </c>
      <c r="T264" s="127">
        <f>S264*H264</f>
        <v>0</v>
      </c>
      <c r="AR264" s="24" t="s">
        <v>292</v>
      </c>
      <c r="AT264" s="24" t="s">
        <v>287</v>
      </c>
      <c r="AU264" s="24" t="s">
        <v>86</v>
      </c>
      <c r="AY264" s="24" t="s">
        <v>284</v>
      </c>
      <c r="BE264" s="128">
        <f>IF(N264="základní",J264,0)</f>
        <v>0</v>
      </c>
      <c r="BF264" s="128">
        <f>IF(N264="snížená",J264,0)</f>
        <v>0</v>
      </c>
      <c r="BG264" s="128">
        <f>IF(N264="zákl. přenesená",J264,0)</f>
        <v>0</v>
      </c>
      <c r="BH264" s="128">
        <f>IF(N264="sníž. přenesená",J264,0)</f>
        <v>0</v>
      </c>
      <c r="BI264" s="128">
        <f>IF(N264="nulová",J264,0)</f>
        <v>0</v>
      </c>
      <c r="BJ264" s="24" t="s">
        <v>26</v>
      </c>
      <c r="BK264" s="128">
        <f>ROUND(I264*H264,2)</f>
        <v>0</v>
      </c>
      <c r="BL264" s="24" t="s">
        <v>292</v>
      </c>
      <c r="BM264" s="24" t="s">
        <v>550</v>
      </c>
    </row>
    <row r="265" spans="2:51" s="12" customFormat="1" ht="13.5">
      <c r="B265" s="134"/>
      <c r="C265" s="261"/>
      <c r="D265" s="262" t="s">
        <v>294</v>
      </c>
      <c r="E265" s="263" t="s">
        <v>5</v>
      </c>
      <c r="F265" s="238" t="s">
        <v>298</v>
      </c>
      <c r="G265" s="261"/>
      <c r="H265" s="264" t="s">
        <v>5</v>
      </c>
      <c r="I265" s="261"/>
      <c r="J265" s="261"/>
      <c r="K265" s="261"/>
      <c r="L265" s="134"/>
      <c r="M265" s="137"/>
      <c r="N265" s="138"/>
      <c r="O265" s="138"/>
      <c r="P265" s="138"/>
      <c r="Q265" s="138"/>
      <c r="R265" s="138"/>
      <c r="S265" s="138"/>
      <c r="T265" s="139"/>
      <c r="AT265" s="135" t="s">
        <v>294</v>
      </c>
      <c r="AU265" s="135" t="s">
        <v>86</v>
      </c>
      <c r="AV265" s="12" t="s">
        <v>26</v>
      </c>
      <c r="AW265" s="12" t="s">
        <v>40</v>
      </c>
      <c r="AX265" s="12" t="s">
        <v>77</v>
      </c>
      <c r="AY265" s="135" t="s">
        <v>284</v>
      </c>
    </row>
    <row r="266" spans="2:51" s="11" customFormat="1" ht="13.5">
      <c r="B266" s="129"/>
      <c r="C266" s="257"/>
      <c r="D266" s="258" t="s">
        <v>294</v>
      </c>
      <c r="E266" s="259" t="s">
        <v>5</v>
      </c>
      <c r="F266" s="237" t="s">
        <v>26</v>
      </c>
      <c r="G266" s="257"/>
      <c r="H266" s="260">
        <v>1</v>
      </c>
      <c r="I266" s="257"/>
      <c r="J266" s="257"/>
      <c r="K266" s="257"/>
      <c r="L266" s="129"/>
      <c r="M266" s="130"/>
      <c r="N266" s="131"/>
      <c r="O266" s="131"/>
      <c r="P266" s="131"/>
      <c r="Q266" s="131"/>
      <c r="R266" s="131"/>
      <c r="S266" s="131"/>
      <c r="T266" s="132"/>
      <c r="AT266" s="133" t="s">
        <v>294</v>
      </c>
      <c r="AU266" s="133" t="s">
        <v>86</v>
      </c>
      <c r="AV266" s="11" t="s">
        <v>86</v>
      </c>
      <c r="AW266" s="11" t="s">
        <v>40</v>
      </c>
      <c r="AX266" s="11" t="s">
        <v>26</v>
      </c>
      <c r="AY266" s="133" t="s">
        <v>284</v>
      </c>
    </row>
    <row r="267" spans="2:65" s="1" customFormat="1" ht="22.5" customHeight="1">
      <c r="B267" s="122"/>
      <c r="C267" s="252" t="s">
        <v>551</v>
      </c>
      <c r="D267" s="252" t="s">
        <v>287</v>
      </c>
      <c r="E267" s="253" t="s">
        <v>552</v>
      </c>
      <c r="F267" s="236" t="s">
        <v>553</v>
      </c>
      <c r="G267" s="254" t="s">
        <v>485</v>
      </c>
      <c r="H267" s="255">
        <v>1</v>
      </c>
      <c r="I267" s="123">
        <v>0</v>
      </c>
      <c r="J267" s="256">
        <f>ROUND(I267*H267,2)</f>
        <v>0</v>
      </c>
      <c r="K267" s="236" t="s">
        <v>5</v>
      </c>
      <c r="L267" s="40"/>
      <c r="M267" s="124" t="s">
        <v>5</v>
      </c>
      <c r="N267" s="125" t="s">
        <v>48</v>
      </c>
      <c r="O267" s="41"/>
      <c r="P267" s="126">
        <f>O267*H267</f>
        <v>0</v>
      </c>
      <c r="Q267" s="126">
        <v>0</v>
      </c>
      <c r="R267" s="126">
        <f>Q267*H267</f>
        <v>0</v>
      </c>
      <c r="S267" s="126">
        <v>0</v>
      </c>
      <c r="T267" s="127">
        <f>S267*H267</f>
        <v>0</v>
      </c>
      <c r="AR267" s="24" t="s">
        <v>292</v>
      </c>
      <c r="AT267" s="24" t="s">
        <v>287</v>
      </c>
      <c r="AU267" s="24" t="s">
        <v>86</v>
      </c>
      <c r="AY267" s="24" t="s">
        <v>284</v>
      </c>
      <c r="BE267" s="128">
        <f>IF(N267="základní",J267,0)</f>
        <v>0</v>
      </c>
      <c r="BF267" s="128">
        <f>IF(N267="snížená",J267,0)</f>
        <v>0</v>
      </c>
      <c r="BG267" s="128">
        <f>IF(N267="zákl. přenesená",J267,0)</f>
        <v>0</v>
      </c>
      <c r="BH267" s="128">
        <f>IF(N267="sníž. přenesená",J267,0)</f>
        <v>0</v>
      </c>
      <c r="BI267" s="128">
        <f>IF(N267="nulová",J267,0)</f>
        <v>0</v>
      </c>
      <c r="BJ267" s="24" t="s">
        <v>26</v>
      </c>
      <c r="BK267" s="128">
        <f>ROUND(I267*H267,2)</f>
        <v>0</v>
      </c>
      <c r="BL267" s="24" t="s">
        <v>292</v>
      </c>
      <c r="BM267" s="24" t="s">
        <v>554</v>
      </c>
    </row>
    <row r="268" spans="2:51" s="12" customFormat="1" ht="13.5">
      <c r="B268" s="134"/>
      <c r="C268" s="261"/>
      <c r="D268" s="262" t="s">
        <v>294</v>
      </c>
      <c r="E268" s="263" t="s">
        <v>5</v>
      </c>
      <c r="F268" s="238" t="s">
        <v>298</v>
      </c>
      <c r="G268" s="261"/>
      <c r="H268" s="264" t="s">
        <v>5</v>
      </c>
      <c r="I268" s="261"/>
      <c r="J268" s="261"/>
      <c r="K268" s="261"/>
      <c r="L268" s="134"/>
      <c r="M268" s="137"/>
      <c r="N268" s="138"/>
      <c r="O268" s="138"/>
      <c r="P268" s="138"/>
      <c r="Q268" s="138"/>
      <c r="R268" s="138"/>
      <c r="S268" s="138"/>
      <c r="T268" s="139"/>
      <c r="AT268" s="135" t="s">
        <v>294</v>
      </c>
      <c r="AU268" s="135" t="s">
        <v>86</v>
      </c>
      <c r="AV268" s="12" t="s">
        <v>26</v>
      </c>
      <c r="AW268" s="12" t="s">
        <v>40</v>
      </c>
      <c r="AX268" s="12" t="s">
        <v>77</v>
      </c>
      <c r="AY268" s="135" t="s">
        <v>284</v>
      </c>
    </row>
    <row r="269" spans="2:51" s="11" customFormat="1" ht="13.5">
      <c r="B269" s="129"/>
      <c r="C269" s="257"/>
      <c r="D269" s="262" t="s">
        <v>294</v>
      </c>
      <c r="E269" s="265" t="s">
        <v>5</v>
      </c>
      <c r="F269" s="239" t="s">
        <v>26</v>
      </c>
      <c r="G269" s="257"/>
      <c r="H269" s="266">
        <v>1</v>
      </c>
      <c r="I269" s="257"/>
      <c r="J269" s="257"/>
      <c r="K269" s="257"/>
      <c r="L269" s="129"/>
      <c r="M269" s="130"/>
      <c r="N269" s="131"/>
      <c r="O269" s="131"/>
      <c r="P269" s="131"/>
      <c r="Q269" s="131"/>
      <c r="R269" s="131"/>
      <c r="S269" s="131"/>
      <c r="T269" s="132"/>
      <c r="AT269" s="133" t="s">
        <v>294</v>
      </c>
      <c r="AU269" s="133" t="s">
        <v>86</v>
      </c>
      <c r="AV269" s="11" t="s">
        <v>86</v>
      </c>
      <c r="AW269" s="11" t="s">
        <v>40</v>
      </c>
      <c r="AX269" s="11" t="s">
        <v>26</v>
      </c>
      <c r="AY269" s="133" t="s">
        <v>284</v>
      </c>
    </row>
    <row r="270" spans="2:63" s="10" customFormat="1" ht="29.85" customHeight="1">
      <c r="B270" s="114"/>
      <c r="C270" s="246"/>
      <c r="D270" s="250" t="s">
        <v>76</v>
      </c>
      <c r="E270" s="242" t="s">
        <v>292</v>
      </c>
      <c r="F270" s="242" t="s">
        <v>555</v>
      </c>
      <c r="G270" s="246"/>
      <c r="H270" s="246"/>
      <c r="I270" s="246"/>
      <c r="J270" s="251">
        <f>BK270</f>
        <v>0</v>
      </c>
      <c r="K270" s="246"/>
      <c r="L270" s="114"/>
      <c r="M270" s="116"/>
      <c r="N270" s="117"/>
      <c r="O270" s="117"/>
      <c r="P270" s="118">
        <f>SUM(P271:P280)</f>
        <v>0</v>
      </c>
      <c r="Q270" s="117"/>
      <c r="R270" s="118">
        <f>SUM(R271:R280)</f>
        <v>1.5052198500000002</v>
      </c>
      <c r="S270" s="117"/>
      <c r="T270" s="119">
        <f>SUM(T271:T280)</f>
        <v>0</v>
      </c>
      <c r="AR270" s="115" t="s">
        <v>26</v>
      </c>
      <c r="AT270" s="120" t="s">
        <v>76</v>
      </c>
      <c r="AU270" s="120" t="s">
        <v>26</v>
      </c>
      <c r="AY270" s="115" t="s">
        <v>284</v>
      </c>
      <c r="BK270" s="121">
        <f>SUM(BK271:BK280)</f>
        <v>0</v>
      </c>
    </row>
    <row r="271" spans="2:65" s="1" customFormat="1" ht="22.5" customHeight="1">
      <c r="B271" s="122"/>
      <c r="C271" s="252" t="s">
        <v>556</v>
      </c>
      <c r="D271" s="252" t="s">
        <v>287</v>
      </c>
      <c r="E271" s="253" t="s">
        <v>557</v>
      </c>
      <c r="F271" s="236" t="s">
        <v>558</v>
      </c>
      <c r="G271" s="254" t="s">
        <v>308</v>
      </c>
      <c r="H271" s="255">
        <v>0.657</v>
      </c>
      <c r="I271" s="123">
        <v>0</v>
      </c>
      <c r="J271" s="256">
        <f>ROUND(I271*H271,2)</f>
        <v>0</v>
      </c>
      <c r="K271" s="236" t="s">
        <v>291</v>
      </c>
      <c r="L271" s="40"/>
      <c r="M271" s="124" t="s">
        <v>5</v>
      </c>
      <c r="N271" s="125" t="s">
        <v>48</v>
      </c>
      <c r="O271" s="41"/>
      <c r="P271" s="126">
        <f>O271*H271</f>
        <v>0</v>
      </c>
      <c r="Q271" s="126">
        <v>2.25645</v>
      </c>
      <c r="R271" s="126">
        <f>Q271*H271</f>
        <v>1.4824876500000002</v>
      </c>
      <c r="S271" s="126">
        <v>0</v>
      </c>
      <c r="T271" s="127">
        <f>S271*H271</f>
        <v>0</v>
      </c>
      <c r="AR271" s="24" t="s">
        <v>292</v>
      </c>
      <c r="AT271" s="24" t="s">
        <v>287</v>
      </c>
      <c r="AU271" s="24" t="s">
        <v>86</v>
      </c>
      <c r="AY271" s="24" t="s">
        <v>284</v>
      </c>
      <c r="BE271" s="128">
        <f>IF(N271="základní",J271,0)</f>
        <v>0</v>
      </c>
      <c r="BF271" s="128">
        <f>IF(N271="snížená",J271,0)</f>
        <v>0</v>
      </c>
      <c r="BG271" s="128">
        <f>IF(N271="zákl. přenesená",J271,0)</f>
        <v>0</v>
      </c>
      <c r="BH271" s="128">
        <f>IF(N271="sníž. přenesená",J271,0)</f>
        <v>0</v>
      </c>
      <c r="BI271" s="128">
        <f>IF(N271="nulová",J271,0)</f>
        <v>0</v>
      </c>
      <c r="BJ271" s="24" t="s">
        <v>26</v>
      </c>
      <c r="BK271" s="128">
        <f>ROUND(I271*H271,2)</f>
        <v>0</v>
      </c>
      <c r="BL271" s="24" t="s">
        <v>292</v>
      </c>
      <c r="BM271" s="24" t="s">
        <v>559</v>
      </c>
    </row>
    <row r="272" spans="2:51" s="12" customFormat="1" ht="13.5">
      <c r="B272" s="134"/>
      <c r="C272" s="261"/>
      <c r="D272" s="262" t="s">
        <v>294</v>
      </c>
      <c r="E272" s="263" t="s">
        <v>5</v>
      </c>
      <c r="F272" s="238" t="s">
        <v>469</v>
      </c>
      <c r="G272" s="261"/>
      <c r="H272" s="264" t="s">
        <v>5</v>
      </c>
      <c r="I272" s="261"/>
      <c r="J272" s="261"/>
      <c r="K272" s="261"/>
      <c r="L272" s="134"/>
      <c r="M272" s="137"/>
      <c r="N272" s="138"/>
      <c r="O272" s="138"/>
      <c r="P272" s="138"/>
      <c r="Q272" s="138"/>
      <c r="R272" s="138"/>
      <c r="S272" s="138"/>
      <c r="T272" s="139"/>
      <c r="AT272" s="135" t="s">
        <v>294</v>
      </c>
      <c r="AU272" s="135" t="s">
        <v>86</v>
      </c>
      <c r="AV272" s="12" t="s">
        <v>26</v>
      </c>
      <c r="AW272" s="12" t="s">
        <v>40</v>
      </c>
      <c r="AX272" s="12" t="s">
        <v>77</v>
      </c>
      <c r="AY272" s="135" t="s">
        <v>284</v>
      </c>
    </row>
    <row r="273" spans="2:51" s="12" customFormat="1" ht="13.5">
      <c r="B273" s="134"/>
      <c r="C273" s="261"/>
      <c r="D273" s="262" t="s">
        <v>294</v>
      </c>
      <c r="E273" s="263" t="s">
        <v>5</v>
      </c>
      <c r="F273" s="238" t="s">
        <v>560</v>
      </c>
      <c r="G273" s="261"/>
      <c r="H273" s="264" t="s">
        <v>5</v>
      </c>
      <c r="I273" s="261"/>
      <c r="J273" s="261"/>
      <c r="K273" s="261"/>
      <c r="L273" s="134"/>
      <c r="M273" s="137"/>
      <c r="N273" s="138"/>
      <c r="O273" s="138"/>
      <c r="P273" s="138"/>
      <c r="Q273" s="138"/>
      <c r="R273" s="138"/>
      <c r="S273" s="138"/>
      <c r="T273" s="139"/>
      <c r="AT273" s="135" t="s">
        <v>294</v>
      </c>
      <c r="AU273" s="135" t="s">
        <v>86</v>
      </c>
      <c r="AV273" s="12" t="s">
        <v>26</v>
      </c>
      <c r="AW273" s="12" t="s">
        <v>40</v>
      </c>
      <c r="AX273" s="12" t="s">
        <v>77</v>
      </c>
      <c r="AY273" s="135" t="s">
        <v>284</v>
      </c>
    </row>
    <row r="274" spans="2:51" s="11" customFormat="1" ht="13.5">
      <c r="B274" s="129"/>
      <c r="C274" s="257"/>
      <c r="D274" s="258" t="s">
        <v>294</v>
      </c>
      <c r="E274" s="259" t="s">
        <v>5</v>
      </c>
      <c r="F274" s="237" t="s">
        <v>561</v>
      </c>
      <c r="G274" s="257"/>
      <c r="H274" s="260">
        <v>0.657</v>
      </c>
      <c r="I274" s="257"/>
      <c r="J274" s="257"/>
      <c r="K274" s="257"/>
      <c r="L274" s="129"/>
      <c r="M274" s="130"/>
      <c r="N274" s="131"/>
      <c r="O274" s="131"/>
      <c r="P274" s="131"/>
      <c r="Q274" s="131"/>
      <c r="R274" s="131"/>
      <c r="S274" s="131"/>
      <c r="T274" s="132"/>
      <c r="AT274" s="133" t="s">
        <v>294</v>
      </c>
      <c r="AU274" s="133" t="s">
        <v>86</v>
      </c>
      <c r="AV274" s="11" t="s">
        <v>86</v>
      </c>
      <c r="AW274" s="11" t="s">
        <v>40</v>
      </c>
      <c r="AX274" s="11" t="s">
        <v>26</v>
      </c>
      <c r="AY274" s="133" t="s">
        <v>284</v>
      </c>
    </row>
    <row r="275" spans="2:65" s="1" customFormat="1" ht="22.5" customHeight="1">
      <c r="B275" s="122"/>
      <c r="C275" s="252" t="s">
        <v>562</v>
      </c>
      <c r="D275" s="252" t="s">
        <v>287</v>
      </c>
      <c r="E275" s="253" t="s">
        <v>563</v>
      </c>
      <c r="F275" s="236" t="s">
        <v>564</v>
      </c>
      <c r="G275" s="254" t="s">
        <v>290</v>
      </c>
      <c r="H275" s="255">
        <v>4.38</v>
      </c>
      <c r="I275" s="123">
        <v>0</v>
      </c>
      <c r="J275" s="256">
        <f>ROUND(I275*H275,2)</f>
        <v>0</v>
      </c>
      <c r="K275" s="236" t="s">
        <v>291</v>
      </c>
      <c r="L275" s="40"/>
      <c r="M275" s="124" t="s">
        <v>5</v>
      </c>
      <c r="N275" s="125" t="s">
        <v>48</v>
      </c>
      <c r="O275" s="41"/>
      <c r="P275" s="126">
        <f>O275*H275</f>
        <v>0</v>
      </c>
      <c r="Q275" s="126">
        <v>0.00519</v>
      </c>
      <c r="R275" s="126">
        <f>Q275*H275</f>
        <v>0.0227322</v>
      </c>
      <c r="S275" s="126">
        <v>0</v>
      </c>
      <c r="T275" s="127">
        <f>S275*H275</f>
        <v>0</v>
      </c>
      <c r="AR275" s="24" t="s">
        <v>292</v>
      </c>
      <c r="AT275" s="24" t="s">
        <v>287</v>
      </c>
      <c r="AU275" s="24" t="s">
        <v>86</v>
      </c>
      <c r="AY275" s="24" t="s">
        <v>284</v>
      </c>
      <c r="BE275" s="128">
        <f>IF(N275="základní",J275,0)</f>
        <v>0</v>
      </c>
      <c r="BF275" s="128">
        <f>IF(N275="snížená",J275,0)</f>
        <v>0</v>
      </c>
      <c r="BG275" s="128">
        <f>IF(N275="zákl. přenesená",J275,0)</f>
        <v>0</v>
      </c>
      <c r="BH275" s="128">
        <f>IF(N275="sníž. přenesená",J275,0)</f>
        <v>0</v>
      </c>
      <c r="BI275" s="128">
        <f>IF(N275="nulová",J275,0)</f>
        <v>0</v>
      </c>
      <c r="BJ275" s="24" t="s">
        <v>26</v>
      </c>
      <c r="BK275" s="128">
        <f>ROUND(I275*H275,2)</f>
        <v>0</v>
      </c>
      <c r="BL275" s="24" t="s">
        <v>292</v>
      </c>
      <c r="BM275" s="24" t="s">
        <v>565</v>
      </c>
    </row>
    <row r="276" spans="2:51" s="12" customFormat="1" ht="13.5">
      <c r="B276" s="134"/>
      <c r="C276" s="261"/>
      <c r="D276" s="262" t="s">
        <v>294</v>
      </c>
      <c r="E276" s="263" t="s">
        <v>5</v>
      </c>
      <c r="F276" s="238" t="s">
        <v>469</v>
      </c>
      <c r="G276" s="261"/>
      <c r="H276" s="264" t="s">
        <v>5</v>
      </c>
      <c r="I276" s="261"/>
      <c r="J276" s="261"/>
      <c r="K276" s="261"/>
      <c r="L276" s="134"/>
      <c r="M276" s="137"/>
      <c r="N276" s="138"/>
      <c r="O276" s="138"/>
      <c r="P276" s="138"/>
      <c r="Q276" s="138"/>
      <c r="R276" s="138"/>
      <c r="S276" s="138"/>
      <c r="T276" s="139"/>
      <c r="AT276" s="135" t="s">
        <v>294</v>
      </c>
      <c r="AU276" s="135" t="s">
        <v>86</v>
      </c>
      <c r="AV276" s="12" t="s">
        <v>26</v>
      </c>
      <c r="AW276" s="12" t="s">
        <v>40</v>
      </c>
      <c r="AX276" s="12" t="s">
        <v>77</v>
      </c>
      <c r="AY276" s="135" t="s">
        <v>284</v>
      </c>
    </row>
    <row r="277" spans="2:51" s="12" customFormat="1" ht="13.5">
      <c r="B277" s="134"/>
      <c r="C277" s="261"/>
      <c r="D277" s="262" t="s">
        <v>294</v>
      </c>
      <c r="E277" s="263" t="s">
        <v>5</v>
      </c>
      <c r="F277" s="238" t="s">
        <v>298</v>
      </c>
      <c r="G277" s="261"/>
      <c r="H277" s="264" t="s">
        <v>5</v>
      </c>
      <c r="I277" s="261"/>
      <c r="J277" s="261"/>
      <c r="K277" s="261"/>
      <c r="L277" s="134"/>
      <c r="M277" s="137"/>
      <c r="N277" s="138"/>
      <c r="O277" s="138"/>
      <c r="P277" s="138"/>
      <c r="Q277" s="138"/>
      <c r="R277" s="138"/>
      <c r="S277" s="138"/>
      <c r="T277" s="139"/>
      <c r="AT277" s="135" t="s">
        <v>294</v>
      </c>
      <c r="AU277" s="135" t="s">
        <v>86</v>
      </c>
      <c r="AV277" s="12" t="s">
        <v>26</v>
      </c>
      <c r="AW277" s="12" t="s">
        <v>40</v>
      </c>
      <c r="AX277" s="12" t="s">
        <v>77</v>
      </c>
      <c r="AY277" s="135" t="s">
        <v>284</v>
      </c>
    </row>
    <row r="278" spans="2:51" s="11" customFormat="1" ht="13.5">
      <c r="B278" s="129"/>
      <c r="C278" s="257"/>
      <c r="D278" s="258" t="s">
        <v>294</v>
      </c>
      <c r="E278" s="259" t="s">
        <v>116</v>
      </c>
      <c r="F278" s="237" t="s">
        <v>566</v>
      </c>
      <c r="G278" s="257"/>
      <c r="H278" s="260">
        <v>4.38</v>
      </c>
      <c r="I278" s="257"/>
      <c r="J278" s="257"/>
      <c r="K278" s="257"/>
      <c r="L278" s="129"/>
      <c r="M278" s="130"/>
      <c r="N278" s="131"/>
      <c r="O278" s="131"/>
      <c r="P278" s="131"/>
      <c r="Q278" s="131"/>
      <c r="R278" s="131"/>
      <c r="S278" s="131"/>
      <c r="T278" s="132"/>
      <c r="AT278" s="133" t="s">
        <v>294</v>
      </c>
      <c r="AU278" s="133" t="s">
        <v>86</v>
      </c>
      <c r="AV278" s="11" t="s">
        <v>86</v>
      </c>
      <c r="AW278" s="11" t="s">
        <v>40</v>
      </c>
      <c r="AX278" s="11" t="s">
        <v>26</v>
      </c>
      <c r="AY278" s="133" t="s">
        <v>284</v>
      </c>
    </row>
    <row r="279" spans="2:65" s="1" customFormat="1" ht="22.5" customHeight="1">
      <c r="B279" s="122"/>
      <c r="C279" s="252" t="s">
        <v>567</v>
      </c>
      <c r="D279" s="252" t="s">
        <v>287</v>
      </c>
      <c r="E279" s="253" t="s">
        <v>568</v>
      </c>
      <c r="F279" s="236" t="s">
        <v>569</v>
      </c>
      <c r="G279" s="254" t="s">
        <v>290</v>
      </c>
      <c r="H279" s="255">
        <v>4.38</v>
      </c>
      <c r="I279" s="123">
        <v>0</v>
      </c>
      <c r="J279" s="256">
        <f>ROUND(I279*H279,2)</f>
        <v>0</v>
      </c>
      <c r="K279" s="236" t="s">
        <v>291</v>
      </c>
      <c r="L279" s="40"/>
      <c r="M279" s="124" t="s">
        <v>5</v>
      </c>
      <c r="N279" s="125" t="s">
        <v>48</v>
      </c>
      <c r="O279" s="41"/>
      <c r="P279" s="126">
        <f>O279*H279</f>
        <v>0</v>
      </c>
      <c r="Q279" s="126">
        <v>0</v>
      </c>
      <c r="R279" s="126">
        <f>Q279*H279</f>
        <v>0</v>
      </c>
      <c r="S279" s="126">
        <v>0</v>
      </c>
      <c r="T279" s="127">
        <f>S279*H279</f>
        <v>0</v>
      </c>
      <c r="AR279" s="24" t="s">
        <v>292</v>
      </c>
      <c r="AT279" s="24" t="s">
        <v>287</v>
      </c>
      <c r="AU279" s="24" t="s">
        <v>86</v>
      </c>
      <c r="AY279" s="24" t="s">
        <v>284</v>
      </c>
      <c r="BE279" s="128">
        <f>IF(N279="základní",J279,0)</f>
        <v>0</v>
      </c>
      <c r="BF279" s="128">
        <f>IF(N279="snížená",J279,0)</f>
        <v>0</v>
      </c>
      <c r="BG279" s="128">
        <f>IF(N279="zákl. přenesená",J279,0)</f>
        <v>0</v>
      </c>
      <c r="BH279" s="128">
        <f>IF(N279="sníž. přenesená",J279,0)</f>
        <v>0</v>
      </c>
      <c r="BI279" s="128">
        <f>IF(N279="nulová",J279,0)</f>
        <v>0</v>
      </c>
      <c r="BJ279" s="24" t="s">
        <v>26</v>
      </c>
      <c r="BK279" s="128">
        <f>ROUND(I279*H279,2)</f>
        <v>0</v>
      </c>
      <c r="BL279" s="24" t="s">
        <v>292</v>
      </c>
      <c r="BM279" s="24" t="s">
        <v>570</v>
      </c>
    </row>
    <row r="280" spans="2:51" s="11" customFormat="1" ht="13.5">
      <c r="B280" s="129"/>
      <c r="C280" s="257"/>
      <c r="D280" s="262" t="s">
        <v>294</v>
      </c>
      <c r="E280" s="265" t="s">
        <v>5</v>
      </c>
      <c r="F280" s="239" t="s">
        <v>116</v>
      </c>
      <c r="G280" s="257"/>
      <c r="H280" s="266">
        <v>4.38</v>
      </c>
      <c r="I280" s="257"/>
      <c r="J280" s="257"/>
      <c r="K280" s="257"/>
      <c r="L280" s="129"/>
      <c r="M280" s="130"/>
      <c r="N280" s="131"/>
      <c r="O280" s="131"/>
      <c r="P280" s="131"/>
      <c r="Q280" s="131"/>
      <c r="R280" s="131"/>
      <c r="S280" s="131"/>
      <c r="T280" s="132"/>
      <c r="AT280" s="133" t="s">
        <v>294</v>
      </c>
      <c r="AU280" s="133" t="s">
        <v>86</v>
      </c>
      <c r="AV280" s="11" t="s">
        <v>86</v>
      </c>
      <c r="AW280" s="11" t="s">
        <v>40</v>
      </c>
      <c r="AX280" s="11" t="s">
        <v>26</v>
      </c>
      <c r="AY280" s="133" t="s">
        <v>284</v>
      </c>
    </row>
    <row r="281" spans="2:63" s="10" customFormat="1" ht="29.85" customHeight="1">
      <c r="B281" s="114"/>
      <c r="C281" s="246"/>
      <c r="D281" s="250" t="s">
        <v>76</v>
      </c>
      <c r="E281" s="242" t="s">
        <v>319</v>
      </c>
      <c r="F281" s="242" t="s">
        <v>571</v>
      </c>
      <c r="G281" s="246"/>
      <c r="H281" s="246"/>
      <c r="I281" s="246"/>
      <c r="J281" s="251">
        <f>BK281</f>
        <v>0</v>
      </c>
      <c r="K281" s="246"/>
      <c r="L281" s="114"/>
      <c r="M281" s="116"/>
      <c r="N281" s="117"/>
      <c r="O281" s="117"/>
      <c r="P281" s="118">
        <f>SUM(P282:P296)</f>
        <v>0</v>
      </c>
      <c r="Q281" s="117"/>
      <c r="R281" s="118">
        <f>SUM(R282:R296)</f>
        <v>26.738938200000003</v>
      </c>
      <c r="S281" s="117"/>
      <c r="T281" s="119">
        <f>SUM(T282:T296)</f>
        <v>0</v>
      </c>
      <c r="AR281" s="115" t="s">
        <v>26</v>
      </c>
      <c r="AT281" s="120" t="s">
        <v>76</v>
      </c>
      <c r="AU281" s="120" t="s">
        <v>26</v>
      </c>
      <c r="AY281" s="115" t="s">
        <v>284</v>
      </c>
      <c r="BK281" s="121">
        <f>SUM(BK282:BK296)</f>
        <v>0</v>
      </c>
    </row>
    <row r="282" spans="2:65" s="1" customFormat="1" ht="22.5" customHeight="1">
      <c r="B282" s="122"/>
      <c r="C282" s="252" t="s">
        <v>572</v>
      </c>
      <c r="D282" s="252" t="s">
        <v>287</v>
      </c>
      <c r="E282" s="253" t="s">
        <v>573</v>
      </c>
      <c r="F282" s="236" t="s">
        <v>574</v>
      </c>
      <c r="G282" s="254" t="s">
        <v>290</v>
      </c>
      <c r="H282" s="255">
        <v>28.03</v>
      </c>
      <c r="I282" s="123">
        <v>0</v>
      </c>
      <c r="J282" s="256">
        <f>ROUND(I282*H282,2)</f>
        <v>0</v>
      </c>
      <c r="K282" s="236" t="s">
        <v>291</v>
      </c>
      <c r="L282" s="40"/>
      <c r="M282" s="124" t="s">
        <v>5</v>
      </c>
      <c r="N282" s="125" t="s">
        <v>48</v>
      </c>
      <c r="O282" s="41"/>
      <c r="P282" s="126">
        <f>O282*H282</f>
        <v>0</v>
      </c>
      <c r="Q282" s="126">
        <v>0.27994</v>
      </c>
      <c r="R282" s="126">
        <f>Q282*H282</f>
        <v>7.846718200000001</v>
      </c>
      <c r="S282" s="126">
        <v>0</v>
      </c>
      <c r="T282" s="127">
        <f>S282*H282</f>
        <v>0</v>
      </c>
      <c r="AR282" s="24" t="s">
        <v>292</v>
      </c>
      <c r="AT282" s="24" t="s">
        <v>287</v>
      </c>
      <c r="AU282" s="24" t="s">
        <v>86</v>
      </c>
      <c r="AY282" s="24" t="s">
        <v>284</v>
      </c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24" t="s">
        <v>26</v>
      </c>
      <c r="BK282" s="128">
        <f>ROUND(I282*H282,2)</f>
        <v>0</v>
      </c>
      <c r="BL282" s="24" t="s">
        <v>292</v>
      </c>
      <c r="BM282" s="24" t="s">
        <v>575</v>
      </c>
    </row>
    <row r="283" spans="2:51" s="11" customFormat="1" ht="13.5">
      <c r="B283" s="129"/>
      <c r="C283" s="257"/>
      <c r="D283" s="262" t="s">
        <v>294</v>
      </c>
      <c r="E283" s="265" t="s">
        <v>5</v>
      </c>
      <c r="F283" s="239" t="s">
        <v>111</v>
      </c>
      <c r="G283" s="257"/>
      <c r="H283" s="266">
        <v>44.74</v>
      </c>
      <c r="I283" s="257"/>
      <c r="J283" s="257"/>
      <c r="K283" s="257"/>
      <c r="L283" s="129"/>
      <c r="M283" s="130"/>
      <c r="N283" s="131"/>
      <c r="O283" s="131"/>
      <c r="P283" s="131"/>
      <c r="Q283" s="131"/>
      <c r="R283" s="131"/>
      <c r="S283" s="131"/>
      <c r="T283" s="132"/>
      <c r="AT283" s="133" t="s">
        <v>294</v>
      </c>
      <c r="AU283" s="133" t="s">
        <v>86</v>
      </c>
      <c r="AV283" s="11" t="s">
        <v>86</v>
      </c>
      <c r="AW283" s="11" t="s">
        <v>40</v>
      </c>
      <c r="AX283" s="11" t="s">
        <v>77</v>
      </c>
      <c r="AY283" s="133" t="s">
        <v>284</v>
      </c>
    </row>
    <row r="284" spans="2:51" s="11" customFormat="1" ht="13.5">
      <c r="B284" s="129"/>
      <c r="C284" s="257"/>
      <c r="D284" s="262" t="s">
        <v>294</v>
      </c>
      <c r="E284" s="265" t="s">
        <v>5</v>
      </c>
      <c r="F284" s="239" t="s">
        <v>576</v>
      </c>
      <c r="G284" s="257"/>
      <c r="H284" s="266">
        <v>-1.2</v>
      </c>
      <c r="I284" s="257"/>
      <c r="J284" s="257"/>
      <c r="K284" s="257"/>
      <c r="L284" s="129"/>
      <c r="M284" s="130"/>
      <c r="N284" s="131"/>
      <c r="O284" s="131"/>
      <c r="P284" s="131"/>
      <c r="Q284" s="131"/>
      <c r="R284" s="131"/>
      <c r="S284" s="131"/>
      <c r="T284" s="132"/>
      <c r="AT284" s="133" t="s">
        <v>294</v>
      </c>
      <c r="AU284" s="133" t="s">
        <v>86</v>
      </c>
      <c r="AV284" s="11" t="s">
        <v>86</v>
      </c>
      <c r="AW284" s="11" t="s">
        <v>40</v>
      </c>
      <c r="AX284" s="11" t="s">
        <v>77</v>
      </c>
      <c r="AY284" s="133" t="s">
        <v>284</v>
      </c>
    </row>
    <row r="285" spans="2:51" s="11" customFormat="1" ht="13.5">
      <c r="B285" s="129"/>
      <c r="C285" s="257"/>
      <c r="D285" s="262" t="s">
        <v>294</v>
      </c>
      <c r="E285" s="265" t="s">
        <v>5</v>
      </c>
      <c r="F285" s="239" t="s">
        <v>577</v>
      </c>
      <c r="G285" s="257"/>
      <c r="H285" s="266">
        <v>-15.51</v>
      </c>
      <c r="I285" s="257"/>
      <c r="J285" s="257"/>
      <c r="K285" s="257"/>
      <c r="L285" s="129"/>
      <c r="M285" s="130"/>
      <c r="N285" s="131"/>
      <c r="O285" s="131"/>
      <c r="P285" s="131"/>
      <c r="Q285" s="131"/>
      <c r="R285" s="131"/>
      <c r="S285" s="131"/>
      <c r="T285" s="132"/>
      <c r="AT285" s="133" t="s">
        <v>294</v>
      </c>
      <c r="AU285" s="133" t="s">
        <v>86</v>
      </c>
      <c r="AV285" s="11" t="s">
        <v>86</v>
      </c>
      <c r="AW285" s="11" t="s">
        <v>40</v>
      </c>
      <c r="AX285" s="11" t="s">
        <v>77</v>
      </c>
      <c r="AY285" s="133" t="s">
        <v>284</v>
      </c>
    </row>
    <row r="286" spans="2:51" s="13" customFormat="1" ht="13.5">
      <c r="B286" s="140"/>
      <c r="C286" s="267"/>
      <c r="D286" s="258" t="s">
        <v>294</v>
      </c>
      <c r="E286" s="268" t="s">
        <v>237</v>
      </c>
      <c r="F286" s="240" t="s">
        <v>304</v>
      </c>
      <c r="G286" s="267"/>
      <c r="H286" s="269">
        <v>28.03</v>
      </c>
      <c r="I286" s="267"/>
      <c r="J286" s="267"/>
      <c r="K286" s="267"/>
      <c r="L286" s="140"/>
      <c r="M286" s="141"/>
      <c r="N286" s="142"/>
      <c r="O286" s="142"/>
      <c r="P286" s="142"/>
      <c r="Q286" s="142"/>
      <c r="R286" s="142"/>
      <c r="S286" s="142"/>
      <c r="T286" s="143"/>
      <c r="AT286" s="144" t="s">
        <v>294</v>
      </c>
      <c r="AU286" s="144" t="s">
        <v>86</v>
      </c>
      <c r="AV286" s="13" t="s">
        <v>292</v>
      </c>
      <c r="AW286" s="13" t="s">
        <v>40</v>
      </c>
      <c r="AX286" s="13" t="s">
        <v>26</v>
      </c>
      <c r="AY286" s="144" t="s">
        <v>284</v>
      </c>
    </row>
    <row r="287" spans="2:65" s="1" customFormat="1" ht="31.5" customHeight="1">
      <c r="B287" s="122"/>
      <c r="C287" s="252" t="s">
        <v>578</v>
      </c>
      <c r="D287" s="252" t="s">
        <v>287</v>
      </c>
      <c r="E287" s="253" t="s">
        <v>579</v>
      </c>
      <c r="F287" s="236" t="s">
        <v>580</v>
      </c>
      <c r="G287" s="254" t="s">
        <v>290</v>
      </c>
      <c r="H287" s="255">
        <v>28.03</v>
      </c>
      <c r="I287" s="123">
        <v>0</v>
      </c>
      <c r="J287" s="256">
        <f>ROUND(I287*H287,2)</f>
        <v>0</v>
      </c>
      <c r="K287" s="236" t="s">
        <v>291</v>
      </c>
      <c r="L287" s="40"/>
      <c r="M287" s="124" t="s">
        <v>5</v>
      </c>
      <c r="N287" s="125" t="s">
        <v>48</v>
      </c>
      <c r="O287" s="41"/>
      <c r="P287" s="126">
        <f>O287*H287</f>
        <v>0</v>
      </c>
      <c r="Q287" s="126">
        <v>0.26376</v>
      </c>
      <c r="R287" s="126">
        <f>Q287*H287</f>
        <v>7.3931928000000005</v>
      </c>
      <c r="S287" s="126">
        <v>0</v>
      </c>
      <c r="T287" s="127">
        <f>S287*H287</f>
        <v>0</v>
      </c>
      <c r="AR287" s="24" t="s">
        <v>292</v>
      </c>
      <c r="AT287" s="24" t="s">
        <v>287</v>
      </c>
      <c r="AU287" s="24" t="s">
        <v>86</v>
      </c>
      <c r="AY287" s="24" t="s">
        <v>284</v>
      </c>
      <c r="BE287" s="128">
        <f>IF(N287="základní",J287,0)</f>
        <v>0</v>
      </c>
      <c r="BF287" s="128">
        <f>IF(N287="snížená",J287,0)</f>
        <v>0</v>
      </c>
      <c r="BG287" s="128">
        <f>IF(N287="zákl. přenesená",J287,0)</f>
        <v>0</v>
      </c>
      <c r="BH287" s="128">
        <f>IF(N287="sníž. přenesená",J287,0)</f>
        <v>0</v>
      </c>
      <c r="BI287" s="128">
        <f>IF(N287="nulová",J287,0)</f>
        <v>0</v>
      </c>
      <c r="BJ287" s="24" t="s">
        <v>26</v>
      </c>
      <c r="BK287" s="128">
        <f>ROUND(I287*H287,2)</f>
        <v>0</v>
      </c>
      <c r="BL287" s="24" t="s">
        <v>292</v>
      </c>
      <c r="BM287" s="24" t="s">
        <v>581</v>
      </c>
    </row>
    <row r="288" spans="2:51" s="11" customFormat="1" ht="13.5">
      <c r="B288" s="129"/>
      <c r="C288" s="257"/>
      <c r="D288" s="258" t="s">
        <v>294</v>
      </c>
      <c r="E288" s="259" t="s">
        <v>5</v>
      </c>
      <c r="F288" s="237" t="s">
        <v>237</v>
      </c>
      <c r="G288" s="257"/>
      <c r="H288" s="260">
        <v>28.03</v>
      </c>
      <c r="I288" s="257"/>
      <c r="J288" s="257"/>
      <c r="K288" s="257"/>
      <c r="L288" s="129"/>
      <c r="M288" s="130"/>
      <c r="N288" s="131"/>
      <c r="O288" s="131"/>
      <c r="P288" s="131"/>
      <c r="Q288" s="131"/>
      <c r="R288" s="131"/>
      <c r="S288" s="131"/>
      <c r="T288" s="132"/>
      <c r="AT288" s="133" t="s">
        <v>294</v>
      </c>
      <c r="AU288" s="133" t="s">
        <v>86</v>
      </c>
      <c r="AV288" s="11" t="s">
        <v>86</v>
      </c>
      <c r="AW288" s="11" t="s">
        <v>40</v>
      </c>
      <c r="AX288" s="11" t="s">
        <v>26</v>
      </c>
      <c r="AY288" s="133" t="s">
        <v>284</v>
      </c>
    </row>
    <row r="289" spans="2:65" s="1" customFormat="1" ht="31.5" customHeight="1">
      <c r="B289" s="122"/>
      <c r="C289" s="252" t="s">
        <v>582</v>
      </c>
      <c r="D289" s="252" t="s">
        <v>287</v>
      </c>
      <c r="E289" s="253" t="s">
        <v>583</v>
      </c>
      <c r="F289" s="236" t="s">
        <v>584</v>
      </c>
      <c r="G289" s="254" t="s">
        <v>290</v>
      </c>
      <c r="H289" s="255">
        <v>28.03</v>
      </c>
      <c r="I289" s="123">
        <v>0</v>
      </c>
      <c r="J289" s="256">
        <f>ROUND(I289*H289,2)</f>
        <v>0</v>
      </c>
      <c r="K289" s="236" t="s">
        <v>291</v>
      </c>
      <c r="L289" s="40"/>
      <c r="M289" s="124" t="s">
        <v>5</v>
      </c>
      <c r="N289" s="125" t="s">
        <v>48</v>
      </c>
      <c r="O289" s="41"/>
      <c r="P289" s="126">
        <f>O289*H289</f>
        <v>0</v>
      </c>
      <c r="Q289" s="126">
        <v>0.30651</v>
      </c>
      <c r="R289" s="126">
        <f>Q289*H289</f>
        <v>8.5914753</v>
      </c>
      <c r="S289" s="126">
        <v>0</v>
      </c>
      <c r="T289" s="127">
        <f>S289*H289</f>
        <v>0</v>
      </c>
      <c r="AR289" s="24" t="s">
        <v>292</v>
      </c>
      <c r="AT289" s="24" t="s">
        <v>287</v>
      </c>
      <c r="AU289" s="24" t="s">
        <v>86</v>
      </c>
      <c r="AY289" s="24" t="s">
        <v>284</v>
      </c>
      <c r="BE289" s="128">
        <f>IF(N289="základní",J289,0)</f>
        <v>0</v>
      </c>
      <c r="BF289" s="128">
        <f>IF(N289="snížená",J289,0)</f>
        <v>0</v>
      </c>
      <c r="BG289" s="128">
        <f>IF(N289="zákl. přenesená",J289,0)</f>
        <v>0</v>
      </c>
      <c r="BH289" s="128">
        <f>IF(N289="sníž. přenesená",J289,0)</f>
        <v>0</v>
      </c>
      <c r="BI289" s="128">
        <f>IF(N289="nulová",J289,0)</f>
        <v>0</v>
      </c>
      <c r="BJ289" s="24" t="s">
        <v>26</v>
      </c>
      <c r="BK289" s="128">
        <f>ROUND(I289*H289,2)</f>
        <v>0</v>
      </c>
      <c r="BL289" s="24" t="s">
        <v>292</v>
      </c>
      <c r="BM289" s="24" t="s">
        <v>585</v>
      </c>
    </row>
    <row r="290" spans="2:51" s="11" customFormat="1" ht="13.5">
      <c r="B290" s="129"/>
      <c r="C290" s="257"/>
      <c r="D290" s="258" t="s">
        <v>294</v>
      </c>
      <c r="E290" s="259" t="s">
        <v>5</v>
      </c>
      <c r="F290" s="237" t="s">
        <v>237</v>
      </c>
      <c r="G290" s="257"/>
      <c r="H290" s="260">
        <v>28.03</v>
      </c>
      <c r="I290" s="257"/>
      <c r="J290" s="257"/>
      <c r="K290" s="257"/>
      <c r="L290" s="129"/>
      <c r="M290" s="130"/>
      <c r="N290" s="131"/>
      <c r="O290" s="131"/>
      <c r="P290" s="131"/>
      <c r="Q290" s="131"/>
      <c r="R290" s="131"/>
      <c r="S290" s="131"/>
      <c r="T290" s="132"/>
      <c r="AT290" s="133" t="s">
        <v>294</v>
      </c>
      <c r="AU290" s="133" t="s">
        <v>86</v>
      </c>
      <c r="AV290" s="11" t="s">
        <v>86</v>
      </c>
      <c r="AW290" s="11" t="s">
        <v>40</v>
      </c>
      <c r="AX290" s="11" t="s">
        <v>26</v>
      </c>
      <c r="AY290" s="133" t="s">
        <v>284</v>
      </c>
    </row>
    <row r="291" spans="2:65" s="1" customFormat="1" ht="31.5" customHeight="1">
      <c r="B291" s="122"/>
      <c r="C291" s="252" t="s">
        <v>586</v>
      </c>
      <c r="D291" s="252" t="s">
        <v>287</v>
      </c>
      <c r="E291" s="253" t="s">
        <v>587</v>
      </c>
      <c r="F291" s="236" t="s">
        <v>588</v>
      </c>
      <c r="G291" s="254" t="s">
        <v>290</v>
      </c>
      <c r="H291" s="255">
        <v>28.03</v>
      </c>
      <c r="I291" s="123">
        <v>0</v>
      </c>
      <c r="J291" s="256">
        <f>ROUND(I291*H291,2)</f>
        <v>0</v>
      </c>
      <c r="K291" s="236" t="s">
        <v>291</v>
      </c>
      <c r="L291" s="40"/>
      <c r="M291" s="124" t="s">
        <v>5</v>
      </c>
      <c r="N291" s="125" t="s">
        <v>48</v>
      </c>
      <c r="O291" s="41"/>
      <c r="P291" s="126">
        <f>O291*H291</f>
        <v>0</v>
      </c>
      <c r="Q291" s="126">
        <v>0.10373</v>
      </c>
      <c r="R291" s="126">
        <f>Q291*H291</f>
        <v>2.9075519</v>
      </c>
      <c r="S291" s="126">
        <v>0</v>
      </c>
      <c r="T291" s="127">
        <f>S291*H291</f>
        <v>0</v>
      </c>
      <c r="AR291" s="24" t="s">
        <v>292</v>
      </c>
      <c r="AT291" s="24" t="s">
        <v>287</v>
      </c>
      <c r="AU291" s="24" t="s">
        <v>86</v>
      </c>
      <c r="AY291" s="24" t="s">
        <v>284</v>
      </c>
      <c r="BE291" s="128">
        <f>IF(N291="základní",J291,0)</f>
        <v>0</v>
      </c>
      <c r="BF291" s="128">
        <f>IF(N291="snížená",J291,0)</f>
        <v>0</v>
      </c>
      <c r="BG291" s="128">
        <f>IF(N291="zákl. přenesená",J291,0)</f>
        <v>0</v>
      </c>
      <c r="BH291" s="128">
        <f>IF(N291="sníž. přenesená",J291,0)</f>
        <v>0</v>
      </c>
      <c r="BI291" s="128">
        <f>IF(N291="nulová",J291,0)</f>
        <v>0</v>
      </c>
      <c r="BJ291" s="24" t="s">
        <v>26</v>
      </c>
      <c r="BK291" s="128">
        <f>ROUND(I291*H291,2)</f>
        <v>0</v>
      </c>
      <c r="BL291" s="24" t="s">
        <v>292</v>
      </c>
      <c r="BM291" s="24" t="s">
        <v>589</v>
      </c>
    </row>
    <row r="292" spans="2:51" s="11" customFormat="1" ht="13.5">
      <c r="B292" s="129"/>
      <c r="C292" s="257"/>
      <c r="D292" s="258" t="s">
        <v>294</v>
      </c>
      <c r="E292" s="259" t="s">
        <v>5</v>
      </c>
      <c r="F292" s="237" t="s">
        <v>237</v>
      </c>
      <c r="G292" s="257"/>
      <c r="H292" s="260">
        <v>28.03</v>
      </c>
      <c r="I292" s="257"/>
      <c r="J292" s="257"/>
      <c r="K292" s="257"/>
      <c r="L292" s="129"/>
      <c r="M292" s="130"/>
      <c r="N292" s="131"/>
      <c r="O292" s="131"/>
      <c r="P292" s="131"/>
      <c r="Q292" s="131"/>
      <c r="R292" s="131"/>
      <c r="S292" s="131"/>
      <c r="T292" s="132"/>
      <c r="AT292" s="133" t="s">
        <v>294</v>
      </c>
      <c r="AU292" s="133" t="s">
        <v>86</v>
      </c>
      <c r="AV292" s="11" t="s">
        <v>86</v>
      </c>
      <c r="AW292" s="11" t="s">
        <v>40</v>
      </c>
      <c r="AX292" s="11" t="s">
        <v>26</v>
      </c>
      <c r="AY292" s="133" t="s">
        <v>284</v>
      </c>
    </row>
    <row r="293" spans="2:65" s="1" customFormat="1" ht="22.5" customHeight="1">
      <c r="B293" s="122"/>
      <c r="C293" s="252" t="s">
        <v>590</v>
      </c>
      <c r="D293" s="252" t="s">
        <v>287</v>
      </c>
      <c r="E293" s="253" t="s">
        <v>591</v>
      </c>
      <c r="F293" s="236" t="s">
        <v>592</v>
      </c>
      <c r="G293" s="254" t="s">
        <v>290</v>
      </c>
      <c r="H293" s="255">
        <v>28.03</v>
      </c>
      <c r="I293" s="123">
        <v>0</v>
      </c>
      <c r="J293" s="256">
        <f>ROUND(I293*H293,2)</f>
        <v>0</v>
      </c>
      <c r="K293" s="236" t="s">
        <v>5</v>
      </c>
      <c r="L293" s="40"/>
      <c r="M293" s="124" t="s">
        <v>5</v>
      </c>
      <c r="N293" s="125" t="s">
        <v>48</v>
      </c>
      <c r="O293" s="41"/>
      <c r="P293" s="126">
        <f>O293*H293</f>
        <v>0</v>
      </c>
      <c r="Q293" s="126">
        <v>0</v>
      </c>
      <c r="R293" s="126">
        <f>Q293*H293</f>
        <v>0</v>
      </c>
      <c r="S293" s="126">
        <v>0</v>
      </c>
      <c r="T293" s="127">
        <f>S293*H293</f>
        <v>0</v>
      </c>
      <c r="AR293" s="24" t="s">
        <v>292</v>
      </c>
      <c r="AT293" s="24" t="s">
        <v>287</v>
      </c>
      <c r="AU293" s="24" t="s">
        <v>86</v>
      </c>
      <c r="AY293" s="24" t="s">
        <v>284</v>
      </c>
      <c r="BE293" s="128">
        <f>IF(N293="základní",J293,0)</f>
        <v>0</v>
      </c>
      <c r="BF293" s="128">
        <f>IF(N293="snížená",J293,0)</f>
        <v>0</v>
      </c>
      <c r="BG293" s="128">
        <f>IF(N293="zákl. přenesená",J293,0)</f>
        <v>0</v>
      </c>
      <c r="BH293" s="128">
        <f>IF(N293="sníž. přenesená",J293,0)</f>
        <v>0</v>
      </c>
      <c r="BI293" s="128">
        <f>IF(N293="nulová",J293,0)</f>
        <v>0</v>
      </c>
      <c r="BJ293" s="24" t="s">
        <v>26</v>
      </c>
      <c r="BK293" s="128">
        <f>ROUND(I293*H293,2)</f>
        <v>0</v>
      </c>
      <c r="BL293" s="24" t="s">
        <v>292</v>
      </c>
      <c r="BM293" s="24" t="s">
        <v>593</v>
      </c>
    </row>
    <row r="294" spans="2:51" s="11" customFormat="1" ht="13.5">
      <c r="B294" s="129"/>
      <c r="C294" s="257"/>
      <c r="D294" s="258" t="s">
        <v>294</v>
      </c>
      <c r="E294" s="259" t="s">
        <v>5</v>
      </c>
      <c r="F294" s="237" t="s">
        <v>237</v>
      </c>
      <c r="G294" s="257"/>
      <c r="H294" s="260">
        <v>28.03</v>
      </c>
      <c r="I294" s="257"/>
      <c r="J294" s="257"/>
      <c r="K294" s="257"/>
      <c r="L294" s="129"/>
      <c r="M294" s="130"/>
      <c r="N294" s="131"/>
      <c r="O294" s="131"/>
      <c r="P294" s="131"/>
      <c r="Q294" s="131"/>
      <c r="R294" s="131"/>
      <c r="S294" s="131"/>
      <c r="T294" s="132"/>
      <c r="AT294" s="133" t="s">
        <v>294</v>
      </c>
      <c r="AU294" s="133" t="s">
        <v>86</v>
      </c>
      <c r="AV294" s="11" t="s">
        <v>86</v>
      </c>
      <c r="AW294" s="11" t="s">
        <v>40</v>
      </c>
      <c r="AX294" s="11" t="s">
        <v>26</v>
      </c>
      <c r="AY294" s="133" t="s">
        <v>284</v>
      </c>
    </row>
    <row r="295" spans="2:65" s="1" customFormat="1" ht="22.5" customHeight="1">
      <c r="B295" s="122"/>
      <c r="C295" s="252" t="s">
        <v>594</v>
      </c>
      <c r="D295" s="252" t="s">
        <v>287</v>
      </c>
      <c r="E295" s="253" t="s">
        <v>595</v>
      </c>
      <c r="F295" s="236" t="s">
        <v>596</v>
      </c>
      <c r="G295" s="254" t="s">
        <v>452</v>
      </c>
      <c r="H295" s="255">
        <v>63.45</v>
      </c>
      <c r="I295" s="123">
        <v>0</v>
      </c>
      <c r="J295" s="256">
        <f>ROUND(I295*H295,2)</f>
        <v>0</v>
      </c>
      <c r="K295" s="236" t="s">
        <v>5</v>
      </c>
      <c r="L295" s="40"/>
      <c r="M295" s="124" t="s">
        <v>5</v>
      </c>
      <c r="N295" s="125" t="s">
        <v>48</v>
      </c>
      <c r="O295" s="41"/>
      <c r="P295" s="126">
        <f>O295*H295</f>
        <v>0</v>
      </c>
      <c r="Q295" s="126">
        <v>0</v>
      </c>
      <c r="R295" s="126">
        <f>Q295*H295</f>
        <v>0</v>
      </c>
      <c r="S295" s="126">
        <v>0</v>
      </c>
      <c r="T295" s="127">
        <f>S295*H295</f>
        <v>0</v>
      </c>
      <c r="AR295" s="24" t="s">
        <v>292</v>
      </c>
      <c r="AT295" s="24" t="s">
        <v>287</v>
      </c>
      <c r="AU295" s="24" t="s">
        <v>86</v>
      </c>
      <c r="AY295" s="24" t="s">
        <v>284</v>
      </c>
      <c r="BE295" s="128">
        <f>IF(N295="základní",J295,0)</f>
        <v>0</v>
      </c>
      <c r="BF295" s="128">
        <f>IF(N295="snížená",J295,0)</f>
        <v>0</v>
      </c>
      <c r="BG295" s="128">
        <f>IF(N295="zákl. přenesená",J295,0)</f>
        <v>0</v>
      </c>
      <c r="BH295" s="128">
        <f>IF(N295="sníž. přenesená",J295,0)</f>
        <v>0</v>
      </c>
      <c r="BI295" s="128">
        <f>IF(N295="nulová",J295,0)</f>
        <v>0</v>
      </c>
      <c r="BJ295" s="24" t="s">
        <v>26</v>
      </c>
      <c r="BK295" s="128">
        <f>ROUND(I295*H295,2)</f>
        <v>0</v>
      </c>
      <c r="BL295" s="24" t="s">
        <v>292</v>
      </c>
      <c r="BM295" s="24" t="s">
        <v>597</v>
      </c>
    </row>
    <row r="296" spans="2:51" s="11" customFormat="1" ht="13.5">
      <c r="B296" s="129"/>
      <c r="C296" s="257"/>
      <c r="D296" s="262" t="s">
        <v>294</v>
      </c>
      <c r="E296" s="265" t="s">
        <v>5</v>
      </c>
      <c r="F296" s="239" t="s">
        <v>225</v>
      </c>
      <c r="G296" s="257"/>
      <c r="H296" s="266">
        <v>63.45</v>
      </c>
      <c r="I296" s="257"/>
      <c r="J296" s="257"/>
      <c r="K296" s="257"/>
      <c r="L296" s="129"/>
      <c r="M296" s="130"/>
      <c r="N296" s="131"/>
      <c r="O296" s="131"/>
      <c r="P296" s="131"/>
      <c r="Q296" s="131"/>
      <c r="R296" s="131"/>
      <c r="S296" s="131"/>
      <c r="T296" s="132"/>
      <c r="AT296" s="133" t="s">
        <v>294</v>
      </c>
      <c r="AU296" s="133" t="s">
        <v>86</v>
      </c>
      <c r="AV296" s="11" t="s">
        <v>86</v>
      </c>
      <c r="AW296" s="11" t="s">
        <v>40</v>
      </c>
      <c r="AX296" s="11" t="s">
        <v>26</v>
      </c>
      <c r="AY296" s="133" t="s">
        <v>284</v>
      </c>
    </row>
    <row r="297" spans="2:63" s="10" customFormat="1" ht="29.85" customHeight="1">
      <c r="B297" s="114"/>
      <c r="C297" s="246"/>
      <c r="D297" s="250" t="s">
        <v>76</v>
      </c>
      <c r="E297" s="242" t="s">
        <v>323</v>
      </c>
      <c r="F297" s="242" t="s">
        <v>598</v>
      </c>
      <c r="G297" s="246"/>
      <c r="H297" s="246"/>
      <c r="I297" s="246"/>
      <c r="J297" s="251">
        <f>BK297</f>
        <v>0</v>
      </c>
      <c r="K297" s="246"/>
      <c r="L297" s="114"/>
      <c r="M297" s="116"/>
      <c r="N297" s="117"/>
      <c r="O297" s="117"/>
      <c r="P297" s="118">
        <f>SUM(P298:P503)</f>
        <v>0</v>
      </c>
      <c r="Q297" s="117"/>
      <c r="R297" s="118">
        <f>SUM(R298:R503)</f>
        <v>22.90174903999999</v>
      </c>
      <c r="S297" s="117"/>
      <c r="T297" s="119">
        <f>SUM(T298:T503)</f>
        <v>0</v>
      </c>
      <c r="AR297" s="115" t="s">
        <v>26</v>
      </c>
      <c r="AT297" s="120" t="s">
        <v>76</v>
      </c>
      <c r="AU297" s="120" t="s">
        <v>26</v>
      </c>
      <c r="AY297" s="115" t="s">
        <v>284</v>
      </c>
      <c r="BK297" s="121">
        <f>SUM(BK298:BK503)</f>
        <v>0</v>
      </c>
    </row>
    <row r="298" spans="2:65" s="1" customFormat="1" ht="22.5" customHeight="1">
      <c r="B298" s="122"/>
      <c r="C298" s="252" t="s">
        <v>599</v>
      </c>
      <c r="D298" s="252" t="s">
        <v>287</v>
      </c>
      <c r="E298" s="253" t="s">
        <v>600</v>
      </c>
      <c r="F298" s="236" t="s">
        <v>601</v>
      </c>
      <c r="G298" s="254" t="s">
        <v>290</v>
      </c>
      <c r="H298" s="255">
        <v>4.543</v>
      </c>
      <c r="I298" s="123">
        <v>0</v>
      </c>
      <c r="J298" s="256">
        <f>ROUND(I298*H298,2)</f>
        <v>0</v>
      </c>
      <c r="K298" s="236" t="s">
        <v>291</v>
      </c>
      <c r="L298" s="40"/>
      <c r="M298" s="124" t="s">
        <v>5</v>
      </c>
      <c r="N298" s="125" t="s">
        <v>48</v>
      </c>
      <c r="O298" s="41"/>
      <c r="P298" s="126">
        <f>O298*H298</f>
        <v>0</v>
      </c>
      <c r="Q298" s="126">
        <v>0.04</v>
      </c>
      <c r="R298" s="126">
        <f>Q298*H298</f>
        <v>0.18172000000000002</v>
      </c>
      <c r="S298" s="126">
        <v>0</v>
      </c>
      <c r="T298" s="127">
        <f>S298*H298</f>
        <v>0</v>
      </c>
      <c r="AR298" s="24" t="s">
        <v>292</v>
      </c>
      <c r="AT298" s="24" t="s">
        <v>287</v>
      </c>
      <c r="AU298" s="24" t="s">
        <v>86</v>
      </c>
      <c r="AY298" s="24" t="s">
        <v>284</v>
      </c>
      <c r="BE298" s="128">
        <f>IF(N298="základní",J298,0)</f>
        <v>0</v>
      </c>
      <c r="BF298" s="128">
        <f>IF(N298="snížená",J298,0)</f>
        <v>0</v>
      </c>
      <c r="BG298" s="128">
        <f>IF(N298="zákl. přenesená",J298,0)</f>
        <v>0</v>
      </c>
      <c r="BH298" s="128">
        <f>IF(N298="sníž. přenesená",J298,0)</f>
        <v>0</v>
      </c>
      <c r="BI298" s="128">
        <f>IF(N298="nulová",J298,0)</f>
        <v>0</v>
      </c>
      <c r="BJ298" s="24" t="s">
        <v>26</v>
      </c>
      <c r="BK298" s="128">
        <f>ROUND(I298*H298,2)</f>
        <v>0</v>
      </c>
      <c r="BL298" s="24" t="s">
        <v>292</v>
      </c>
      <c r="BM298" s="24" t="s">
        <v>602</v>
      </c>
    </row>
    <row r="299" spans="2:51" s="12" customFormat="1" ht="13.5">
      <c r="B299" s="134"/>
      <c r="C299" s="261"/>
      <c r="D299" s="262" t="s">
        <v>294</v>
      </c>
      <c r="E299" s="263" t="s">
        <v>5</v>
      </c>
      <c r="F299" s="238" t="s">
        <v>298</v>
      </c>
      <c r="G299" s="261"/>
      <c r="H299" s="264" t="s">
        <v>5</v>
      </c>
      <c r="I299" s="261"/>
      <c r="J299" s="261"/>
      <c r="K299" s="261"/>
      <c r="L299" s="134"/>
      <c r="M299" s="137"/>
      <c r="N299" s="138"/>
      <c r="O299" s="138"/>
      <c r="P299" s="138"/>
      <c r="Q299" s="138"/>
      <c r="R299" s="138"/>
      <c r="S299" s="138"/>
      <c r="T299" s="139"/>
      <c r="AT299" s="135" t="s">
        <v>294</v>
      </c>
      <c r="AU299" s="135" t="s">
        <v>86</v>
      </c>
      <c r="AV299" s="12" t="s">
        <v>26</v>
      </c>
      <c r="AW299" s="12" t="s">
        <v>40</v>
      </c>
      <c r="AX299" s="12" t="s">
        <v>77</v>
      </c>
      <c r="AY299" s="135" t="s">
        <v>284</v>
      </c>
    </row>
    <row r="300" spans="2:51" s="11" customFormat="1" ht="13.5">
      <c r="B300" s="129"/>
      <c r="C300" s="257"/>
      <c r="D300" s="258" t="s">
        <v>294</v>
      </c>
      <c r="E300" s="259" t="s">
        <v>5</v>
      </c>
      <c r="F300" s="237" t="s">
        <v>603</v>
      </c>
      <c r="G300" s="257"/>
      <c r="H300" s="260">
        <v>4.543</v>
      </c>
      <c r="I300" s="257"/>
      <c r="J300" s="257"/>
      <c r="K300" s="257"/>
      <c r="L300" s="129"/>
      <c r="M300" s="130"/>
      <c r="N300" s="131"/>
      <c r="O300" s="131"/>
      <c r="P300" s="131"/>
      <c r="Q300" s="131"/>
      <c r="R300" s="131"/>
      <c r="S300" s="131"/>
      <c r="T300" s="132"/>
      <c r="AT300" s="133" t="s">
        <v>294</v>
      </c>
      <c r="AU300" s="133" t="s">
        <v>86</v>
      </c>
      <c r="AV300" s="11" t="s">
        <v>86</v>
      </c>
      <c r="AW300" s="11" t="s">
        <v>40</v>
      </c>
      <c r="AX300" s="11" t="s">
        <v>26</v>
      </c>
      <c r="AY300" s="133" t="s">
        <v>284</v>
      </c>
    </row>
    <row r="301" spans="2:65" s="1" customFormat="1" ht="31.5" customHeight="1">
      <c r="B301" s="122"/>
      <c r="C301" s="252" t="s">
        <v>604</v>
      </c>
      <c r="D301" s="252" t="s">
        <v>287</v>
      </c>
      <c r="E301" s="253" t="s">
        <v>605</v>
      </c>
      <c r="F301" s="236" t="s">
        <v>606</v>
      </c>
      <c r="G301" s="254" t="s">
        <v>290</v>
      </c>
      <c r="H301" s="255">
        <v>24.484</v>
      </c>
      <c r="I301" s="123">
        <v>0</v>
      </c>
      <c r="J301" s="256">
        <f>ROUND(I301*H301,2)</f>
        <v>0</v>
      </c>
      <c r="K301" s="236" t="s">
        <v>291</v>
      </c>
      <c r="L301" s="40"/>
      <c r="M301" s="124" t="s">
        <v>5</v>
      </c>
      <c r="N301" s="125" t="s">
        <v>48</v>
      </c>
      <c r="O301" s="41"/>
      <c r="P301" s="126">
        <f>O301*H301</f>
        <v>0</v>
      </c>
      <c r="Q301" s="126">
        <v>0.00489</v>
      </c>
      <c r="R301" s="126">
        <f>Q301*H301</f>
        <v>0.11972676000000002</v>
      </c>
      <c r="S301" s="126">
        <v>0</v>
      </c>
      <c r="T301" s="127">
        <f>S301*H301</f>
        <v>0</v>
      </c>
      <c r="AR301" s="24" t="s">
        <v>292</v>
      </c>
      <c r="AT301" s="24" t="s">
        <v>287</v>
      </c>
      <c r="AU301" s="24" t="s">
        <v>86</v>
      </c>
      <c r="AY301" s="24" t="s">
        <v>284</v>
      </c>
      <c r="BE301" s="128">
        <f>IF(N301="základní",J301,0)</f>
        <v>0</v>
      </c>
      <c r="BF301" s="128">
        <f>IF(N301="snížená",J301,0)</f>
        <v>0</v>
      </c>
      <c r="BG301" s="128">
        <f>IF(N301="zákl. přenesená",J301,0)</f>
        <v>0</v>
      </c>
      <c r="BH301" s="128">
        <f>IF(N301="sníž. přenesená",J301,0)</f>
        <v>0</v>
      </c>
      <c r="BI301" s="128">
        <f>IF(N301="nulová",J301,0)</f>
        <v>0</v>
      </c>
      <c r="BJ301" s="24" t="s">
        <v>26</v>
      </c>
      <c r="BK301" s="128">
        <f>ROUND(I301*H301,2)</f>
        <v>0</v>
      </c>
      <c r="BL301" s="24" t="s">
        <v>292</v>
      </c>
      <c r="BM301" s="24" t="s">
        <v>607</v>
      </c>
    </row>
    <row r="302" spans="2:51" s="11" customFormat="1" ht="13.5">
      <c r="B302" s="129"/>
      <c r="C302" s="257"/>
      <c r="D302" s="258" t="s">
        <v>294</v>
      </c>
      <c r="E302" s="259" t="s">
        <v>5</v>
      </c>
      <c r="F302" s="237" t="s">
        <v>215</v>
      </c>
      <c r="G302" s="257"/>
      <c r="H302" s="260">
        <v>24.484</v>
      </c>
      <c r="I302" s="257"/>
      <c r="J302" s="257"/>
      <c r="K302" s="257"/>
      <c r="L302" s="129"/>
      <c r="M302" s="130"/>
      <c r="N302" s="131"/>
      <c r="O302" s="131"/>
      <c r="P302" s="131"/>
      <c r="Q302" s="131"/>
      <c r="R302" s="131"/>
      <c r="S302" s="131"/>
      <c r="T302" s="132"/>
      <c r="AT302" s="133" t="s">
        <v>294</v>
      </c>
      <c r="AU302" s="133" t="s">
        <v>86</v>
      </c>
      <c r="AV302" s="11" t="s">
        <v>86</v>
      </c>
      <c r="AW302" s="11" t="s">
        <v>40</v>
      </c>
      <c r="AX302" s="11" t="s">
        <v>26</v>
      </c>
      <c r="AY302" s="133" t="s">
        <v>284</v>
      </c>
    </row>
    <row r="303" spans="2:65" s="1" customFormat="1" ht="31.5" customHeight="1">
      <c r="B303" s="122"/>
      <c r="C303" s="252" t="s">
        <v>608</v>
      </c>
      <c r="D303" s="252" t="s">
        <v>287</v>
      </c>
      <c r="E303" s="253" t="s">
        <v>609</v>
      </c>
      <c r="F303" s="236" t="s">
        <v>610</v>
      </c>
      <c r="G303" s="254" t="s">
        <v>290</v>
      </c>
      <c r="H303" s="255">
        <v>168.521</v>
      </c>
      <c r="I303" s="123">
        <v>0</v>
      </c>
      <c r="J303" s="256">
        <f>ROUND(I303*H303,2)</f>
        <v>0</v>
      </c>
      <c r="K303" s="236" t="s">
        <v>5</v>
      </c>
      <c r="L303" s="40"/>
      <c r="M303" s="124" t="s">
        <v>5</v>
      </c>
      <c r="N303" s="125" t="s">
        <v>48</v>
      </c>
      <c r="O303" s="41"/>
      <c r="P303" s="126">
        <f>O303*H303</f>
        <v>0</v>
      </c>
      <c r="Q303" s="126">
        <v>0.003</v>
      </c>
      <c r="R303" s="126">
        <f>Q303*H303</f>
        <v>0.505563</v>
      </c>
      <c r="S303" s="126">
        <v>0</v>
      </c>
      <c r="T303" s="127">
        <f>S303*H303</f>
        <v>0</v>
      </c>
      <c r="AR303" s="24" t="s">
        <v>292</v>
      </c>
      <c r="AT303" s="24" t="s">
        <v>287</v>
      </c>
      <c r="AU303" s="24" t="s">
        <v>86</v>
      </c>
      <c r="AY303" s="24" t="s">
        <v>284</v>
      </c>
      <c r="BE303" s="128">
        <f>IF(N303="základní",J303,0)</f>
        <v>0</v>
      </c>
      <c r="BF303" s="128">
        <f>IF(N303="snížená",J303,0)</f>
        <v>0</v>
      </c>
      <c r="BG303" s="128">
        <f>IF(N303="zákl. přenesená",J303,0)</f>
        <v>0</v>
      </c>
      <c r="BH303" s="128">
        <f>IF(N303="sníž. přenesená",J303,0)</f>
        <v>0</v>
      </c>
      <c r="BI303" s="128">
        <f>IF(N303="nulová",J303,0)</f>
        <v>0</v>
      </c>
      <c r="BJ303" s="24" t="s">
        <v>26</v>
      </c>
      <c r="BK303" s="128">
        <f>ROUND(I303*H303,2)</f>
        <v>0</v>
      </c>
      <c r="BL303" s="24" t="s">
        <v>292</v>
      </c>
      <c r="BM303" s="24" t="s">
        <v>611</v>
      </c>
    </row>
    <row r="304" spans="2:51" s="11" customFormat="1" ht="13.5">
      <c r="B304" s="129"/>
      <c r="C304" s="257"/>
      <c r="D304" s="258" t="s">
        <v>294</v>
      </c>
      <c r="E304" s="259" t="s">
        <v>5</v>
      </c>
      <c r="F304" s="237" t="s">
        <v>127</v>
      </c>
      <c r="G304" s="257"/>
      <c r="H304" s="260">
        <v>168.521</v>
      </c>
      <c r="I304" s="257"/>
      <c r="J304" s="257"/>
      <c r="K304" s="257"/>
      <c r="L304" s="129"/>
      <c r="M304" s="130"/>
      <c r="N304" s="131"/>
      <c r="O304" s="131"/>
      <c r="P304" s="131"/>
      <c r="Q304" s="131"/>
      <c r="R304" s="131"/>
      <c r="S304" s="131"/>
      <c r="T304" s="132"/>
      <c r="AT304" s="133" t="s">
        <v>294</v>
      </c>
      <c r="AU304" s="133" t="s">
        <v>86</v>
      </c>
      <c r="AV304" s="11" t="s">
        <v>86</v>
      </c>
      <c r="AW304" s="11" t="s">
        <v>40</v>
      </c>
      <c r="AX304" s="11" t="s">
        <v>26</v>
      </c>
      <c r="AY304" s="133" t="s">
        <v>284</v>
      </c>
    </row>
    <row r="305" spans="2:65" s="1" customFormat="1" ht="31.5" customHeight="1">
      <c r="B305" s="122"/>
      <c r="C305" s="252" t="s">
        <v>612</v>
      </c>
      <c r="D305" s="252" t="s">
        <v>287</v>
      </c>
      <c r="E305" s="253" t="s">
        <v>613</v>
      </c>
      <c r="F305" s="236" t="s">
        <v>614</v>
      </c>
      <c r="G305" s="254" t="s">
        <v>290</v>
      </c>
      <c r="H305" s="255">
        <v>1.8</v>
      </c>
      <c r="I305" s="123">
        <v>0</v>
      </c>
      <c r="J305" s="256">
        <f>ROUND(I305*H305,2)</f>
        <v>0</v>
      </c>
      <c r="K305" s="236" t="s">
        <v>291</v>
      </c>
      <c r="L305" s="40"/>
      <c r="M305" s="124" t="s">
        <v>5</v>
      </c>
      <c r="N305" s="125" t="s">
        <v>48</v>
      </c>
      <c r="O305" s="41"/>
      <c r="P305" s="126">
        <f>O305*H305</f>
        <v>0</v>
      </c>
      <c r="Q305" s="126">
        <v>0.01575</v>
      </c>
      <c r="R305" s="126">
        <f>Q305*H305</f>
        <v>0.02835</v>
      </c>
      <c r="S305" s="126">
        <v>0</v>
      </c>
      <c r="T305" s="127">
        <f>S305*H305</f>
        <v>0</v>
      </c>
      <c r="AR305" s="24" t="s">
        <v>292</v>
      </c>
      <c r="AT305" s="24" t="s">
        <v>287</v>
      </c>
      <c r="AU305" s="24" t="s">
        <v>86</v>
      </c>
      <c r="AY305" s="24" t="s">
        <v>284</v>
      </c>
      <c r="BE305" s="128">
        <f>IF(N305="základní",J305,0)</f>
        <v>0</v>
      </c>
      <c r="BF305" s="128">
        <f>IF(N305="snížená",J305,0)</f>
        <v>0</v>
      </c>
      <c r="BG305" s="128">
        <f>IF(N305="zákl. přenesená",J305,0)</f>
        <v>0</v>
      </c>
      <c r="BH305" s="128">
        <f>IF(N305="sníž. přenesená",J305,0)</f>
        <v>0</v>
      </c>
      <c r="BI305" s="128">
        <f>IF(N305="nulová",J305,0)</f>
        <v>0</v>
      </c>
      <c r="BJ305" s="24" t="s">
        <v>26</v>
      </c>
      <c r="BK305" s="128">
        <f>ROUND(I305*H305,2)</f>
        <v>0</v>
      </c>
      <c r="BL305" s="24" t="s">
        <v>292</v>
      </c>
      <c r="BM305" s="24" t="s">
        <v>615</v>
      </c>
    </row>
    <row r="306" spans="2:51" s="11" customFormat="1" ht="13.5">
      <c r="B306" s="129"/>
      <c r="C306" s="257"/>
      <c r="D306" s="258" t="s">
        <v>294</v>
      </c>
      <c r="E306" s="259" t="s">
        <v>5</v>
      </c>
      <c r="F306" s="237" t="s">
        <v>124</v>
      </c>
      <c r="G306" s="257"/>
      <c r="H306" s="260">
        <v>1.8</v>
      </c>
      <c r="I306" s="257"/>
      <c r="J306" s="257"/>
      <c r="K306" s="257"/>
      <c r="L306" s="129"/>
      <c r="M306" s="130"/>
      <c r="N306" s="131"/>
      <c r="O306" s="131"/>
      <c r="P306" s="131"/>
      <c r="Q306" s="131"/>
      <c r="R306" s="131"/>
      <c r="S306" s="131"/>
      <c r="T306" s="132"/>
      <c r="AT306" s="133" t="s">
        <v>294</v>
      </c>
      <c r="AU306" s="133" t="s">
        <v>86</v>
      </c>
      <c r="AV306" s="11" t="s">
        <v>86</v>
      </c>
      <c r="AW306" s="11" t="s">
        <v>40</v>
      </c>
      <c r="AX306" s="11" t="s">
        <v>26</v>
      </c>
      <c r="AY306" s="133" t="s">
        <v>284</v>
      </c>
    </row>
    <row r="307" spans="2:65" s="1" customFormat="1" ht="31.5" customHeight="1">
      <c r="B307" s="122"/>
      <c r="C307" s="252" t="s">
        <v>616</v>
      </c>
      <c r="D307" s="252" t="s">
        <v>287</v>
      </c>
      <c r="E307" s="253" t="s">
        <v>617</v>
      </c>
      <c r="F307" s="236" t="s">
        <v>618</v>
      </c>
      <c r="G307" s="254" t="s">
        <v>290</v>
      </c>
      <c r="H307" s="255">
        <v>51.268</v>
      </c>
      <c r="I307" s="123">
        <v>0</v>
      </c>
      <c r="J307" s="256">
        <f>ROUND(I307*H307,2)</f>
        <v>0</v>
      </c>
      <c r="K307" s="236" t="s">
        <v>291</v>
      </c>
      <c r="L307" s="40"/>
      <c r="M307" s="124" t="s">
        <v>5</v>
      </c>
      <c r="N307" s="125" t="s">
        <v>48</v>
      </c>
      <c r="O307" s="41"/>
      <c r="P307" s="126">
        <f>O307*H307</f>
        <v>0</v>
      </c>
      <c r="Q307" s="126">
        <v>0.01838</v>
      </c>
      <c r="R307" s="126">
        <f>Q307*H307</f>
        <v>0.9423058400000001</v>
      </c>
      <c r="S307" s="126">
        <v>0</v>
      </c>
      <c r="T307" s="127">
        <f>S307*H307</f>
        <v>0</v>
      </c>
      <c r="AR307" s="24" t="s">
        <v>292</v>
      </c>
      <c r="AT307" s="24" t="s">
        <v>287</v>
      </c>
      <c r="AU307" s="24" t="s">
        <v>86</v>
      </c>
      <c r="AY307" s="24" t="s">
        <v>284</v>
      </c>
      <c r="BE307" s="128">
        <f>IF(N307="základní",J307,0)</f>
        <v>0</v>
      </c>
      <c r="BF307" s="128">
        <f>IF(N307="snížená",J307,0)</f>
        <v>0</v>
      </c>
      <c r="BG307" s="128">
        <f>IF(N307="zákl. přenesená",J307,0)</f>
        <v>0</v>
      </c>
      <c r="BH307" s="128">
        <f>IF(N307="sníž. přenesená",J307,0)</f>
        <v>0</v>
      </c>
      <c r="BI307" s="128">
        <f>IF(N307="nulová",J307,0)</f>
        <v>0</v>
      </c>
      <c r="BJ307" s="24" t="s">
        <v>26</v>
      </c>
      <c r="BK307" s="128">
        <f>ROUND(I307*H307,2)</f>
        <v>0</v>
      </c>
      <c r="BL307" s="24" t="s">
        <v>292</v>
      </c>
      <c r="BM307" s="24" t="s">
        <v>619</v>
      </c>
    </row>
    <row r="308" spans="2:51" s="12" customFormat="1" ht="13.5">
      <c r="B308" s="134"/>
      <c r="C308" s="261"/>
      <c r="D308" s="262" t="s">
        <v>294</v>
      </c>
      <c r="E308" s="263" t="s">
        <v>5</v>
      </c>
      <c r="F308" s="238" t="s">
        <v>469</v>
      </c>
      <c r="G308" s="261"/>
      <c r="H308" s="264" t="s">
        <v>5</v>
      </c>
      <c r="I308" s="261"/>
      <c r="J308" s="261"/>
      <c r="K308" s="261"/>
      <c r="L308" s="134"/>
      <c r="M308" s="137"/>
      <c r="N308" s="138"/>
      <c r="O308" s="138"/>
      <c r="P308" s="138"/>
      <c r="Q308" s="138"/>
      <c r="R308" s="138"/>
      <c r="S308" s="138"/>
      <c r="T308" s="139"/>
      <c r="AT308" s="135" t="s">
        <v>294</v>
      </c>
      <c r="AU308" s="135" t="s">
        <v>86</v>
      </c>
      <c r="AV308" s="12" t="s">
        <v>26</v>
      </c>
      <c r="AW308" s="12" t="s">
        <v>40</v>
      </c>
      <c r="AX308" s="12" t="s">
        <v>77</v>
      </c>
      <c r="AY308" s="135" t="s">
        <v>284</v>
      </c>
    </row>
    <row r="309" spans="2:51" s="11" customFormat="1" ht="13.5">
      <c r="B309" s="129"/>
      <c r="C309" s="257"/>
      <c r="D309" s="262" t="s">
        <v>294</v>
      </c>
      <c r="E309" s="265" t="s">
        <v>5</v>
      </c>
      <c r="F309" s="239" t="s">
        <v>620</v>
      </c>
      <c r="G309" s="257"/>
      <c r="H309" s="266">
        <v>2.3</v>
      </c>
      <c r="I309" s="257"/>
      <c r="J309" s="257"/>
      <c r="K309" s="257"/>
      <c r="L309" s="129"/>
      <c r="M309" s="130"/>
      <c r="N309" s="131"/>
      <c r="O309" s="131"/>
      <c r="P309" s="131"/>
      <c r="Q309" s="131"/>
      <c r="R309" s="131"/>
      <c r="S309" s="131"/>
      <c r="T309" s="132"/>
      <c r="AT309" s="133" t="s">
        <v>294</v>
      </c>
      <c r="AU309" s="133" t="s">
        <v>86</v>
      </c>
      <c r="AV309" s="11" t="s">
        <v>86</v>
      </c>
      <c r="AW309" s="11" t="s">
        <v>40</v>
      </c>
      <c r="AX309" s="11" t="s">
        <v>77</v>
      </c>
      <c r="AY309" s="133" t="s">
        <v>284</v>
      </c>
    </row>
    <row r="310" spans="2:51" s="11" customFormat="1" ht="13.5">
      <c r="B310" s="129"/>
      <c r="C310" s="257"/>
      <c r="D310" s="262" t="s">
        <v>294</v>
      </c>
      <c r="E310" s="265" t="s">
        <v>5</v>
      </c>
      <c r="F310" s="239" t="s">
        <v>621</v>
      </c>
      <c r="G310" s="257"/>
      <c r="H310" s="266">
        <v>60.568</v>
      </c>
      <c r="I310" s="257"/>
      <c r="J310" s="257"/>
      <c r="K310" s="257"/>
      <c r="L310" s="129"/>
      <c r="M310" s="130"/>
      <c r="N310" s="131"/>
      <c r="O310" s="131"/>
      <c r="P310" s="131"/>
      <c r="Q310" s="131"/>
      <c r="R310" s="131"/>
      <c r="S310" s="131"/>
      <c r="T310" s="132"/>
      <c r="AT310" s="133" t="s">
        <v>294</v>
      </c>
      <c r="AU310" s="133" t="s">
        <v>86</v>
      </c>
      <c r="AV310" s="11" t="s">
        <v>86</v>
      </c>
      <c r="AW310" s="11" t="s">
        <v>40</v>
      </c>
      <c r="AX310" s="11" t="s">
        <v>77</v>
      </c>
      <c r="AY310" s="133" t="s">
        <v>284</v>
      </c>
    </row>
    <row r="311" spans="2:51" s="11" customFormat="1" ht="13.5">
      <c r="B311" s="129"/>
      <c r="C311" s="257"/>
      <c r="D311" s="262" t="s">
        <v>294</v>
      </c>
      <c r="E311" s="265" t="s">
        <v>5</v>
      </c>
      <c r="F311" s="239" t="s">
        <v>622</v>
      </c>
      <c r="G311" s="257"/>
      <c r="H311" s="266">
        <v>-11.6</v>
      </c>
      <c r="I311" s="257"/>
      <c r="J311" s="257"/>
      <c r="K311" s="257"/>
      <c r="L311" s="129"/>
      <c r="M311" s="130"/>
      <c r="N311" s="131"/>
      <c r="O311" s="131"/>
      <c r="P311" s="131"/>
      <c r="Q311" s="131"/>
      <c r="R311" s="131"/>
      <c r="S311" s="131"/>
      <c r="T311" s="132"/>
      <c r="AT311" s="133" t="s">
        <v>294</v>
      </c>
      <c r="AU311" s="133" t="s">
        <v>86</v>
      </c>
      <c r="AV311" s="11" t="s">
        <v>86</v>
      </c>
      <c r="AW311" s="11" t="s">
        <v>40</v>
      </c>
      <c r="AX311" s="11" t="s">
        <v>77</v>
      </c>
      <c r="AY311" s="133" t="s">
        <v>284</v>
      </c>
    </row>
    <row r="312" spans="2:51" s="13" customFormat="1" ht="13.5">
      <c r="B312" s="140"/>
      <c r="C312" s="267"/>
      <c r="D312" s="258" t="s">
        <v>294</v>
      </c>
      <c r="E312" s="268" t="s">
        <v>5</v>
      </c>
      <c r="F312" s="240" t="s">
        <v>304</v>
      </c>
      <c r="G312" s="267"/>
      <c r="H312" s="269">
        <v>51.268</v>
      </c>
      <c r="I312" s="267"/>
      <c r="J312" s="267"/>
      <c r="K312" s="267"/>
      <c r="L312" s="140"/>
      <c r="M312" s="141"/>
      <c r="N312" s="142"/>
      <c r="O312" s="142"/>
      <c r="P312" s="142"/>
      <c r="Q312" s="142"/>
      <c r="R312" s="142"/>
      <c r="S312" s="142"/>
      <c r="T312" s="143"/>
      <c r="AT312" s="144" t="s">
        <v>294</v>
      </c>
      <c r="AU312" s="144" t="s">
        <v>86</v>
      </c>
      <c r="AV312" s="13" t="s">
        <v>292</v>
      </c>
      <c r="AW312" s="13" t="s">
        <v>40</v>
      </c>
      <c r="AX312" s="13" t="s">
        <v>26</v>
      </c>
      <c r="AY312" s="144" t="s">
        <v>284</v>
      </c>
    </row>
    <row r="313" spans="2:65" s="1" customFormat="1" ht="31.5" customHeight="1">
      <c r="B313" s="122"/>
      <c r="C313" s="252" t="s">
        <v>623</v>
      </c>
      <c r="D313" s="252" t="s">
        <v>287</v>
      </c>
      <c r="E313" s="253" t="s">
        <v>624</v>
      </c>
      <c r="F313" s="236" t="s">
        <v>625</v>
      </c>
      <c r="G313" s="254" t="s">
        <v>290</v>
      </c>
      <c r="H313" s="255">
        <v>168.521</v>
      </c>
      <c r="I313" s="123">
        <v>0</v>
      </c>
      <c r="J313" s="256">
        <f>ROUND(I313*H313,2)</f>
        <v>0</v>
      </c>
      <c r="K313" s="236" t="s">
        <v>291</v>
      </c>
      <c r="L313" s="40"/>
      <c r="M313" s="124" t="s">
        <v>5</v>
      </c>
      <c r="N313" s="125" t="s">
        <v>48</v>
      </c>
      <c r="O313" s="41"/>
      <c r="P313" s="126">
        <f>O313*H313</f>
        <v>0</v>
      </c>
      <c r="Q313" s="126">
        <v>0.017</v>
      </c>
      <c r="R313" s="126">
        <f>Q313*H313</f>
        <v>2.8648569999999998</v>
      </c>
      <c r="S313" s="126">
        <v>0</v>
      </c>
      <c r="T313" s="127">
        <f>S313*H313</f>
        <v>0</v>
      </c>
      <c r="AR313" s="24" t="s">
        <v>292</v>
      </c>
      <c r="AT313" s="24" t="s">
        <v>287</v>
      </c>
      <c r="AU313" s="24" t="s">
        <v>86</v>
      </c>
      <c r="AY313" s="24" t="s">
        <v>284</v>
      </c>
      <c r="BE313" s="128">
        <f>IF(N313="základní",J313,0)</f>
        <v>0</v>
      </c>
      <c r="BF313" s="128">
        <f>IF(N313="snížená",J313,0)</f>
        <v>0</v>
      </c>
      <c r="BG313" s="128">
        <f>IF(N313="zákl. přenesená",J313,0)</f>
        <v>0</v>
      </c>
      <c r="BH313" s="128">
        <f>IF(N313="sníž. přenesená",J313,0)</f>
        <v>0</v>
      </c>
      <c r="BI313" s="128">
        <f>IF(N313="nulová",J313,0)</f>
        <v>0</v>
      </c>
      <c r="BJ313" s="24" t="s">
        <v>26</v>
      </c>
      <c r="BK313" s="128">
        <f>ROUND(I313*H313,2)</f>
        <v>0</v>
      </c>
      <c r="BL313" s="24" t="s">
        <v>292</v>
      </c>
      <c r="BM313" s="24" t="s">
        <v>626</v>
      </c>
    </row>
    <row r="314" spans="2:51" s="11" customFormat="1" ht="13.5">
      <c r="B314" s="129"/>
      <c r="C314" s="257"/>
      <c r="D314" s="258" t="s">
        <v>294</v>
      </c>
      <c r="E314" s="259" t="s">
        <v>5</v>
      </c>
      <c r="F314" s="237" t="s">
        <v>127</v>
      </c>
      <c r="G314" s="257"/>
      <c r="H314" s="260">
        <v>168.521</v>
      </c>
      <c r="I314" s="257"/>
      <c r="J314" s="257"/>
      <c r="K314" s="257"/>
      <c r="L314" s="129"/>
      <c r="M314" s="130"/>
      <c r="N314" s="131"/>
      <c r="O314" s="131"/>
      <c r="P314" s="131"/>
      <c r="Q314" s="131"/>
      <c r="R314" s="131"/>
      <c r="S314" s="131"/>
      <c r="T314" s="132"/>
      <c r="AT314" s="133" t="s">
        <v>294</v>
      </c>
      <c r="AU314" s="133" t="s">
        <v>86</v>
      </c>
      <c r="AV314" s="11" t="s">
        <v>86</v>
      </c>
      <c r="AW314" s="11" t="s">
        <v>40</v>
      </c>
      <c r="AX314" s="11" t="s">
        <v>26</v>
      </c>
      <c r="AY314" s="133" t="s">
        <v>284</v>
      </c>
    </row>
    <row r="315" spans="2:65" s="1" customFormat="1" ht="31.5" customHeight="1">
      <c r="B315" s="122"/>
      <c r="C315" s="252" t="s">
        <v>627</v>
      </c>
      <c r="D315" s="252" t="s">
        <v>287</v>
      </c>
      <c r="E315" s="253" t="s">
        <v>628</v>
      </c>
      <c r="F315" s="236" t="s">
        <v>629</v>
      </c>
      <c r="G315" s="254" t="s">
        <v>290</v>
      </c>
      <c r="H315" s="255">
        <v>1.38</v>
      </c>
      <c r="I315" s="123">
        <v>0</v>
      </c>
      <c r="J315" s="256">
        <f>ROUND(I315*H315,2)</f>
        <v>0</v>
      </c>
      <c r="K315" s="236" t="s">
        <v>291</v>
      </c>
      <c r="L315" s="40"/>
      <c r="M315" s="124" t="s">
        <v>5</v>
      </c>
      <c r="N315" s="125" t="s">
        <v>48</v>
      </c>
      <c r="O315" s="41"/>
      <c r="P315" s="126">
        <f>O315*H315</f>
        <v>0</v>
      </c>
      <c r="Q315" s="126">
        <v>0.00085</v>
      </c>
      <c r="R315" s="126">
        <f>Q315*H315</f>
        <v>0.0011729999999999998</v>
      </c>
      <c r="S315" s="126">
        <v>0</v>
      </c>
      <c r="T315" s="127">
        <f>S315*H315</f>
        <v>0</v>
      </c>
      <c r="AR315" s="24" t="s">
        <v>292</v>
      </c>
      <c r="AT315" s="24" t="s">
        <v>287</v>
      </c>
      <c r="AU315" s="24" t="s">
        <v>86</v>
      </c>
      <c r="AY315" s="24" t="s">
        <v>284</v>
      </c>
      <c r="BE315" s="128">
        <f>IF(N315="základní",J315,0)</f>
        <v>0</v>
      </c>
      <c r="BF315" s="128">
        <f>IF(N315="snížená",J315,0)</f>
        <v>0</v>
      </c>
      <c r="BG315" s="128">
        <f>IF(N315="zákl. přenesená",J315,0)</f>
        <v>0</v>
      </c>
      <c r="BH315" s="128">
        <f>IF(N315="sníž. přenesená",J315,0)</f>
        <v>0</v>
      </c>
      <c r="BI315" s="128">
        <f>IF(N315="nulová",J315,0)</f>
        <v>0</v>
      </c>
      <c r="BJ315" s="24" t="s">
        <v>26</v>
      </c>
      <c r="BK315" s="128">
        <f>ROUND(I315*H315,2)</f>
        <v>0</v>
      </c>
      <c r="BL315" s="24" t="s">
        <v>292</v>
      </c>
      <c r="BM315" s="24" t="s">
        <v>630</v>
      </c>
    </row>
    <row r="316" spans="2:51" s="12" customFormat="1" ht="13.5">
      <c r="B316" s="134"/>
      <c r="C316" s="261"/>
      <c r="D316" s="262" t="s">
        <v>294</v>
      </c>
      <c r="E316" s="263" t="s">
        <v>5</v>
      </c>
      <c r="F316" s="238" t="s">
        <v>298</v>
      </c>
      <c r="G316" s="261"/>
      <c r="H316" s="264" t="s">
        <v>5</v>
      </c>
      <c r="I316" s="261"/>
      <c r="J316" s="261"/>
      <c r="K316" s="261"/>
      <c r="L316" s="134"/>
      <c r="M316" s="137"/>
      <c r="N316" s="138"/>
      <c r="O316" s="138"/>
      <c r="P316" s="138"/>
      <c r="Q316" s="138"/>
      <c r="R316" s="138"/>
      <c r="S316" s="138"/>
      <c r="T316" s="139"/>
      <c r="AT316" s="135" t="s">
        <v>294</v>
      </c>
      <c r="AU316" s="135" t="s">
        <v>86</v>
      </c>
      <c r="AV316" s="12" t="s">
        <v>26</v>
      </c>
      <c r="AW316" s="12" t="s">
        <v>40</v>
      </c>
      <c r="AX316" s="12" t="s">
        <v>77</v>
      </c>
      <c r="AY316" s="135" t="s">
        <v>284</v>
      </c>
    </row>
    <row r="317" spans="2:51" s="11" customFormat="1" ht="13.5">
      <c r="B317" s="129"/>
      <c r="C317" s="257"/>
      <c r="D317" s="258" t="s">
        <v>294</v>
      </c>
      <c r="E317" s="259" t="s">
        <v>5</v>
      </c>
      <c r="F317" s="237" t="s">
        <v>631</v>
      </c>
      <c r="G317" s="257"/>
      <c r="H317" s="260">
        <v>1.38</v>
      </c>
      <c r="I317" s="257"/>
      <c r="J317" s="257"/>
      <c r="K317" s="257"/>
      <c r="L317" s="129"/>
      <c r="M317" s="130"/>
      <c r="N317" s="131"/>
      <c r="O317" s="131"/>
      <c r="P317" s="131"/>
      <c r="Q317" s="131"/>
      <c r="R317" s="131"/>
      <c r="S317" s="131"/>
      <c r="T317" s="132"/>
      <c r="AT317" s="133" t="s">
        <v>294</v>
      </c>
      <c r="AU317" s="133" t="s">
        <v>86</v>
      </c>
      <c r="AV317" s="11" t="s">
        <v>86</v>
      </c>
      <c r="AW317" s="11" t="s">
        <v>40</v>
      </c>
      <c r="AX317" s="11" t="s">
        <v>26</v>
      </c>
      <c r="AY317" s="133" t="s">
        <v>284</v>
      </c>
    </row>
    <row r="318" spans="2:65" s="1" customFormat="1" ht="31.5" customHeight="1">
      <c r="B318" s="122"/>
      <c r="C318" s="252" t="s">
        <v>632</v>
      </c>
      <c r="D318" s="252" t="s">
        <v>287</v>
      </c>
      <c r="E318" s="253" t="s">
        <v>633</v>
      </c>
      <c r="F318" s="236" t="s">
        <v>634</v>
      </c>
      <c r="G318" s="254" t="s">
        <v>452</v>
      </c>
      <c r="H318" s="255">
        <v>4.37</v>
      </c>
      <c r="I318" s="123">
        <v>0</v>
      </c>
      <c r="J318" s="256">
        <f>ROUND(I318*H318,2)</f>
        <v>0</v>
      </c>
      <c r="K318" s="236" t="s">
        <v>291</v>
      </c>
      <c r="L318" s="40"/>
      <c r="M318" s="124" t="s">
        <v>5</v>
      </c>
      <c r="N318" s="125" t="s">
        <v>48</v>
      </c>
      <c r="O318" s="41"/>
      <c r="P318" s="126">
        <f>O318*H318</f>
        <v>0</v>
      </c>
      <c r="Q318" s="126">
        <v>0</v>
      </c>
      <c r="R318" s="126">
        <f>Q318*H318</f>
        <v>0</v>
      </c>
      <c r="S318" s="126">
        <v>0</v>
      </c>
      <c r="T318" s="127">
        <f>S318*H318</f>
        <v>0</v>
      </c>
      <c r="AR318" s="24" t="s">
        <v>292</v>
      </c>
      <c r="AT318" s="24" t="s">
        <v>287</v>
      </c>
      <c r="AU318" s="24" t="s">
        <v>86</v>
      </c>
      <c r="AY318" s="24" t="s">
        <v>284</v>
      </c>
      <c r="BE318" s="128">
        <f>IF(N318="základní",J318,0)</f>
        <v>0</v>
      </c>
      <c r="BF318" s="128">
        <f>IF(N318="snížená",J318,0)</f>
        <v>0</v>
      </c>
      <c r="BG318" s="128">
        <f>IF(N318="zákl. přenesená",J318,0)</f>
        <v>0</v>
      </c>
      <c r="BH318" s="128">
        <f>IF(N318="sníž. přenesená",J318,0)</f>
        <v>0</v>
      </c>
      <c r="BI318" s="128">
        <f>IF(N318="nulová",J318,0)</f>
        <v>0</v>
      </c>
      <c r="BJ318" s="24" t="s">
        <v>26</v>
      </c>
      <c r="BK318" s="128">
        <f>ROUND(I318*H318,2)</f>
        <v>0</v>
      </c>
      <c r="BL318" s="24" t="s">
        <v>292</v>
      </c>
      <c r="BM318" s="24" t="s">
        <v>635</v>
      </c>
    </row>
    <row r="319" spans="2:51" s="12" customFormat="1" ht="13.5">
      <c r="B319" s="134"/>
      <c r="C319" s="261"/>
      <c r="D319" s="262" t="s">
        <v>294</v>
      </c>
      <c r="E319" s="263" t="s">
        <v>5</v>
      </c>
      <c r="F319" s="238" t="s">
        <v>469</v>
      </c>
      <c r="G319" s="261"/>
      <c r="H319" s="264" t="s">
        <v>5</v>
      </c>
      <c r="I319" s="261"/>
      <c r="J319" s="261"/>
      <c r="K319" s="261"/>
      <c r="L319" s="134"/>
      <c r="M319" s="137"/>
      <c r="N319" s="138"/>
      <c r="O319" s="138"/>
      <c r="P319" s="138"/>
      <c r="Q319" s="138"/>
      <c r="R319" s="138"/>
      <c r="S319" s="138"/>
      <c r="T319" s="139"/>
      <c r="AT319" s="135" t="s">
        <v>294</v>
      </c>
      <c r="AU319" s="135" t="s">
        <v>86</v>
      </c>
      <c r="AV319" s="12" t="s">
        <v>26</v>
      </c>
      <c r="AW319" s="12" t="s">
        <v>40</v>
      </c>
      <c r="AX319" s="12" t="s">
        <v>77</v>
      </c>
      <c r="AY319" s="135" t="s">
        <v>284</v>
      </c>
    </row>
    <row r="320" spans="2:51" s="11" customFormat="1" ht="13.5">
      <c r="B320" s="129"/>
      <c r="C320" s="257"/>
      <c r="D320" s="258" t="s">
        <v>294</v>
      </c>
      <c r="E320" s="259" t="s">
        <v>185</v>
      </c>
      <c r="F320" s="237" t="s">
        <v>186</v>
      </c>
      <c r="G320" s="257"/>
      <c r="H320" s="260">
        <v>4.37</v>
      </c>
      <c r="I320" s="257"/>
      <c r="J320" s="257"/>
      <c r="K320" s="257"/>
      <c r="L320" s="129"/>
      <c r="M320" s="130"/>
      <c r="N320" s="131"/>
      <c r="O320" s="131"/>
      <c r="P320" s="131"/>
      <c r="Q320" s="131"/>
      <c r="R320" s="131"/>
      <c r="S320" s="131"/>
      <c r="T320" s="132"/>
      <c r="AT320" s="133" t="s">
        <v>294</v>
      </c>
      <c r="AU320" s="133" t="s">
        <v>86</v>
      </c>
      <c r="AV320" s="11" t="s">
        <v>86</v>
      </c>
      <c r="AW320" s="11" t="s">
        <v>40</v>
      </c>
      <c r="AX320" s="11" t="s">
        <v>26</v>
      </c>
      <c r="AY320" s="133" t="s">
        <v>284</v>
      </c>
    </row>
    <row r="321" spans="2:65" s="1" customFormat="1" ht="22.5" customHeight="1">
      <c r="B321" s="122"/>
      <c r="C321" s="272" t="s">
        <v>636</v>
      </c>
      <c r="D321" s="272" t="s">
        <v>439</v>
      </c>
      <c r="E321" s="273" t="s">
        <v>637</v>
      </c>
      <c r="F321" s="274" t="s">
        <v>638</v>
      </c>
      <c r="G321" s="275" t="s">
        <v>452</v>
      </c>
      <c r="H321" s="276">
        <v>4.589</v>
      </c>
      <c r="I321" s="145">
        <v>0</v>
      </c>
      <c r="J321" s="277">
        <f>ROUND(I321*H321,2)</f>
        <v>0</v>
      </c>
      <c r="K321" s="274" t="s">
        <v>5</v>
      </c>
      <c r="L321" s="146"/>
      <c r="M321" s="147" t="s">
        <v>5</v>
      </c>
      <c r="N321" s="148" t="s">
        <v>48</v>
      </c>
      <c r="O321" s="41"/>
      <c r="P321" s="126">
        <f>O321*H321</f>
        <v>0</v>
      </c>
      <c r="Q321" s="126">
        <v>0.0001</v>
      </c>
      <c r="R321" s="126">
        <f>Q321*H321</f>
        <v>0.00045890000000000004</v>
      </c>
      <c r="S321" s="126">
        <v>0</v>
      </c>
      <c r="T321" s="127">
        <f>S321*H321</f>
        <v>0</v>
      </c>
      <c r="AR321" s="24" t="s">
        <v>332</v>
      </c>
      <c r="AT321" s="24" t="s">
        <v>439</v>
      </c>
      <c r="AU321" s="24" t="s">
        <v>86</v>
      </c>
      <c r="AY321" s="24" t="s">
        <v>284</v>
      </c>
      <c r="BE321" s="128">
        <f>IF(N321="základní",J321,0)</f>
        <v>0</v>
      </c>
      <c r="BF321" s="128">
        <f>IF(N321="snížená",J321,0)</f>
        <v>0</v>
      </c>
      <c r="BG321" s="128">
        <f>IF(N321="zákl. přenesená",J321,0)</f>
        <v>0</v>
      </c>
      <c r="BH321" s="128">
        <f>IF(N321="sníž. přenesená",J321,0)</f>
        <v>0</v>
      </c>
      <c r="BI321" s="128">
        <f>IF(N321="nulová",J321,0)</f>
        <v>0</v>
      </c>
      <c r="BJ321" s="24" t="s">
        <v>26</v>
      </c>
      <c r="BK321" s="128">
        <f>ROUND(I321*H321,2)</f>
        <v>0</v>
      </c>
      <c r="BL321" s="24" t="s">
        <v>292</v>
      </c>
      <c r="BM321" s="24" t="s">
        <v>639</v>
      </c>
    </row>
    <row r="322" spans="2:51" s="11" customFormat="1" ht="13.5">
      <c r="B322" s="129"/>
      <c r="C322" s="257"/>
      <c r="D322" s="258" t="s">
        <v>294</v>
      </c>
      <c r="E322" s="259" t="s">
        <v>5</v>
      </c>
      <c r="F322" s="237" t="s">
        <v>640</v>
      </c>
      <c r="G322" s="257"/>
      <c r="H322" s="260">
        <v>4.589</v>
      </c>
      <c r="I322" s="257"/>
      <c r="J322" s="257"/>
      <c r="K322" s="257"/>
      <c r="L322" s="129"/>
      <c r="M322" s="130"/>
      <c r="N322" s="131"/>
      <c r="O322" s="131"/>
      <c r="P322" s="131"/>
      <c r="Q322" s="131"/>
      <c r="R322" s="131"/>
      <c r="S322" s="131"/>
      <c r="T322" s="132"/>
      <c r="AT322" s="133" t="s">
        <v>294</v>
      </c>
      <c r="AU322" s="133" t="s">
        <v>86</v>
      </c>
      <c r="AV322" s="11" t="s">
        <v>86</v>
      </c>
      <c r="AW322" s="11" t="s">
        <v>40</v>
      </c>
      <c r="AX322" s="11" t="s">
        <v>26</v>
      </c>
      <c r="AY322" s="133" t="s">
        <v>284</v>
      </c>
    </row>
    <row r="323" spans="2:65" s="1" customFormat="1" ht="31.5" customHeight="1">
      <c r="B323" s="122"/>
      <c r="C323" s="252" t="s">
        <v>641</v>
      </c>
      <c r="D323" s="252" t="s">
        <v>287</v>
      </c>
      <c r="E323" s="253" t="s">
        <v>642</v>
      </c>
      <c r="F323" s="236" t="s">
        <v>643</v>
      </c>
      <c r="G323" s="254" t="s">
        <v>452</v>
      </c>
      <c r="H323" s="255">
        <v>59.1</v>
      </c>
      <c r="I323" s="123">
        <v>0</v>
      </c>
      <c r="J323" s="256">
        <f>ROUND(I323*H323,2)</f>
        <v>0</v>
      </c>
      <c r="K323" s="236" t="s">
        <v>291</v>
      </c>
      <c r="L323" s="40"/>
      <c r="M323" s="124" t="s">
        <v>5</v>
      </c>
      <c r="N323" s="125" t="s">
        <v>48</v>
      </c>
      <c r="O323" s="41"/>
      <c r="P323" s="126">
        <f>O323*H323</f>
        <v>0</v>
      </c>
      <c r="Q323" s="126">
        <v>0</v>
      </c>
      <c r="R323" s="126">
        <f>Q323*H323</f>
        <v>0</v>
      </c>
      <c r="S323" s="126">
        <v>0</v>
      </c>
      <c r="T323" s="127">
        <f>S323*H323</f>
        <v>0</v>
      </c>
      <c r="AR323" s="24" t="s">
        <v>292</v>
      </c>
      <c r="AT323" s="24" t="s">
        <v>287</v>
      </c>
      <c r="AU323" s="24" t="s">
        <v>86</v>
      </c>
      <c r="AY323" s="24" t="s">
        <v>284</v>
      </c>
      <c r="BE323" s="128">
        <f>IF(N323="základní",J323,0)</f>
        <v>0</v>
      </c>
      <c r="BF323" s="128">
        <f>IF(N323="snížená",J323,0)</f>
        <v>0</v>
      </c>
      <c r="BG323" s="128">
        <f>IF(N323="zákl. přenesená",J323,0)</f>
        <v>0</v>
      </c>
      <c r="BH323" s="128">
        <f>IF(N323="sníž. přenesená",J323,0)</f>
        <v>0</v>
      </c>
      <c r="BI323" s="128">
        <f>IF(N323="nulová",J323,0)</f>
        <v>0</v>
      </c>
      <c r="BJ323" s="24" t="s">
        <v>26</v>
      </c>
      <c r="BK323" s="128">
        <f>ROUND(I323*H323,2)</f>
        <v>0</v>
      </c>
      <c r="BL323" s="24" t="s">
        <v>292</v>
      </c>
      <c r="BM323" s="24" t="s">
        <v>644</v>
      </c>
    </row>
    <row r="324" spans="2:51" s="11" customFormat="1" ht="13.5">
      <c r="B324" s="129"/>
      <c r="C324" s="257"/>
      <c r="D324" s="258" t="s">
        <v>294</v>
      </c>
      <c r="E324" s="259" t="s">
        <v>5</v>
      </c>
      <c r="F324" s="237" t="s">
        <v>183</v>
      </c>
      <c r="G324" s="257"/>
      <c r="H324" s="260">
        <v>59.1</v>
      </c>
      <c r="I324" s="257"/>
      <c r="J324" s="257"/>
      <c r="K324" s="257"/>
      <c r="L324" s="129"/>
      <c r="M324" s="130"/>
      <c r="N324" s="131"/>
      <c r="O324" s="131"/>
      <c r="P324" s="131"/>
      <c r="Q324" s="131"/>
      <c r="R324" s="131"/>
      <c r="S324" s="131"/>
      <c r="T324" s="132"/>
      <c r="AT324" s="133" t="s">
        <v>294</v>
      </c>
      <c r="AU324" s="133" t="s">
        <v>86</v>
      </c>
      <c r="AV324" s="11" t="s">
        <v>86</v>
      </c>
      <c r="AW324" s="11" t="s">
        <v>40</v>
      </c>
      <c r="AX324" s="11" t="s">
        <v>26</v>
      </c>
      <c r="AY324" s="133" t="s">
        <v>284</v>
      </c>
    </row>
    <row r="325" spans="2:65" s="1" customFormat="1" ht="31.5" customHeight="1">
      <c r="B325" s="122"/>
      <c r="C325" s="272" t="s">
        <v>645</v>
      </c>
      <c r="D325" s="272" t="s">
        <v>439</v>
      </c>
      <c r="E325" s="273" t="s">
        <v>646</v>
      </c>
      <c r="F325" s="274" t="s">
        <v>647</v>
      </c>
      <c r="G325" s="275" t="s">
        <v>452</v>
      </c>
      <c r="H325" s="276">
        <v>62.055</v>
      </c>
      <c r="I325" s="145">
        <v>0</v>
      </c>
      <c r="J325" s="277">
        <f>ROUND(I325*H325,2)</f>
        <v>0</v>
      </c>
      <c r="K325" s="274" t="s">
        <v>291</v>
      </c>
      <c r="L325" s="146"/>
      <c r="M325" s="147" t="s">
        <v>5</v>
      </c>
      <c r="N325" s="148" t="s">
        <v>48</v>
      </c>
      <c r="O325" s="41"/>
      <c r="P325" s="126">
        <f>O325*H325</f>
        <v>0</v>
      </c>
      <c r="Q325" s="126">
        <v>4E-05</v>
      </c>
      <c r="R325" s="126">
        <f>Q325*H325</f>
        <v>0.0024822000000000004</v>
      </c>
      <c r="S325" s="126">
        <v>0</v>
      </c>
      <c r="T325" s="127">
        <f>S325*H325</f>
        <v>0</v>
      </c>
      <c r="AR325" s="24" t="s">
        <v>332</v>
      </c>
      <c r="AT325" s="24" t="s">
        <v>439</v>
      </c>
      <c r="AU325" s="24" t="s">
        <v>86</v>
      </c>
      <c r="AY325" s="24" t="s">
        <v>284</v>
      </c>
      <c r="BE325" s="128">
        <f>IF(N325="základní",J325,0)</f>
        <v>0</v>
      </c>
      <c r="BF325" s="128">
        <f>IF(N325="snížená",J325,0)</f>
        <v>0</v>
      </c>
      <c r="BG325" s="128">
        <f>IF(N325="zákl. přenesená",J325,0)</f>
        <v>0</v>
      </c>
      <c r="BH325" s="128">
        <f>IF(N325="sníž. přenesená",J325,0)</f>
        <v>0</v>
      </c>
      <c r="BI325" s="128">
        <f>IF(N325="nulová",J325,0)</f>
        <v>0</v>
      </c>
      <c r="BJ325" s="24" t="s">
        <v>26</v>
      </c>
      <c r="BK325" s="128">
        <f>ROUND(I325*H325,2)</f>
        <v>0</v>
      </c>
      <c r="BL325" s="24" t="s">
        <v>292</v>
      </c>
      <c r="BM325" s="24" t="s">
        <v>648</v>
      </c>
    </row>
    <row r="326" spans="2:51" s="11" customFormat="1" ht="13.5">
      <c r="B326" s="129"/>
      <c r="C326" s="257"/>
      <c r="D326" s="258" t="s">
        <v>294</v>
      </c>
      <c r="E326" s="259" t="s">
        <v>5</v>
      </c>
      <c r="F326" s="237" t="s">
        <v>649</v>
      </c>
      <c r="G326" s="257"/>
      <c r="H326" s="260">
        <v>62.055</v>
      </c>
      <c r="I326" s="257"/>
      <c r="J326" s="257"/>
      <c r="K326" s="257"/>
      <c r="L326" s="129"/>
      <c r="M326" s="130"/>
      <c r="N326" s="131"/>
      <c r="O326" s="131"/>
      <c r="P326" s="131"/>
      <c r="Q326" s="131"/>
      <c r="R326" s="131"/>
      <c r="S326" s="131"/>
      <c r="T326" s="132"/>
      <c r="AT326" s="133" t="s">
        <v>294</v>
      </c>
      <c r="AU326" s="133" t="s">
        <v>86</v>
      </c>
      <c r="AV326" s="11" t="s">
        <v>86</v>
      </c>
      <c r="AW326" s="11" t="s">
        <v>40</v>
      </c>
      <c r="AX326" s="11" t="s">
        <v>26</v>
      </c>
      <c r="AY326" s="133" t="s">
        <v>284</v>
      </c>
    </row>
    <row r="327" spans="2:65" s="1" customFormat="1" ht="31.5" customHeight="1">
      <c r="B327" s="122"/>
      <c r="C327" s="252" t="s">
        <v>650</v>
      </c>
      <c r="D327" s="252" t="s">
        <v>287</v>
      </c>
      <c r="E327" s="253" t="s">
        <v>651</v>
      </c>
      <c r="F327" s="236" t="s">
        <v>652</v>
      </c>
      <c r="G327" s="254" t="s">
        <v>290</v>
      </c>
      <c r="H327" s="255">
        <v>13.484</v>
      </c>
      <c r="I327" s="123">
        <v>0</v>
      </c>
      <c r="J327" s="256">
        <f>ROUND(I327*H327,2)</f>
        <v>0</v>
      </c>
      <c r="K327" s="236" t="s">
        <v>291</v>
      </c>
      <c r="L327" s="40"/>
      <c r="M327" s="124" t="s">
        <v>5</v>
      </c>
      <c r="N327" s="125" t="s">
        <v>48</v>
      </c>
      <c r="O327" s="41"/>
      <c r="P327" s="126">
        <f>O327*H327</f>
        <v>0</v>
      </c>
      <c r="Q327" s="126">
        <v>0.00832</v>
      </c>
      <c r="R327" s="126">
        <f>Q327*H327</f>
        <v>0.11218687999999999</v>
      </c>
      <c r="S327" s="126">
        <v>0</v>
      </c>
      <c r="T327" s="127">
        <f>S327*H327</f>
        <v>0</v>
      </c>
      <c r="AR327" s="24" t="s">
        <v>292</v>
      </c>
      <c r="AT327" s="24" t="s">
        <v>287</v>
      </c>
      <c r="AU327" s="24" t="s">
        <v>86</v>
      </c>
      <c r="AY327" s="24" t="s">
        <v>284</v>
      </c>
      <c r="BE327" s="128">
        <f>IF(N327="základní",J327,0)</f>
        <v>0</v>
      </c>
      <c r="BF327" s="128">
        <f>IF(N327="snížená",J327,0)</f>
        <v>0</v>
      </c>
      <c r="BG327" s="128">
        <f>IF(N327="zákl. přenesená",J327,0)</f>
        <v>0</v>
      </c>
      <c r="BH327" s="128">
        <f>IF(N327="sníž. přenesená",J327,0)</f>
        <v>0</v>
      </c>
      <c r="BI327" s="128">
        <f>IF(N327="nulová",J327,0)</f>
        <v>0</v>
      </c>
      <c r="BJ327" s="24" t="s">
        <v>26</v>
      </c>
      <c r="BK327" s="128">
        <f>ROUND(I327*H327,2)</f>
        <v>0</v>
      </c>
      <c r="BL327" s="24" t="s">
        <v>292</v>
      </c>
      <c r="BM327" s="24" t="s">
        <v>653</v>
      </c>
    </row>
    <row r="328" spans="2:51" s="12" customFormat="1" ht="13.5">
      <c r="B328" s="134"/>
      <c r="C328" s="261"/>
      <c r="D328" s="262" t="s">
        <v>294</v>
      </c>
      <c r="E328" s="263" t="s">
        <v>5</v>
      </c>
      <c r="F328" s="238" t="s">
        <v>469</v>
      </c>
      <c r="G328" s="261"/>
      <c r="H328" s="264" t="s">
        <v>5</v>
      </c>
      <c r="I328" s="261"/>
      <c r="J328" s="261"/>
      <c r="K328" s="261"/>
      <c r="L328" s="134"/>
      <c r="M328" s="137"/>
      <c r="N328" s="138"/>
      <c r="O328" s="138"/>
      <c r="P328" s="138"/>
      <c r="Q328" s="138"/>
      <c r="R328" s="138"/>
      <c r="S328" s="138"/>
      <c r="T328" s="139"/>
      <c r="AT328" s="135" t="s">
        <v>294</v>
      </c>
      <c r="AU328" s="135" t="s">
        <v>86</v>
      </c>
      <c r="AV328" s="12" t="s">
        <v>26</v>
      </c>
      <c r="AW328" s="12" t="s">
        <v>40</v>
      </c>
      <c r="AX328" s="12" t="s">
        <v>77</v>
      </c>
      <c r="AY328" s="135" t="s">
        <v>284</v>
      </c>
    </row>
    <row r="329" spans="2:51" s="11" customFormat="1" ht="13.5">
      <c r="B329" s="129"/>
      <c r="C329" s="257"/>
      <c r="D329" s="262" t="s">
        <v>294</v>
      </c>
      <c r="E329" s="265" t="s">
        <v>5</v>
      </c>
      <c r="F329" s="239" t="s">
        <v>654</v>
      </c>
      <c r="G329" s="257"/>
      <c r="H329" s="266">
        <v>14.074</v>
      </c>
      <c r="I329" s="257"/>
      <c r="J329" s="257"/>
      <c r="K329" s="257"/>
      <c r="L329" s="129"/>
      <c r="M329" s="130"/>
      <c r="N329" s="131"/>
      <c r="O329" s="131"/>
      <c r="P329" s="131"/>
      <c r="Q329" s="131"/>
      <c r="R329" s="131"/>
      <c r="S329" s="131"/>
      <c r="T329" s="132"/>
      <c r="AT329" s="133" t="s">
        <v>294</v>
      </c>
      <c r="AU329" s="133" t="s">
        <v>86</v>
      </c>
      <c r="AV329" s="11" t="s">
        <v>86</v>
      </c>
      <c r="AW329" s="11" t="s">
        <v>40</v>
      </c>
      <c r="AX329" s="11" t="s">
        <v>77</v>
      </c>
      <c r="AY329" s="133" t="s">
        <v>284</v>
      </c>
    </row>
    <row r="330" spans="2:51" s="11" customFormat="1" ht="13.5">
      <c r="B330" s="129"/>
      <c r="C330" s="257"/>
      <c r="D330" s="262" t="s">
        <v>294</v>
      </c>
      <c r="E330" s="265" t="s">
        <v>5</v>
      </c>
      <c r="F330" s="239" t="s">
        <v>655</v>
      </c>
      <c r="G330" s="257"/>
      <c r="H330" s="266">
        <v>-0.59</v>
      </c>
      <c r="I330" s="257"/>
      <c r="J330" s="257"/>
      <c r="K330" s="257"/>
      <c r="L330" s="129"/>
      <c r="M330" s="130"/>
      <c r="N330" s="131"/>
      <c r="O330" s="131"/>
      <c r="P330" s="131"/>
      <c r="Q330" s="131"/>
      <c r="R330" s="131"/>
      <c r="S330" s="131"/>
      <c r="T330" s="132"/>
      <c r="AT330" s="133" t="s">
        <v>294</v>
      </c>
      <c r="AU330" s="133" t="s">
        <v>86</v>
      </c>
      <c r="AV330" s="11" t="s">
        <v>86</v>
      </c>
      <c r="AW330" s="11" t="s">
        <v>40</v>
      </c>
      <c r="AX330" s="11" t="s">
        <v>77</v>
      </c>
      <c r="AY330" s="133" t="s">
        <v>284</v>
      </c>
    </row>
    <row r="331" spans="2:51" s="13" customFormat="1" ht="13.5">
      <c r="B331" s="140"/>
      <c r="C331" s="267"/>
      <c r="D331" s="258" t="s">
        <v>294</v>
      </c>
      <c r="E331" s="268" t="s">
        <v>157</v>
      </c>
      <c r="F331" s="240" t="s">
        <v>304</v>
      </c>
      <c r="G331" s="267"/>
      <c r="H331" s="269">
        <v>13.484</v>
      </c>
      <c r="I331" s="267"/>
      <c r="J331" s="267"/>
      <c r="K331" s="267"/>
      <c r="L331" s="140"/>
      <c r="M331" s="141"/>
      <c r="N331" s="142"/>
      <c r="O331" s="142"/>
      <c r="P331" s="142"/>
      <c r="Q331" s="142"/>
      <c r="R331" s="142"/>
      <c r="S331" s="142"/>
      <c r="T331" s="143"/>
      <c r="AT331" s="144" t="s">
        <v>294</v>
      </c>
      <c r="AU331" s="144" t="s">
        <v>86</v>
      </c>
      <c r="AV331" s="13" t="s">
        <v>292</v>
      </c>
      <c r="AW331" s="13" t="s">
        <v>40</v>
      </c>
      <c r="AX331" s="13" t="s">
        <v>26</v>
      </c>
      <c r="AY331" s="144" t="s">
        <v>284</v>
      </c>
    </row>
    <row r="332" spans="2:65" s="1" customFormat="1" ht="22.5" customHeight="1">
      <c r="B332" s="122"/>
      <c r="C332" s="272" t="s">
        <v>656</v>
      </c>
      <c r="D332" s="272" t="s">
        <v>439</v>
      </c>
      <c r="E332" s="273" t="s">
        <v>657</v>
      </c>
      <c r="F332" s="274" t="s">
        <v>658</v>
      </c>
      <c r="G332" s="275" t="s">
        <v>290</v>
      </c>
      <c r="H332" s="276">
        <v>13.754</v>
      </c>
      <c r="I332" s="145">
        <v>0</v>
      </c>
      <c r="J332" s="277">
        <f>ROUND(I332*H332,2)</f>
        <v>0</v>
      </c>
      <c r="K332" s="274" t="s">
        <v>5</v>
      </c>
      <c r="L332" s="146"/>
      <c r="M332" s="147" t="s">
        <v>5</v>
      </c>
      <c r="N332" s="148" t="s">
        <v>48</v>
      </c>
      <c r="O332" s="41"/>
      <c r="P332" s="126">
        <f>O332*H332</f>
        <v>0</v>
      </c>
      <c r="Q332" s="126">
        <v>0.0018</v>
      </c>
      <c r="R332" s="126">
        <f>Q332*H332</f>
        <v>0.0247572</v>
      </c>
      <c r="S332" s="126">
        <v>0</v>
      </c>
      <c r="T332" s="127">
        <f>S332*H332</f>
        <v>0</v>
      </c>
      <c r="AR332" s="24" t="s">
        <v>332</v>
      </c>
      <c r="AT332" s="24" t="s">
        <v>439</v>
      </c>
      <c r="AU332" s="24" t="s">
        <v>86</v>
      </c>
      <c r="AY332" s="24" t="s">
        <v>284</v>
      </c>
      <c r="BE332" s="128">
        <f>IF(N332="základní",J332,0)</f>
        <v>0</v>
      </c>
      <c r="BF332" s="128">
        <f>IF(N332="snížená",J332,0)</f>
        <v>0</v>
      </c>
      <c r="BG332" s="128">
        <f>IF(N332="zákl. přenesená",J332,0)</f>
        <v>0</v>
      </c>
      <c r="BH332" s="128">
        <f>IF(N332="sníž. přenesená",J332,0)</f>
        <v>0</v>
      </c>
      <c r="BI332" s="128">
        <f>IF(N332="nulová",J332,0)</f>
        <v>0</v>
      </c>
      <c r="BJ332" s="24" t="s">
        <v>26</v>
      </c>
      <c r="BK332" s="128">
        <f>ROUND(I332*H332,2)</f>
        <v>0</v>
      </c>
      <c r="BL332" s="24" t="s">
        <v>292</v>
      </c>
      <c r="BM332" s="24" t="s">
        <v>659</v>
      </c>
    </row>
    <row r="333" spans="2:51" s="11" customFormat="1" ht="13.5">
      <c r="B333" s="129"/>
      <c r="C333" s="257"/>
      <c r="D333" s="258" t="s">
        <v>294</v>
      </c>
      <c r="E333" s="259" t="s">
        <v>5</v>
      </c>
      <c r="F333" s="237" t="s">
        <v>660</v>
      </c>
      <c r="G333" s="257"/>
      <c r="H333" s="260">
        <v>13.754</v>
      </c>
      <c r="I333" s="257"/>
      <c r="J333" s="257"/>
      <c r="K333" s="257"/>
      <c r="L333" s="129"/>
      <c r="M333" s="130"/>
      <c r="N333" s="131"/>
      <c r="O333" s="131"/>
      <c r="P333" s="131"/>
      <c r="Q333" s="131"/>
      <c r="R333" s="131"/>
      <c r="S333" s="131"/>
      <c r="T333" s="132"/>
      <c r="AT333" s="133" t="s">
        <v>294</v>
      </c>
      <c r="AU333" s="133" t="s">
        <v>86</v>
      </c>
      <c r="AV333" s="11" t="s">
        <v>86</v>
      </c>
      <c r="AW333" s="11" t="s">
        <v>40</v>
      </c>
      <c r="AX333" s="11" t="s">
        <v>26</v>
      </c>
      <c r="AY333" s="133" t="s">
        <v>284</v>
      </c>
    </row>
    <row r="334" spans="2:65" s="1" customFormat="1" ht="31.5" customHeight="1">
      <c r="B334" s="122"/>
      <c r="C334" s="252" t="s">
        <v>661</v>
      </c>
      <c r="D334" s="252" t="s">
        <v>287</v>
      </c>
      <c r="E334" s="253" t="s">
        <v>662</v>
      </c>
      <c r="F334" s="236" t="s">
        <v>663</v>
      </c>
      <c r="G334" s="254" t="s">
        <v>290</v>
      </c>
      <c r="H334" s="255">
        <v>158.897</v>
      </c>
      <c r="I334" s="123">
        <v>0</v>
      </c>
      <c r="J334" s="256">
        <f>ROUND(I334*H334,2)</f>
        <v>0</v>
      </c>
      <c r="K334" s="236" t="s">
        <v>291</v>
      </c>
      <c r="L334" s="40"/>
      <c r="M334" s="124" t="s">
        <v>5</v>
      </c>
      <c r="N334" s="125" t="s">
        <v>48</v>
      </c>
      <c r="O334" s="41"/>
      <c r="P334" s="126">
        <f>O334*H334</f>
        <v>0</v>
      </c>
      <c r="Q334" s="126">
        <v>0.0085</v>
      </c>
      <c r="R334" s="126">
        <f>Q334*H334</f>
        <v>1.3506245000000001</v>
      </c>
      <c r="S334" s="126">
        <v>0</v>
      </c>
      <c r="T334" s="127">
        <f>S334*H334</f>
        <v>0</v>
      </c>
      <c r="AR334" s="24" t="s">
        <v>292</v>
      </c>
      <c r="AT334" s="24" t="s">
        <v>287</v>
      </c>
      <c r="AU334" s="24" t="s">
        <v>86</v>
      </c>
      <c r="AY334" s="24" t="s">
        <v>284</v>
      </c>
      <c r="BE334" s="128">
        <f>IF(N334="základní",J334,0)</f>
        <v>0</v>
      </c>
      <c r="BF334" s="128">
        <f>IF(N334="snížená",J334,0)</f>
        <v>0</v>
      </c>
      <c r="BG334" s="128">
        <f>IF(N334="zákl. přenesená",J334,0)</f>
        <v>0</v>
      </c>
      <c r="BH334" s="128">
        <f>IF(N334="sníž. přenesená",J334,0)</f>
        <v>0</v>
      </c>
      <c r="BI334" s="128">
        <f>IF(N334="nulová",J334,0)</f>
        <v>0</v>
      </c>
      <c r="BJ334" s="24" t="s">
        <v>26</v>
      </c>
      <c r="BK334" s="128">
        <f>ROUND(I334*H334,2)</f>
        <v>0</v>
      </c>
      <c r="BL334" s="24" t="s">
        <v>292</v>
      </c>
      <c r="BM334" s="24" t="s">
        <v>664</v>
      </c>
    </row>
    <row r="335" spans="2:51" s="12" customFormat="1" ht="13.5">
      <c r="B335" s="134"/>
      <c r="C335" s="261"/>
      <c r="D335" s="262" t="s">
        <v>294</v>
      </c>
      <c r="E335" s="263" t="s">
        <v>5</v>
      </c>
      <c r="F335" s="238" t="s">
        <v>469</v>
      </c>
      <c r="G335" s="261"/>
      <c r="H335" s="264" t="s">
        <v>5</v>
      </c>
      <c r="I335" s="261"/>
      <c r="J335" s="261"/>
      <c r="K335" s="261"/>
      <c r="L335" s="134"/>
      <c r="M335" s="137"/>
      <c r="N335" s="138"/>
      <c r="O335" s="138"/>
      <c r="P335" s="138"/>
      <c r="Q335" s="138"/>
      <c r="R335" s="138"/>
      <c r="S335" s="138"/>
      <c r="T335" s="139"/>
      <c r="AT335" s="135" t="s">
        <v>294</v>
      </c>
      <c r="AU335" s="135" t="s">
        <v>86</v>
      </c>
      <c r="AV335" s="12" t="s">
        <v>26</v>
      </c>
      <c r="AW335" s="12" t="s">
        <v>40</v>
      </c>
      <c r="AX335" s="12" t="s">
        <v>77</v>
      </c>
      <c r="AY335" s="135" t="s">
        <v>284</v>
      </c>
    </row>
    <row r="336" spans="2:51" s="11" customFormat="1" ht="13.5">
      <c r="B336" s="129"/>
      <c r="C336" s="257"/>
      <c r="D336" s="262" t="s">
        <v>294</v>
      </c>
      <c r="E336" s="265" t="s">
        <v>5</v>
      </c>
      <c r="F336" s="239" t="s">
        <v>665</v>
      </c>
      <c r="G336" s="257"/>
      <c r="H336" s="266">
        <v>121.643</v>
      </c>
      <c r="I336" s="257"/>
      <c r="J336" s="257"/>
      <c r="K336" s="257"/>
      <c r="L336" s="129"/>
      <c r="M336" s="130"/>
      <c r="N336" s="131"/>
      <c r="O336" s="131"/>
      <c r="P336" s="131"/>
      <c r="Q336" s="131"/>
      <c r="R336" s="131"/>
      <c r="S336" s="131"/>
      <c r="T336" s="132"/>
      <c r="AT336" s="133" t="s">
        <v>294</v>
      </c>
      <c r="AU336" s="133" t="s">
        <v>86</v>
      </c>
      <c r="AV336" s="11" t="s">
        <v>86</v>
      </c>
      <c r="AW336" s="11" t="s">
        <v>40</v>
      </c>
      <c r="AX336" s="11" t="s">
        <v>77</v>
      </c>
      <c r="AY336" s="133" t="s">
        <v>284</v>
      </c>
    </row>
    <row r="337" spans="2:51" s="11" customFormat="1" ht="13.5">
      <c r="B337" s="129"/>
      <c r="C337" s="257"/>
      <c r="D337" s="262" t="s">
        <v>294</v>
      </c>
      <c r="E337" s="265" t="s">
        <v>5</v>
      </c>
      <c r="F337" s="239" t="s">
        <v>666</v>
      </c>
      <c r="G337" s="257"/>
      <c r="H337" s="266">
        <v>68.862</v>
      </c>
      <c r="I337" s="257"/>
      <c r="J337" s="257"/>
      <c r="K337" s="257"/>
      <c r="L337" s="129"/>
      <c r="M337" s="130"/>
      <c r="N337" s="131"/>
      <c r="O337" s="131"/>
      <c r="P337" s="131"/>
      <c r="Q337" s="131"/>
      <c r="R337" s="131"/>
      <c r="S337" s="131"/>
      <c r="T337" s="132"/>
      <c r="AT337" s="133" t="s">
        <v>294</v>
      </c>
      <c r="AU337" s="133" t="s">
        <v>86</v>
      </c>
      <c r="AV337" s="11" t="s">
        <v>86</v>
      </c>
      <c r="AW337" s="11" t="s">
        <v>40</v>
      </c>
      <c r="AX337" s="11" t="s">
        <v>77</v>
      </c>
      <c r="AY337" s="133" t="s">
        <v>284</v>
      </c>
    </row>
    <row r="338" spans="2:51" s="11" customFormat="1" ht="13.5">
      <c r="B338" s="129"/>
      <c r="C338" s="257"/>
      <c r="D338" s="262" t="s">
        <v>294</v>
      </c>
      <c r="E338" s="265" t="s">
        <v>5</v>
      </c>
      <c r="F338" s="239" t="s">
        <v>131</v>
      </c>
      <c r="G338" s="257"/>
      <c r="H338" s="266">
        <v>-32.288</v>
      </c>
      <c r="I338" s="257"/>
      <c r="J338" s="257"/>
      <c r="K338" s="257"/>
      <c r="L338" s="129"/>
      <c r="M338" s="130"/>
      <c r="N338" s="131"/>
      <c r="O338" s="131"/>
      <c r="P338" s="131"/>
      <c r="Q338" s="131"/>
      <c r="R338" s="131"/>
      <c r="S338" s="131"/>
      <c r="T338" s="132"/>
      <c r="AT338" s="133" t="s">
        <v>294</v>
      </c>
      <c r="AU338" s="133" t="s">
        <v>86</v>
      </c>
      <c r="AV338" s="11" t="s">
        <v>86</v>
      </c>
      <c r="AW338" s="11" t="s">
        <v>40</v>
      </c>
      <c r="AX338" s="11" t="s">
        <v>77</v>
      </c>
      <c r="AY338" s="133" t="s">
        <v>284</v>
      </c>
    </row>
    <row r="339" spans="2:51" s="11" customFormat="1" ht="13.5">
      <c r="B339" s="129"/>
      <c r="C339" s="257"/>
      <c r="D339" s="262" t="s">
        <v>294</v>
      </c>
      <c r="E339" s="265" t="s">
        <v>5</v>
      </c>
      <c r="F339" s="239" t="s">
        <v>667</v>
      </c>
      <c r="G339" s="257"/>
      <c r="H339" s="266">
        <v>0.68</v>
      </c>
      <c r="I339" s="257"/>
      <c r="J339" s="257"/>
      <c r="K339" s="257"/>
      <c r="L339" s="129"/>
      <c r="M339" s="130"/>
      <c r="N339" s="131"/>
      <c r="O339" s="131"/>
      <c r="P339" s="131"/>
      <c r="Q339" s="131"/>
      <c r="R339" s="131"/>
      <c r="S339" s="131"/>
      <c r="T339" s="132"/>
      <c r="AT339" s="133" t="s">
        <v>294</v>
      </c>
      <c r="AU339" s="133" t="s">
        <v>86</v>
      </c>
      <c r="AV339" s="11" t="s">
        <v>86</v>
      </c>
      <c r="AW339" s="11" t="s">
        <v>40</v>
      </c>
      <c r="AX339" s="11" t="s">
        <v>77</v>
      </c>
      <c r="AY339" s="133" t="s">
        <v>284</v>
      </c>
    </row>
    <row r="340" spans="2:51" s="13" customFormat="1" ht="13.5">
      <c r="B340" s="140"/>
      <c r="C340" s="267"/>
      <c r="D340" s="258" t="s">
        <v>294</v>
      </c>
      <c r="E340" s="268" t="s">
        <v>154</v>
      </c>
      <c r="F340" s="240" t="s">
        <v>304</v>
      </c>
      <c r="G340" s="267"/>
      <c r="H340" s="269">
        <v>158.897</v>
      </c>
      <c r="I340" s="267"/>
      <c r="J340" s="267"/>
      <c r="K340" s="267"/>
      <c r="L340" s="140"/>
      <c r="M340" s="141"/>
      <c r="N340" s="142"/>
      <c r="O340" s="142"/>
      <c r="P340" s="142"/>
      <c r="Q340" s="142"/>
      <c r="R340" s="142"/>
      <c r="S340" s="142"/>
      <c r="T340" s="143"/>
      <c r="AT340" s="144" t="s">
        <v>294</v>
      </c>
      <c r="AU340" s="144" t="s">
        <v>86</v>
      </c>
      <c r="AV340" s="13" t="s">
        <v>292</v>
      </c>
      <c r="AW340" s="13" t="s">
        <v>40</v>
      </c>
      <c r="AX340" s="13" t="s">
        <v>26</v>
      </c>
      <c r="AY340" s="144" t="s">
        <v>284</v>
      </c>
    </row>
    <row r="341" spans="2:65" s="1" customFormat="1" ht="22.5" customHeight="1">
      <c r="B341" s="122"/>
      <c r="C341" s="272" t="s">
        <v>668</v>
      </c>
      <c r="D341" s="272" t="s">
        <v>439</v>
      </c>
      <c r="E341" s="273" t="s">
        <v>669</v>
      </c>
      <c r="F341" s="274" t="s">
        <v>670</v>
      </c>
      <c r="G341" s="275" t="s">
        <v>290</v>
      </c>
      <c r="H341" s="276">
        <v>162.075</v>
      </c>
      <c r="I341" s="145">
        <v>0</v>
      </c>
      <c r="J341" s="277">
        <f>ROUND(I341*H341,2)</f>
        <v>0</v>
      </c>
      <c r="K341" s="274" t="s">
        <v>5</v>
      </c>
      <c r="L341" s="146"/>
      <c r="M341" s="147" t="s">
        <v>5</v>
      </c>
      <c r="N341" s="148" t="s">
        <v>48</v>
      </c>
      <c r="O341" s="41"/>
      <c r="P341" s="126">
        <f>O341*H341</f>
        <v>0</v>
      </c>
      <c r="Q341" s="126">
        <v>0.0021</v>
      </c>
      <c r="R341" s="126">
        <f>Q341*H341</f>
        <v>0.3403575</v>
      </c>
      <c r="S341" s="126">
        <v>0</v>
      </c>
      <c r="T341" s="127">
        <f>S341*H341</f>
        <v>0</v>
      </c>
      <c r="AR341" s="24" t="s">
        <v>332</v>
      </c>
      <c r="AT341" s="24" t="s">
        <v>439</v>
      </c>
      <c r="AU341" s="24" t="s">
        <v>86</v>
      </c>
      <c r="AY341" s="24" t="s">
        <v>284</v>
      </c>
      <c r="BE341" s="128">
        <f>IF(N341="základní",J341,0)</f>
        <v>0</v>
      </c>
      <c r="BF341" s="128">
        <f>IF(N341="snížená",J341,0)</f>
        <v>0</v>
      </c>
      <c r="BG341" s="128">
        <f>IF(N341="zákl. přenesená",J341,0)</f>
        <v>0</v>
      </c>
      <c r="BH341" s="128">
        <f>IF(N341="sníž. přenesená",J341,0)</f>
        <v>0</v>
      </c>
      <c r="BI341" s="128">
        <f>IF(N341="nulová",J341,0)</f>
        <v>0</v>
      </c>
      <c r="BJ341" s="24" t="s">
        <v>26</v>
      </c>
      <c r="BK341" s="128">
        <f>ROUND(I341*H341,2)</f>
        <v>0</v>
      </c>
      <c r="BL341" s="24" t="s">
        <v>292</v>
      </c>
      <c r="BM341" s="24" t="s">
        <v>671</v>
      </c>
    </row>
    <row r="342" spans="2:51" s="11" customFormat="1" ht="13.5">
      <c r="B342" s="129"/>
      <c r="C342" s="257"/>
      <c r="D342" s="258" t="s">
        <v>294</v>
      </c>
      <c r="E342" s="259" t="s">
        <v>5</v>
      </c>
      <c r="F342" s="237" t="s">
        <v>672</v>
      </c>
      <c r="G342" s="257"/>
      <c r="H342" s="260">
        <v>162.075</v>
      </c>
      <c r="I342" s="257"/>
      <c r="J342" s="257"/>
      <c r="K342" s="257"/>
      <c r="L342" s="129"/>
      <c r="M342" s="130"/>
      <c r="N342" s="131"/>
      <c r="O342" s="131"/>
      <c r="P342" s="131"/>
      <c r="Q342" s="131"/>
      <c r="R342" s="131"/>
      <c r="S342" s="131"/>
      <c r="T342" s="132"/>
      <c r="AT342" s="133" t="s">
        <v>294</v>
      </c>
      <c r="AU342" s="133" t="s">
        <v>86</v>
      </c>
      <c r="AV342" s="11" t="s">
        <v>86</v>
      </c>
      <c r="AW342" s="11" t="s">
        <v>40</v>
      </c>
      <c r="AX342" s="11" t="s">
        <v>26</v>
      </c>
      <c r="AY342" s="133" t="s">
        <v>284</v>
      </c>
    </row>
    <row r="343" spans="2:65" s="1" customFormat="1" ht="31.5" customHeight="1">
      <c r="B343" s="122"/>
      <c r="C343" s="252" t="s">
        <v>673</v>
      </c>
      <c r="D343" s="252" t="s">
        <v>287</v>
      </c>
      <c r="E343" s="253" t="s">
        <v>674</v>
      </c>
      <c r="F343" s="236" t="s">
        <v>675</v>
      </c>
      <c r="G343" s="254" t="s">
        <v>290</v>
      </c>
      <c r="H343" s="255">
        <v>49.4</v>
      </c>
      <c r="I343" s="123">
        <v>0</v>
      </c>
      <c r="J343" s="256">
        <f>ROUND(I343*H343,2)</f>
        <v>0</v>
      </c>
      <c r="K343" s="236" t="s">
        <v>5</v>
      </c>
      <c r="L343" s="40"/>
      <c r="M343" s="124" t="s">
        <v>5</v>
      </c>
      <c r="N343" s="125" t="s">
        <v>48</v>
      </c>
      <c r="O343" s="41"/>
      <c r="P343" s="126">
        <f>O343*H343</f>
        <v>0</v>
      </c>
      <c r="Q343" s="126">
        <v>0.00825</v>
      </c>
      <c r="R343" s="126">
        <f>Q343*H343</f>
        <v>0.40755</v>
      </c>
      <c r="S343" s="126">
        <v>0</v>
      </c>
      <c r="T343" s="127">
        <f>S343*H343</f>
        <v>0</v>
      </c>
      <c r="AR343" s="24" t="s">
        <v>292</v>
      </c>
      <c r="AT343" s="24" t="s">
        <v>287</v>
      </c>
      <c r="AU343" s="24" t="s">
        <v>86</v>
      </c>
      <c r="AY343" s="24" t="s">
        <v>284</v>
      </c>
      <c r="BE343" s="128">
        <f>IF(N343="základní",J343,0)</f>
        <v>0</v>
      </c>
      <c r="BF343" s="128">
        <f>IF(N343="snížená",J343,0)</f>
        <v>0</v>
      </c>
      <c r="BG343" s="128">
        <f>IF(N343="zákl. přenesená",J343,0)</f>
        <v>0</v>
      </c>
      <c r="BH343" s="128">
        <f>IF(N343="sníž. přenesená",J343,0)</f>
        <v>0</v>
      </c>
      <c r="BI343" s="128">
        <f>IF(N343="nulová",J343,0)</f>
        <v>0</v>
      </c>
      <c r="BJ343" s="24" t="s">
        <v>26</v>
      </c>
      <c r="BK343" s="128">
        <f>ROUND(I343*H343,2)</f>
        <v>0</v>
      </c>
      <c r="BL343" s="24" t="s">
        <v>292</v>
      </c>
      <c r="BM343" s="24" t="s">
        <v>676</v>
      </c>
    </row>
    <row r="344" spans="2:51" s="12" customFormat="1" ht="13.5">
      <c r="B344" s="134"/>
      <c r="C344" s="261"/>
      <c r="D344" s="262" t="s">
        <v>294</v>
      </c>
      <c r="E344" s="263" t="s">
        <v>5</v>
      </c>
      <c r="F344" s="238" t="s">
        <v>677</v>
      </c>
      <c r="G344" s="261"/>
      <c r="H344" s="264" t="s">
        <v>5</v>
      </c>
      <c r="I344" s="261"/>
      <c r="J344" s="261"/>
      <c r="K344" s="261"/>
      <c r="L344" s="134"/>
      <c r="M344" s="137"/>
      <c r="N344" s="138"/>
      <c r="O344" s="138"/>
      <c r="P344" s="138"/>
      <c r="Q344" s="138"/>
      <c r="R344" s="138"/>
      <c r="S344" s="138"/>
      <c r="T344" s="139"/>
      <c r="AT344" s="135" t="s">
        <v>294</v>
      </c>
      <c r="AU344" s="135" t="s">
        <v>86</v>
      </c>
      <c r="AV344" s="12" t="s">
        <v>26</v>
      </c>
      <c r="AW344" s="12" t="s">
        <v>40</v>
      </c>
      <c r="AX344" s="12" t="s">
        <v>77</v>
      </c>
      <c r="AY344" s="135" t="s">
        <v>284</v>
      </c>
    </row>
    <row r="345" spans="2:51" s="12" customFormat="1" ht="13.5">
      <c r="B345" s="134"/>
      <c r="C345" s="261"/>
      <c r="D345" s="262" t="s">
        <v>294</v>
      </c>
      <c r="E345" s="263" t="s">
        <v>5</v>
      </c>
      <c r="F345" s="238" t="s">
        <v>560</v>
      </c>
      <c r="G345" s="261"/>
      <c r="H345" s="264" t="s">
        <v>5</v>
      </c>
      <c r="I345" s="261"/>
      <c r="J345" s="261"/>
      <c r="K345" s="261"/>
      <c r="L345" s="134"/>
      <c r="M345" s="137"/>
      <c r="N345" s="138"/>
      <c r="O345" s="138"/>
      <c r="P345" s="138"/>
      <c r="Q345" s="138"/>
      <c r="R345" s="138"/>
      <c r="S345" s="138"/>
      <c r="T345" s="139"/>
      <c r="AT345" s="135" t="s">
        <v>294</v>
      </c>
      <c r="AU345" s="135" t="s">
        <v>86</v>
      </c>
      <c r="AV345" s="12" t="s">
        <v>26</v>
      </c>
      <c r="AW345" s="12" t="s">
        <v>40</v>
      </c>
      <c r="AX345" s="12" t="s">
        <v>77</v>
      </c>
      <c r="AY345" s="135" t="s">
        <v>284</v>
      </c>
    </row>
    <row r="346" spans="2:51" s="11" customFormat="1" ht="13.5">
      <c r="B346" s="129"/>
      <c r="C346" s="257"/>
      <c r="D346" s="262" t="s">
        <v>294</v>
      </c>
      <c r="E346" s="265" t="s">
        <v>5</v>
      </c>
      <c r="F346" s="239" t="s">
        <v>678</v>
      </c>
      <c r="G346" s="257"/>
      <c r="H346" s="266">
        <v>10.145</v>
      </c>
      <c r="I346" s="257"/>
      <c r="J346" s="257"/>
      <c r="K346" s="257"/>
      <c r="L346" s="129"/>
      <c r="M346" s="130"/>
      <c r="N346" s="131"/>
      <c r="O346" s="131"/>
      <c r="P346" s="131"/>
      <c r="Q346" s="131"/>
      <c r="R346" s="131"/>
      <c r="S346" s="131"/>
      <c r="T346" s="132"/>
      <c r="AT346" s="133" t="s">
        <v>294</v>
      </c>
      <c r="AU346" s="133" t="s">
        <v>86</v>
      </c>
      <c r="AV346" s="11" t="s">
        <v>86</v>
      </c>
      <c r="AW346" s="11" t="s">
        <v>40</v>
      </c>
      <c r="AX346" s="11" t="s">
        <v>77</v>
      </c>
      <c r="AY346" s="133" t="s">
        <v>284</v>
      </c>
    </row>
    <row r="347" spans="2:51" s="11" customFormat="1" ht="13.5">
      <c r="B347" s="129"/>
      <c r="C347" s="257"/>
      <c r="D347" s="262" t="s">
        <v>294</v>
      </c>
      <c r="E347" s="265" t="s">
        <v>5</v>
      </c>
      <c r="F347" s="239" t="s">
        <v>679</v>
      </c>
      <c r="G347" s="257"/>
      <c r="H347" s="266">
        <v>2.01</v>
      </c>
      <c r="I347" s="257"/>
      <c r="J347" s="257"/>
      <c r="K347" s="257"/>
      <c r="L347" s="129"/>
      <c r="M347" s="130"/>
      <c r="N347" s="131"/>
      <c r="O347" s="131"/>
      <c r="P347" s="131"/>
      <c r="Q347" s="131"/>
      <c r="R347" s="131"/>
      <c r="S347" s="131"/>
      <c r="T347" s="132"/>
      <c r="AT347" s="133" t="s">
        <v>294</v>
      </c>
      <c r="AU347" s="133" t="s">
        <v>86</v>
      </c>
      <c r="AV347" s="11" t="s">
        <v>86</v>
      </c>
      <c r="AW347" s="11" t="s">
        <v>40</v>
      </c>
      <c r="AX347" s="11" t="s">
        <v>77</v>
      </c>
      <c r="AY347" s="133" t="s">
        <v>284</v>
      </c>
    </row>
    <row r="348" spans="2:51" s="14" customFormat="1" ht="13.5">
      <c r="B348" s="149"/>
      <c r="C348" s="278"/>
      <c r="D348" s="262" t="s">
        <v>294</v>
      </c>
      <c r="E348" s="279" t="s">
        <v>163</v>
      </c>
      <c r="F348" s="280" t="s">
        <v>680</v>
      </c>
      <c r="G348" s="278"/>
      <c r="H348" s="281">
        <v>12.155</v>
      </c>
      <c r="I348" s="278"/>
      <c r="J348" s="278"/>
      <c r="K348" s="278"/>
      <c r="L348" s="149"/>
      <c r="M348" s="151"/>
      <c r="N348" s="152"/>
      <c r="O348" s="152"/>
      <c r="P348" s="152"/>
      <c r="Q348" s="152"/>
      <c r="R348" s="152"/>
      <c r="S348" s="152"/>
      <c r="T348" s="153"/>
      <c r="AT348" s="150" t="s">
        <v>294</v>
      </c>
      <c r="AU348" s="150" t="s">
        <v>86</v>
      </c>
      <c r="AV348" s="14" t="s">
        <v>305</v>
      </c>
      <c r="AW348" s="14" t="s">
        <v>40</v>
      </c>
      <c r="AX348" s="14" t="s">
        <v>77</v>
      </c>
      <c r="AY348" s="150" t="s">
        <v>284</v>
      </c>
    </row>
    <row r="349" spans="2:51" s="11" customFormat="1" ht="13.5">
      <c r="B349" s="129"/>
      <c r="C349" s="257"/>
      <c r="D349" s="262" t="s">
        <v>294</v>
      </c>
      <c r="E349" s="265" t="s">
        <v>5</v>
      </c>
      <c r="F349" s="239" t="s">
        <v>681</v>
      </c>
      <c r="G349" s="257"/>
      <c r="H349" s="266">
        <v>2.688</v>
      </c>
      <c r="I349" s="257"/>
      <c r="J349" s="257"/>
      <c r="K349" s="257"/>
      <c r="L349" s="129"/>
      <c r="M349" s="130"/>
      <c r="N349" s="131"/>
      <c r="O349" s="131"/>
      <c r="P349" s="131"/>
      <c r="Q349" s="131"/>
      <c r="R349" s="131"/>
      <c r="S349" s="131"/>
      <c r="T349" s="132"/>
      <c r="AT349" s="133" t="s">
        <v>294</v>
      </c>
      <c r="AU349" s="133" t="s">
        <v>86</v>
      </c>
      <c r="AV349" s="11" t="s">
        <v>86</v>
      </c>
      <c r="AW349" s="11" t="s">
        <v>40</v>
      </c>
      <c r="AX349" s="11" t="s">
        <v>77</v>
      </c>
      <c r="AY349" s="133" t="s">
        <v>284</v>
      </c>
    </row>
    <row r="350" spans="2:51" s="11" customFormat="1" ht="13.5">
      <c r="B350" s="129"/>
      <c r="C350" s="257"/>
      <c r="D350" s="262" t="s">
        <v>294</v>
      </c>
      <c r="E350" s="265" t="s">
        <v>5</v>
      </c>
      <c r="F350" s="239" t="s">
        <v>682</v>
      </c>
      <c r="G350" s="257"/>
      <c r="H350" s="266">
        <v>2.842</v>
      </c>
      <c r="I350" s="257"/>
      <c r="J350" s="257"/>
      <c r="K350" s="257"/>
      <c r="L350" s="129"/>
      <c r="M350" s="130"/>
      <c r="N350" s="131"/>
      <c r="O350" s="131"/>
      <c r="P350" s="131"/>
      <c r="Q350" s="131"/>
      <c r="R350" s="131"/>
      <c r="S350" s="131"/>
      <c r="T350" s="132"/>
      <c r="AT350" s="133" t="s">
        <v>294</v>
      </c>
      <c r="AU350" s="133" t="s">
        <v>86</v>
      </c>
      <c r="AV350" s="11" t="s">
        <v>86</v>
      </c>
      <c r="AW350" s="11" t="s">
        <v>40</v>
      </c>
      <c r="AX350" s="11" t="s">
        <v>77</v>
      </c>
      <c r="AY350" s="133" t="s">
        <v>284</v>
      </c>
    </row>
    <row r="351" spans="2:51" s="11" customFormat="1" ht="13.5">
      <c r="B351" s="129"/>
      <c r="C351" s="257"/>
      <c r="D351" s="262" t="s">
        <v>294</v>
      </c>
      <c r="E351" s="265" t="s">
        <v>167</v>
      </c>
      <c r="F351" s="239" t="s">
        <v>683</v>
      </c>
      <c r="G351" s="257"/>
      <c r="H351" s="266">
        <v>4.034</v>
      </c>
      <c r="I351" s="257"/>
      <c r="J351" s="257"/>
      <c r="K351" s="257"/>
      <c r="L351" s="129"/>
      <c r="M351" s="130"/>
      <c r="N351" s="131"/>
      <c r="O351" s="131"/>
      <c r="P351" s="131"/>
      <c r="Q351" s="131"/>
      <c r="R351" s="131"/>
      <c r="S351" s="131"/>
      <c r="T351" s="132"/>
      <c r="AT351" s="133" t="s">
        <v>294</v>
      </c>
      <c r="AU351" s="133" t="s">
        <v>86</v>
      </c>
      <c r="AV351" s="11" t="s">
        <v>86</v>
      </c>
      <c r="AW351" s="11" t="s">
        <v>40</v>
      </c>
      <c r="AX351" s="11" t="s">
        <v>77</v>
      </c>
      <c r="AY351" s="133" t="s">
        <v>284</v>
      </c>
    </row>
    <row r="352" spans="2:51" s="14" customFormat="1" ht="13.5">
      <c r="B352" s="149"/>
      <c r="C352" s="278"/>
      <c r="D352" s="262" t="s">
        <v>294</v>
      </c>
      <c r="E352" s="279" t="s">
        <v>165</v>
      </c>
      <c r="F352" s="280" t="s">
        <v>680</v>
      </c>
      <c r="G352" s="278"/>
      <c r="H352" s="281">
        <v>9.564</v>
      </c>
      <c r="I352" s="278"/>
      <c r="J352" s="278"/>
      <c r="K352" s="278"/>
      <c r="L352" s="149"/>
      <c r="M352" s="151"/>
      <c r="N352" s="152"/>
      <c r="O352" s="152"/>
      <c r="P352" s="152"/>
      <c r="Q352" s="152"/>
      <c r="R352" s="152"/>
      <c r="S352" s="152"/>
      <c r="T352" s="153"/>
      <c r="AT352" s="150" t="s">
        <v>294</v>
      </c>
      <c r="AU352" s="150" t="s">
        <v>86</v>
      </c>
      <c r="AV352" s="14" t="s">
        <v>305</v>
      </c>
      <c r="AW352" s="14" t="s">
        <v>40</v>
      </c>
      <c r="AX352" s="14" t="s">
        <v>77</v>
      </c>
      <c r="AY352" s="150" t="s">
        <v>284</v>
      </c>
    </row>
    <row r="353" spans="2:51" s="11" customFormat="1" ht="13.5">
      <c r="B353" s="129"/>
      <c r="C353" s="257"/>
      <c r="D353" s="262" t="s">
        <v>294</v>
      </c>
      <c r="E353" s="265" t="s">
        <v>5</v>
      </c>
      <c r="F353" s="239" t="s">
        <v>684</v>
      </c>
      <c r="G353" s="257"/>
      <c r="H353" s="266">
        <v>6.214</v>
      </c>
      <c r="I353" s="257"/>
      <c r="J353" s="257"/>
      <c r="K353" s="257"/>
      <c r="L353" s="129"/>
      <c r="M353" s="130"/>
      <c r="N353" s="131"/>
      <c r="O353" s="131"/>
      <c r="P353" s="131"/>
      <c r="Q353" s="131"/>
      <c r="R353" s="131"/>
      <c r="S353" s="131"/>
      <c r="T353" s="132"/>
      <c r="AT353" s="133" t="s">
        <v>294</v>
      </c>
      <c r="AU353" s="133" t="s">
        <v>86</v>
      </c>
      <c r="AV353" s="11" t="s">
        <v>86</v>
      </c>
      <c r="AW353" s="11" t="s">
        <v>40</v>
      </c>
      <c r="AX353" s="11" t="s">
        <v>77</v>
      </c>
      <c r="AY353" s="133" t="s">
        <v>284</v>
      </c>
    </row>
    <row r="354" spans="2:51" s="11" customFormat="1" ht="13.5">
      <c r="B354" s="129"/>
      <c r="C354" s="257"/>
      <c r="D354" s="262" t="s">
        <v>294</v>
      </c>
      <c r="E354" s="265" t="s">
        <v>5</v>
      </c>
      <c r="F354" s="239" t="s">
        <v>685</v>
      </c>
      <c r="G354" s="257"/>
      <c r="H354" s="266">
        <v>7.96</v>
      </c>
      <c r="I354" s="257"/>
      <c r="J354" s="257"/>
      <c r="K354" s="257"/>
      <c r="L354" s="129"/>
      <c r="M354" s="130"/>
      <c r="N354" s="131"/>
      <c r="O354" s="131"/>
      <c r="P354" s="131"/>
      <c r="Q354" s="131"/>
      <c r="R354" s="131"/>
      <c r="S354" s="131"/>
      <c r="T354" s="132"/>
      <c r="AT354" s="133" t="s">
        <v>294</v>
      </c>
      <c r="AU354" s="133" t="s">
        <v>86</v>
      </c>
      <c r="AV354" s="11" t="s">
        <v>86</v>
      </c>
      <c r="AW354" s="11" t="s">
        <v>40</v>
      </c>
      <c r="AX354" s="11" t="s">
        <v>77</v>
      </c>
      <c r="AY354" s="133" t="s">
        <v>284</v>
      </c>
    </row>
    <row r="355" spans="2:51" s="11" customFormat="1" ht="13.5">
      <c r="B355" s="129"/>
      <c r="C355" s="257"/>
      <c r="D355" s="262" t="s">
        <v>294</v>
      </c>
      <c r="E355" s="265" t="s">
        <v>5</v>
      </c>
      <c r="F355" s="239" t="s">
        <v>686</v>
      </c>
      <c r="G355" s="257"/>
      <c r="H355" s="266">
        <v>8.397</v>
      </c>
      <c r="I355" s="257"/>
      <c r="J355" s="257"/>
      <c r="K355" s="257"/>
      <c r="L355" s="129"/>
      <c r="M355" s="130"/>
      <c r="N355" s="131"/>
      <c r="O355" s="131"/>
      <c r="P355" s="131"/>
      <c r="Q355" s="131"/>
      <c r="R355" s="131"/>
      <c r="S355" s="131"/>
      <c r="T355" s="132"/>
      <c r="AT355" s="133" t="s">
        <v>294</v>
      </c>
      <c r="AU355" s="133" t="s">
        <v>86</v>
      </c>
      <c r="AV355" s="11" t="s">
        <v>86</v>
      </c>
      <c r="AW355" s="11" t="s">
        <v>40</v>
      </c>
      <c r="AX355" s="11" t="s">
        <v>77</v>
      </c>
      <c r="AY355" s="133" t="s">
        <v>284</v>
      </c>
    </row>
    <row r="356" spans="2:51" s="11" customFormat="1" ht="13.5">
      <c r="B356" s="129"/>
      <c r="C356" s="257"/>
      <c r="D356" s="262" t="s">
        <v>294</v>
      </c>
      <c r="E356" s="265" t="s">
        <v>5</v>
      </c>
      <c r="F356" s="239" t="s">
        <v>687</v>
      </c>
      <c r="G356" s="257"/>
      <c r="H356" s="266">
        <v>5.11</v>
      </c>
      <c r="I356" s="257"/>
      <c r="J356" s="257"/>
      <c r="K356" s="257"/>
      <c r="L356" s="129"/>
      <c r="M356" s="130"/>
      <c r="N356" s="131"/>
      <c r="O356" s="131"/>
      <c r="P356" s="131"/>
      <c r="Q356" s="131"/>
      <c r="R356" s="131"/>
      <c r="S356" s="131"/>
      <c r="T356" s="132"/>
      <c r="AT356" s="133" t="s">
        <v>294</v>
      </c>
      <c r="AU356" s="133" t="s">
        <v>86</v>
      </c>
      <c r="AV356" s="11" t="s">
        <v>86</v>
      </c>
      <c r="AW356" s="11" t="s">
        <v>40</v>
      </c>
      <c r="AX356" s="11" t="s">
        <v>77</v>
      </c>
      <c r="AY356" s="133" t="s">
        <v>284</v>
      </c>
    </row>
    <row r="357" spans="2:51" s="14" customFormat="1" ht="13.5">
      <c r="B357" s="149"/>
      <c r="C357" s="278"/>
      <c r="D357" s="262" t="s">
        <v>294</v>
      </c>
      <c r="E357" s="279" t="s">
        <v>169</v>
      </c>
      <c r="F357" s="280" t="s">
        <v>680</v>
      </c>
      <c r="G357" s="278"/>
      <c r="H357" s="281">
        <v>27.681</v>
      </c>
      <c r="I357" s="278"/>
      <c r="J357" s="278"/>
      <c r="K357" s="278"/>
      <c r="L357" s="149"/>
      <c r="M357" s="151"/>
      <c r="N357" s="152"/>
      <c r="O357" s="152"/>
      <c r="P357" s="152"/>
      <c r="Q357" s="152"/>
      <c r="R357" s="152"/>
      <c r="S357" s="152"/>
      <c r="T357" s="153"/>
      <c r="AT357" s="150" t="s">
        <v>294</v>
      </c>
      <c r="AU357" s="150" t="s">
        <v>86</v>
      </c>
      <c r="AV357" s="14" t="s">
        <v>305</v>
      </c>
      <c r="AW357" s="14" t="s">
        <v>40</v>
      </c>
      <c r="AX357" s="14" t="s">
        <v>77</v>
      </c>
      <c r="AY357" s="150" t="s">
        <v>284</v>
      </c>
    </row>
    <row r="358" spans="2:51" s="13" customFormat="1" ht="13.5">
      <c r="B358" s="140"/>
      <c r="C358" s="267"/>
      <c r="D358" s="258" t="s">
        <v>294</v>
      </c>
      <c r="E358" s="268" t="s">
        <v>161</v>
      </c>
      <c r="F358" s="240" t="s">
        <v>304</v>
      </c>
      <c r="G358" s="267"/>
      <c r="H358" s="269">
        <v>49.4</v>
      </c>
      <c r="I358" s="267"/>
      <c r="J358" s="267"/>
      <c r="K358" s="267"/>
      <c r="L358" s="140"/>
      <c r="M358" s="141"/>
      <c r="N358" s="142"/>
      <c r="O358" s="142"/>
      <c r="P358" s="142"/>
      <c r="Q358" s="142"/>
      <c r="R358" s="142"/>
      <c r="S358" s="142"/>
      <c r="T358" s="143"/>
      <c r="AT358" s="144" t="s">
        <v>294</v>
      </c>
      <c r="AU358" s="144" t="s">
        <v>86</v>
      </c>
      <c r="AV358" s="13" t="s">
        <v>292</v>
      </c>
      <c r="AW358" s="13" t="s">
        <v>40</v>
      </c>
      <c r="AX358" s="13" t="s">
        <v>26</v>
      </c>
      <c r="AY358" s="144" t="s">
        <v>284</v>
      </c>
    </row>
    <row r="359" spans="2:65" s="1" customFormat="1" ht="22.5" customHeight="1">
      <c r="B359" s="122"/>
      <c r="C359" s="272" t="s">
        <v>688</v>
      </c>
      <c r="D359" s="272" t="s">
        <v>439</v>
      </c>
      <c r="E359" s="273" t="s">
        <v>689</v>
      </c>
      <c r="F359" s="274" t="s">
        <v>690</v>
      </c>
      <c r="G359" s="275" t="s">
        <v>290</v>
      </c>
      <c r="H359" s="276">
        <v>10.52</v>
      </c>
      <c r="I359" s="145">
        <v>0</v>
      </c>
      <c r="J359" s="277">
        <f>ROUND(I359*H359,2)</f>
        <v>0</v>
      </c>
      <c r="K359" s="274" t="s">
        <v>5</v>
      </c>
      <c r="L359" s="146"/>
      <c r="M359" s="147" t="s">
        <v>5</v>
      </c>
      <c r="N359" s="148" t="s">
        <v>48</v>
      </c>
      <c r="O359" s="41"/>
      <c r="P359" s="126">
        <f>O359*H359</f>
        <v>0</v>
      </c>
      <c r="Q359" s="126">
        <v>0.0003</v>
      </c>
      <c r="R359" s="126">
        <f>Q359*H359</f>
        <v>0.0031559999999999995</v>
      </c>
      <c r="S359" s="126">
        <v>0</v>
      </c>
      <c r="T359" s="127">
        <f>S359*H359</f>
        <v>0</v>
      </c>
      <c r="AR359" s="24" t="s">
        <v>332</v>
      </c>
      <c r="AT359" s="24" t="s">
        <v>439</v>
      </c>
      <c r="AU359" s="24" t="s">
        <v>86</v>
      </c>
      <c r="AY359" s="24" t="s">
        <v>284</v>
      </c>
      <c r="BE359" s="128">
        <f>IF(N359="základní",J359,0)</f>
        <v>0</v>
      </c>
      <c r="BF359" s="128">
        <f>IF(N359="snížená",J359,0)</f>
        <v>0</v>
      </c>
      <c r="BG359" s="128">
        <f>IF(N359="zákl. přenesená",J359,0)</f>
        <v>0</v>
      </c>
      <c r="BH359" s="128">
        <f>IF(N359="sníž. přenesená",J359,0)</f>
        <v>0</v>
      </c>
      <c r="BI359" s="128">
        <f>IF(N359="nulová",J359,0)</f>
        <v>0</v>
      </c>
      <c r="BJ359" s="24" t="s">
        <v>26</v>
      </c>
      <c r="BK359" s="128">
        <f>ROUND(I359*H359,2)</f>
        <v>0</v>
      </c>
      <c r="BL359" s="24" t="s">
        <v>292</v>
      </c>
      <c r="BM359" s="24" t="s">
        <v>691</v>
      </c>
    </row>
    <row r="360" spans="2:51" s="11" customFormat="1" ht="13.5">
      <c r="B360" s="129"/>
      <c r="C360" s="257"/>
      <c r="D360" s="258" t="s">
        <v>294</v>
      </c>
      <c r="E360" s="259" t="s">
        <v>5</v>
      </c>
      <c r="F360" s="237" t="s">
        <v>692</v>
      </c>
      <c r="G360" s="257"/>
      <c r="H360" s="260">
        <v>10.52</v>
      </c>
      <c r="I360" s="257"/>
      <c r="J360" s="257"/>
      <c r="K360" s="257"/>
      <c r="L360" s="129"/>
      <c r="M360" s="130"/>
      <c r="N360" s="131"/>
      <c r="O360" s="131"/>
      <c r="P360" s="131"/>
      <c r="Q360" s="131"/>
      <c r="R360" s="131"/>
      <c r="S360" s="131"/>
      <c r="T360" s="132"/>
      <c r="AT360" s="133" t="s">
        <v>294</v>
      </c>
      <c r="AU360" s="133" t="s">
        <v>86</v>
      </c>
      <c r="AV360" s="11" t="s">
        <v>86</v>
      </c>
      <c r="AW360" s="11" t="s">
        <v>40</v>
      </c>
      <c r="AX360" s="11" t="s">
        <v>26</v>
      </c>
      <c r="AY360" s="133" t="s">
        <v>284</v>
      </c>
    </row>
    <row r="361" spans="2:65" s="1" customFormat="1" ht="22.5" customHeight="1">
      <c r="B361" s="122"/>
      <c r="C361" s="272" t="s">
        <v>693</v>
      </c>
      <c r="D361" s="272" t="s">
        <v>439</v>
      </c>
      <c r="E361" s="273" t="s">
        <v>694</v>
      </c>
      <c r="F361" s="274" t="s">
        <v>695</v>
      </c>
      <c r="G361" s="275" t="s">
        <v>290</v>
      </c>
      <c r="H361" s="276">
        <v>13.371</v>
      </c>
      <c r="I361" s="145">
        <v>0</v>
      </c>
      <c r="J361" s="277">
        <f>ROUND(I361*H361,2)</f>
        <v>0</v>
      </c>
      <c r="K361" s="274" t="s">
        <v>5</v>
      </c>
      <c r="L361" s="146"/>
      <c r="M361" s="147" t="s">
        <v>5</v>
      </c>
      <c r="N361" s="148" t="s">
        <v>48</v>
      </c>
      <c r="O361" s="41"/>
      <c r="P361" s="126">
        <f>O361*H361</f>
        <v>0</v>
      </c>
      <c r="Q361" s="126">
        <v>0.0006</v>
      </c>
      <c r="R361" s="126">
        <f>Q361*H361</f>
        <v>0.0080226</v>
      </c>
      <c r="S361" s="126">
        <v>0</v>
      </c>
      <c r="T361" s="127">
        <f>S361*H361</f>
        <v>0</v>
      </c>
      <c r="AR361" s="24" t="s">
        <v>332</v>
      </c>
      <c r="AT361" s="24" t="s">
        <v>439</v>
      </c>
      <c r="AU361" s="24" t="s">
        <v>86</v>
      </c>
      <c r="AY361" s="24" t="s">
        <v>284</v>
      </c>
      <c r="BE361" s="128">
        <f>IF(N361="základní",J361,0)</f>
        <v>0</v>
      </c>
      <c r="BF361" s="128">
        <f>IF(N361="snížená",J361,0)</f>
        <v>0</v>
      </c>
      <c r="BG361" s="128">
        <f>IF(N361="zákl. přenesená",J361,0)</f>
        <v>0</v>
      </c>
      <c r="BH361" s="128">
        <f>IF(N361="sníž. přenesená",J361,0)</f>
        <v>0</v>
      </c>
      <c r="BI361" s="128">
        <f>IF(N361="nulová",J361,0)</f>
        <v>0</v>
      </c>
      <c r="BJ361" s="24" t="s">
        <v>26</v>
      </c>
      <c r="BK361" s="128">
        <f>ROUND(I361*H361,2)</f>
        <v>0</v>
      </c>
      <c r="BL361" s="24" t="s">
        <v>292</v>
      </c>
      <c r="BM361" s="24" t="s">
        <v>696</v>
      </c>
    </row>
    <row r="362" spans="2:51" s="11" customFormat="1" ht="13.5">
      <c r="B362" s="129"/>
      <c r="C362" s="257"/>
      <c r="D362" s="258" t="s">
        <v>294</v>
      </c>
      <c r="E362" s="259" t="s">
        <v>5</v>
      </c>
      <c r="F362" s="237" t="s">
        <v>697</v>
      </c>
      <c r="G362" s="257"/>
      <c r="H362" s="260">
        <v>13.371</v>
      </c>
      <c r="I362" s="257"/>
      <c r="J362" s="257"/>
      <c r="K362" s="257"/>
      <c r="L362" s="129"/>
      <c r="M362" s="130"/>
      <c r="N362" s="131"/>
      <c r="O362" s="131"/>
      <c r="P362" s="131"/>
      <c r="Q362" s="131"/>
      <c r="R362" s="131"/>
      <c r="S362" s="131"/>
      <c r="T362" s="132"/>
      <c r="AT362" s="133" t="s">
        <v>294</v>
      </c>
      <c r="AU362" s="133" t="s">
        <v>86</v>
      </c>
      <c r="AV362" s="11" t="s">
        <v>86</v>
      </c>
      <c r="AW362" s="11" t="s">
        <v>40</v>
      </c>
      <c r="AX362" s="11" t="s">
        <v>26</v>
      </c>
      <c r="AY362" s="133" t="s">
        <v>284</v>
      </c>
    </row>
    <row r="363" spans="2:65" s="1" customFormat="1" ht="22.5" customHeight="1">
      <c r="B363" s="122"/>
      <c r="C363" s="272" t="s">
        <v>698</v>
      </c>
      <c r="D363" s="272" t="s">
        <v>439</v>
      </c>
      <c r="E363" s="273" t="s">
        <v>699</v>
      </c>
      <c r="F363" s="274" t="s">
        <v>700</v>
      </c>
      <c r="G363" s="275" t="s">
        <v>290</v>
      </c>
      <c r="H363" s="276">
        <v>30.449</v>
      </c>
      <c r="I363" s="145">
        <v>0</v>
      </c>
      <c r="J363" s="277">
        <f>ROUND(I363*H363,2)</f>
        <v>0</v>
      </c>
      <c r="K363" s="274" t="s">
        <v>5</v>
      </c>
      <c r="L363" s="146"/>
      <c r="M363" s="147" t="s">
        <v>5</v>
      </c>
      <c r="N363" s="148" t="s">
        <v>48</v>
      </c>
      <c r="O363" s="41"/>
      <c r="P363" s="126">
        <f>O363*H363</f>
        <v>0</v>
      </c>
      <c r="Q363" s="126">
        <v>0.0009</v>
      </c>
      <c r="R363" s="126">
        <f>Q363*H363</f>
        <v>0.0274041</v>
      </c>
      <c r="S363" s="126">
        <v>0</v>
      </c>
      <c r="T363" s="127">
        <f>S363*H363</f>
        <v>0</v>
      </c>
      <c r="AR363" s="24" t="s">
        <v>332</v>
      </c>
      <c r="AT363" s="24" t="s">
        <v>439</v>
      </c>
      <c r="AU363" s="24" t="s">
        <v>86</v>
      </c>
      <c r="AY363" s="24" t="s">
        <v>284</v>
      </c>
      <c r="BE363" s="128">
        <f>IF(N363="základní",J363,0)</f>
        <v>0</v>
      </c>
      <c r="BF363" s="128">
        <f>IF(N363="snížená",J363,0)</f>
        <v>0</v>
      </c>
      <c r="BG363" s="128">
        <f>IF(N363="zákl. přenesená",J363,0)</f>
        <v>0</v>
      </c>
      <c r="BH363" s="128">
        <f>IF(N363="sníž. přenesená",J363,0)</f>
        <v>0</v>
      </c>
      <c r="BI363" s="128">
        <f>IF(N363="nulová",J363,0)</f>
        <v>0</v>
      </c>
      <c r="BJ363" s="24" t="s">
        <v>26</v>
      </c>
      <c r="BK363" s="128">
        <f>ROUND(I363*H363,2)</f>
        <v>0</v>
      </c>
      <c r="BL363" s="24" t="s">
        <v>292</v>
      </c>
      <c r="BM363" s="24" t="s">
        <v>701</v>
      </c>
    </row>
    <row r="364" spans="2:51" s="11" customFormat="1" ht="13.5">
      <c r="B364" s="129"/>
      <c r="C364" s="257"/>
      <c r="D364" s="258" t="s">
        <v>294</v>
      </c>
      <c r="E364" s="259" t="s">
        <v>5</v>
      </c>
      <c r="F364" s="237" t="s">
        <v>702</v>
      </c>
      <c r="G364" s="257"/>
      <c r="H364" s="260">
        <v>30.449</v>
      </c>
      <c r="I364" s="257"/>
      <c r="J364" s="257"/>
      <c r="K364" s="257"/>
      <c r="L364" s="129"/>
      <c r="M364" s="130"/>
      <c r="N364" s="131"/>
      <c r="O364" s="131"/>
      <c r="P364" s="131"/>
      <c r="Q364" s="131"/>
      <c r="R364" s="131"/>
      <c r="S364" s="131"/>
      <c r="T364" s="132"/>
      <c r="AT364" s="133" t="s">
        <v>294</v>
      </c>
      <c r="AU364" s="133" t="s">
        <v>86</v>
      </c>
      <c r="AV364" s="11" t="s">
        <v>86</v>
      </c>
      <c r="AW364" s="11" t="s">
        <v>40</v>
      </c>
      <c r="AX364" s="11" t="s">
        <v>26</v>
      </c>
      <c r="AY364" s="133" t="s">
        <v>284</v>
      </c>
    </row>
    <row r="365" spans="2:65" s="1" customFormat="1" ht="31.5" customHeight="1">
      <c r="B365" s="122"/>
      <c r="C365" s="252" t="s">
        <v>703</v>
      </c>
      <c r="D365" s="252" t="s">
        <v>287</v>
      </c>
      <c r="E365" s="253" t="s">
        <v>704</v>
      </c>
      <c r="F365" s="236" t="s">
        <v>705</v>
      </c>
      <c r="G365" s="254" t="s">
        <v>452</v>
      </c>
      <c r="H365" s="255">
        <v>8.95</v>
      </c>
      <c r="I365" s="123">
        <v>0</v>
      </c>
      <c r="J365" s="256">
        <f>ROUND(I365*H365,2)</f>
        <v>0</v>
      </c>
      <c r="K365" s="236" t="s">
        <v>291</v>
      </c>
      <c r="L365" s="40"/>
      <c r="M365" s="124" t="s">
        <v>5</v>
      </c>
      <c r="N365" s="125" t="s">
        <v>48</v>
      </c>
      <c r="O365" s="41"/>
      <c r="P365" s="126">
        <f>O365*H365</f>
        <v>0</v>
      </c>
      <c r="Q365" s="126">
        <v>0.0017</v>
      </c>
      <c r="R365" s="126">
        <f>Q365*H365</f>
        <v>0.015214999999999998</v>
      </c>
      <c r="S365" s="126">
        <v>0</v>
      </c>
      <c r="T365" s="127">
        <f>S365*H365</f>
        <v>0</v>
      </c>
      <c r="AR365" s="24" t="s">
        <v>292</v>
      </c>
      <c r="AT365" s="24" t="s">
        <v>287</v>
      </c>
      <c r="AU365" s="24" t="s">
        <v>86</v>
      </c>
      <c r="AY365" s="24" t="s">
        <v>284</v>
      </c>
      <c r="BE365" s="128">
        <f>IF(N365="základní",J365,0)</f>
        <v>0</v>
      </c>
      <c r="BF365" s="128">
        <f>IF(N365="snížená",J365,0)</f>
        <v>0</v>
      </c>
      <c r="BG365" s="128">
        <f>IF(N365="zákl. přenesená",J365,0)</f>
        <v>0</v>
      </c>
      <c r="BH365" s="128">
        <f>IF(N365="sníž. přenesená",J365,0)</f>
        <v>0</v>
      </c>
      <c r="BI365" s="128">
        <f>IF(N365="nulová",J365,0)</f>
        <v>0</v>
      </c>
      <c r="BJ365" s="24" t="s">
        <v>26</v>
      </c>
      <c r="BK365" s="128">
        <f>ROUND(I365*H365,2)</f>
        <v>0</v>
      </c>
      <c r="BL365" s="24" t="s">
        <v>292</v>
      </c>
      <c r="BM365" s="24" t="s">
        <v>706</v>
      </c>
    </row>
    <row r="366" spans="2:51" s="12" customFormat="1" ht="13.5">
      <c r="B366" s="134"/>
      <c r="C366" s="261"/>
      <c r="D366" s="262" t="s">
        <v>294</v>
      </c>
      <c r="E366" s="263" t="s">
        <v>5</v>
      </c>
      <c r="F366" s="238" t="s">
        <v>469</v>
      </c>
      <c r="G366" s="261"/>
      <c r="H366" s="264" t="s">
        <v>5</v>
      </c>
      <c r="I366" s="261"/>
      <c r="J366" s="261"/>
      <c r="K366" s="261"/>
      <c r="L366" s="134"/>
      <c r="M366" s="137"/>
      <c r="N366" s="138"/>
      <c r="O366" s="138"/>
      <c r="P366" s="138"/>
      <c r="Q366" s="138"/>
      <c r="R366" s="138"/>
      <c r="S366" s="138"/>
      <c r="T366" s="139"/>
      <c r="AT366" s="135" t="s">
        <v>294</v>
      </c>
      <c r="AU366" s="135" t="s">
        <v>86</v>
      </c>
      <c r="AV366" s="12" t="s">
        <v>26</v>
      </c>
      <c r="AW366" s="12" t="s">
        <v>40</v>
      </c>
      <c r="AX366" s="12" t="s">
        <v>77</v>
      </c>
      <c r="AY366" s="135" t="s">
        <v>284</v>
      </c>
    </row>
    <row r="367" spans="2:51" s="11" customFormat="1" ht="13.5">
      <c r="B367" s="129"/>
      <c r="C367" s="257"/>
      <c r="D367" s="258" t="s">
        <v>294</v>
      </c>
      <c r="E367" s="259" t="s">
        <v>159</v>
      </c>
      <c r="F367" s="237" t="s">
        <v>707</v>
      </c>
      <c r="G367" s="257"/>
      <c r="H367" s="260">
        <v>8.95</v>
      </c>
      <c r="I367" s="257"/>
      <c r="J367" s="257"/>
      <c r="K367" s="257"/>
      <c r="L367" s="129"/>
      <c r="M367" s="130"/>
      <c r="N367" s="131"/>
      <c r="O367" s="131"/>
      <c r="P367" s="131"/>
      <c r="Q367" s="131"/>
      <c r="R367" s="131"/>
      <c r="S367" s="131"/>
      <c r="T367" s="132"/>
      <c r="AT367" s="133" t="s">
        <v>294</v>
      </c>
      <c r="AU367" s="133" t="s">
        <v>86</v>
      </c>
      <c r="AV367" s="11" t="s">
        <v>86</v>
      </c>
      <c r="AW367" s="11" t="s">
        <v>40</v>
      </c>
      <c r="AX367" s="11" t="s">
        <v>26</v>
      </c>
      <c r="AY367" s="133" t="s">
        <v>284</v>
      </c>
    </row>
    <row r="368" spans="2:65" s="1" customFormat="1" ht="22.5" customHeight="1">
      <c r="B368" s="122"/>
      <c r="C368" s="272" t="s">
        <v>708</v>
      </c>
      <c r="D368" s="272" t="s">
        <v>439</v>
      </c>
      <c r="E368" s="273" t="s">
        <v>694</v>
      </c>
      <c r="F368" s="274" t="s">
        <v>695</v>
      </c>
      <c r="G368" s="275" t="s">
        <v>290</v>
      </c>
      <c r="H368" s="276">
        <v>1.826</v>
      </c>
      <c r="I368" s="145">
        <v>0</v>
      </c>
      <c r="J368" s="277">
        <f>ROUND(I368*H368,2)</f>
        <v>0</v>
      </c>
      <c r="K368" s="274" t="s">
        <v>5</v>
      </c>
      <c r="L368" s="146"/>
      <c r="M368" s="147" t="s">
        <v>5</v>
      </c>
      <c r="N368" s="148" t="s">
        <v>48</v>
      </c>
      <c r="O368" s="41"/>
      <c r="P368" s="126">
        <f>O368*H368</f>
        <v>0</v>
      </c>
      <c r="Q368" s="126">
        <v>0.0006</v>
      </c>
      <c r="R368" s="126">
        <f>Q368*H368</f>
        <v>0.0010956</v>
      </c>
      <c r="S368" s="126">
        <v>0</v>
      </c>
      <c r="T368" s="127">
        <f>S368*H368</f>
        <v>0</v>
      </c>
      <c r="AR368" s="24" t="s">
        <v>332</v>
      </c>
      <c r="AT368" s="24" t="s">
        <v>439</v>
      </c>
      <c r="AU368" s="24" t="s">
        <v>86</v>
      </c>
      <c r="AY368" s="24" t="s">
        <v>284</v>
      </c>
      <c r="BE368" s="128">
        <f>IF(N368="základní",J368,0)</f>
        <v>0</v>
      </c>
      <c r="BF368" s="128">
        <f>IF(N368="snížená",J368,0)</f>
        <v>0</v>
      </c>
      <c r="BG368" s="128">
        <f>IF(N368="zákl. přenesená",J368,0)</f>
        <v>0</v>
      </c>
      <c r="BH368" s="128">
        <f>IF(N368="sníž. přenesená",J368,0)</f>
        <v>0</v>
      </c>
      <c r="BI368" s="128">
        <f>IF(N368="nulová",J368,0)</f>
        <v>0</v>
      </c>
      <c r="BJ368" s="24" t="s">
        <v>26</v>
      </c>
      <c r="BK368" s="128">
        <f>ROUND(I368*H368,2)</f>
        <v>0</v>
      </c>
      <c r="BL368" s="24" t="s">
        <v>292</v>
      </c>
      <c r="BM368" s="24" t="s">
        <v>709</v>
      </c>
    </row>
    <row r="369" spans="2:51" s="11" customFormat="1" ht="13.5">
      <c r="B369" s="129"/>
      <c r="C369" s="257"/>
      <c r="D369" s="258" t="s">
        <v>294</v>
      </c>
      <c r="E369" s="259" t="s">
        <v>5</v>
      </c>
      <c r="F369" s="237" t="s">
        <v>710</v>
      </c>
      <c r="G369" s="257"/>
      <c r="H369" s="260">
        <v>1.826</v>
      </c>
      <c r="I369" s="257"/>
      <c r="J369" s="257"/>
      <c r="K369" s="257"/>
      <c r="L369" s="129"/>
      <c r="M369" s="130"/>
      <c r="N369" s="131"/>
      <c r="O369" s="131"/>
      <c r="P369" s="131"/>
      <c r="Q369" s="131"/>
      <c r="R369" s="131"/>
      <c r="S369" s="131"/>
      <c r="T369" s="132"/>
      <c r="AT369" s="133" t="s">
        <v>294</v>
      </c>
      <c r="AU369" s="133" t="s">
        <v>86</v>
      </c>
      <c r="AV369" s="11" t="s">
        <v>86</v>
      </c>
      <c r="AW369" s="11" t="s">
        <v>40</v>
      </c>
      <c r="AX369" s="11" t="s">
        <v>26</v>
      </c>
      <c r="AY369" s="133" t="s">
        <v>284</v>
      </c>
    </row>
    <row r="370" spans="2:65" s="1" customFormat="1" ht="31.5" customHeight="1">
      <c r="B370" s="122"/>
      <c r="C370" s="252" t="s">
        <v>711</v>
      </c>
      <c r="D370" s="252" t="s">
        <v>287</v>
      </c>
      <c r="E370" s="253" t="s">
        <v>712</v>
      </c>
      <c r="F370" s="236" t="s">
        <v>713</v>
      </c>
      <c r="G370" s="254" t="s">
        <v>290</v>
      </c>
      <c r="H370" s="255">
        <v>12.827</v>
      </c>
      <c r="I370" s="123">
        <v>0</v>
      </c>
      <c r="J370" s="256">
        <f>ROUND(I370*H370,2)</f>
        <v>0</v>
      </c>
      <c r="K370" s="236" t="s">
        <v>291</v>
      </c>
      <c r="L370" s="40"/>
      <c r="M370" s="124" t="s">
        <v>5</v>
      </c>
      <c r="N370" s="125" t="s">
        <v>48</v>
      </c>
      <c r="O370" s="41"/>
      <c r="P370" s="126">
        <f>O370*H370</f>
        <v>0</v>
      </c>
      <c r="Q370" s="126">
        <v>0.00944</v>
      </c>
      <c r="R370" s="126">
        <f>Q370*H370</f>
        <v>0.12108688000000001</v>
      </c>
      <c r="S370" s="126">
        <v>0</v>
      </c>
      <c r="T370" s="127">
        <f>S370*H370</f>
        <v>0</v>
      </c>
      <c r="AR370" s="24" t="s">
        <v>292</v>
      </c>
      <c r="AT370" s="24" t="s">
        <v>287</v>
      </c>
      <c r="AU370" s="24" t="s">
        <v>86</v>
      </c>
      <c r="AY370" s="24" t="s">
        <v>284</v>
      </c>
      <c r="BE370" s="128">
        <f>IF(N370="základní",J370,0)</f>
        <v>0</v>
      </c>
      <c r="BF370" s="128">
        <f>IF(N370="snížená",J370,0)</f>
        <v>0</v>
      </c>
      <c r="BG370" s="128">
        <f>IF(N370="zákl. přenesená",J370,0)</f>
        <v>0</v>
      </c>
      <c r="BH370" s="128">
        <f>IF(N370="sníž. přenesená",J370,0)</f>
        <v>0</v>
      </c>
      <c r="BI370" s="128">
        <f>IF(N370="nulová",J370,0)</f>
        <v>0</v>
      </c>
      <c r="BJ370" s="24" t="s">
        <v>26</v>
      </c>
      <c r="BK370" s="128">
        <f>ROUND(I370*H370,2)</f>
        <v>0</v>
      </c>
      <c r="BL370" s="24" t="s">
        <v>292</v>
      </c>
      <c r="BM370" s="24" t="s">
        <v>714</v>
      </c>
    </row>
    <row r="371" spans="2:51" s="11" customFormat="1" ht="13.5">
      <c r="B371" s="129"/>
      <c r="C371" s="257"/>
      <c r="D371" s="258" t="s">
        <v>294</v>
      </c>
      <c r="E371" s="259" t="s">
        <v>5</v>
      </c>
      <c r="F371" s="237" t="s">
        <v>133</v>
      </c>
      <c r="G371" s="257"/>
      <c r="H371" s="260">
        <v>12.827</v>
      </c>
      <c r="I371" s="257"/>
      <c r="J371" s="257"/>
      <c r="K371" s="257"/>
      <c r="L371" s="129"/>
      <c r="M371" s="130"/>
      <c r="N371" s="131"/>
      <c r="O371" s="131"/>
      <c r="P371" s="131"/>
      <c r="Q371" s="131"/>
      <c r="R371" s="131"/>
      <c r="S371" s="131"/>
      <c r="T371" s="132"/>
      <c r="AT371" s="133" t="s">
        <v>294</v>
      </c>
      <c r="AU371" s="133" t="s">
        <v>86</v>
      </c>
      <c r="AV371" s="11" t="s">
        <v>86</v>
      </c>
      <c r="AW371" s="11" t="s">
        <v>40</v>
      </c>
      <c r="AX371" s="11" t="s">
        <v>26</v>
      </c>
      <c r="AY371" s="133" t="s">
        <v>284</v>
      </c>
    </row>
    <row r="372" spans="2:65" s="1" customFormat="1" ht="22.5" customHeight="1">
      <c r="B372" s="122"/>
      <c r="C372" s="272" t="s">
        <v>715</v>
      </c>
      <c r="D372" s="272" t="s">
        <v>439</v>
      </c>
      <c r="E372" s="273" t="s">
        <v>716</v>
      </c>
      <c r="F372" s="274" t="s">
        <v>717</v>
      </c>
      <c r="G372" s="275" t="s">
        <v>290</v>
      </c>
      <c r="H372" s="276">
        <v>13.084</v>
      </c>
      <c r="I372" s="145">
        <v>0</v>
      </c>
      <c r="J372" s="277">
        <f>ROUND(I372*H372,2)</f>
        <v>0</v>
      </c>
      <c r="K372" s="274" t="s">
        <v>5</v>
      </c>
      <c r="L372" s="146"/>
      <c r="M372" s="147" t="s">
        <v>5</v>
      </c>
      <c r="N372" s="148" t="s">
        <v>48</v>
      </c>
      <c r="O372" s="41"/>
      <c r="P372" s="126">
        <f>O372*H372</f>
        <v>0</v>
      </c>
      <c r="Q372" s="126">
        <v>0.019</v>
      </c>
      <c r="R372" s="126">
        <f>Q372*H372</f>
        <v>0.24859599999999998</v>
      </c>
      <c r="S372" s="126">
        <v>0</v>
      </c>
      <c r="T372" s="127">
        <f>S372*H372</f>
        <v>0</v>
      </c>
      <c r="AR372" s="24" t="s">
        <v>332</v>
      </c>
      <c r="AT372" s="24" t="s">
        <v>439</v>
      </c>
      <c r="AU372" s="24" t="s">
        <v>86</v>
      </c>
      <c r="AY372" s="24" t="s">
        <v>284</v>
      </c>
      <c r="BE372" s="128">
        <f>IF(N372="základní",J372,0)</f>
        <v>0</v>
      </c>
      <c r="BF372" s="128">
        <f>IF(N372="snížená",J372,0)</f>
        <v>0</v>
      </c>
      <c r="BG372" s="128">
        <f>IF(N372="zákl. přenesená",J372,0)</f>
        <v>0</v>
      </c>
      <c r="BH372" s="128">
        <f>IF(N372="sníž. přenesená",J372,0)</f>
        <v>0</v>
      </c>
      <c r="BI372" s="128">
        <f>IF(N372="nulová",J372,0)</f>
        <v>0</v>
      </c>
      <c r="BJ372" s="24" t="s">
        <v>26</v>
      </c>
      <c r="BK372" s="128">
        <f>ROUND(I372*H372,2)</f>
        <v>0</v>
      </c>
      <c r="BL372" s="24" t="s">
        <v>292</v>
      </c>
      <c r="BM372" s="24" t="s">
        <v>718</v>
      </c>
    </row>
    <row r="373" spans="2:51" s="11" customFormat="1" ht="13.5">
      <c r="B373" s="129"/>
      <c r="C373" s="257"/>
      <c r="D373" s="258" t="s">
        <v>294</v>
      </c>
      <c r="E373" s="259" t="s">
        <v>5</v>
      </c>
      <c r="F373" s="237" t="s">
        <v>719</v>
      </c>
      <c r="G373" s="257"/>
      <c r="H373" s="260">
        <v>13.084</v>
      </c>
      <c r="I373" s="257"/>
      <c r="J373" s="257"/>
      <c r="K373" s="257"/>
      <c r="L373" s="129"/>
      <c r="M373" s="130"/>
      <c r="N373" s="131"/>
      <c r="O373" s="131"/>
      <c r="P373" s="131"/>
      <c r="Q373" s="131"/>
      <c r="R373" s="131"/>
      <c r="S373" s="131"/>
      <c r="T373" s="132"/>
      <c r="AT373" s="133" t="s">
        <v>294</v>
      </c>
      <c r="AU373" s="133" t="s">
        <v>86</v>
      </c>
      <c r="AV373" s="11" t="s">
        <v>86</v>
      </c>
      <c r="AW373" s="11" t="s">
        <v>40</v>
      </c>
      <c r="AX373" s="11" t="s">
        <v>26</v>
      </c>
      <c r="AY373" s="133" t="s">
        <v>284</v>
      </c>
    </row>
    <row r="374" spans="2:65" s="1" customFormat="1" ht="22.5" customHeight="1">
      <c r="B374" s="122"/>
      <c r="C374" s="252" t="s">
        <v>720</v>
      </c>
      <c r="D374" s="252" t="s">
        <v>287</v>
      </c>
      <c r="E374" s="253" t="s">
        <v>721</v>
      </c>
      <c r="F374" s="236" t="s">
        <v>722</v>
      </c>
      <c r="G374" s="254" t="s">
        <v>452</v>
      </c>
      <c r="H374" s="255">
        <v>14.36</v>
      </c>
      <c r="I374" s="123">
        <v>0</v>
      </c>
      <c r="J374" s="256">
        <f>ROUND(I374*H374,2)</f>
        <v>0</v>
      </c>
      <c r="K374" s="236" t="s">
        <v>5</v>
      </c>
      <c r="L374" s="40"/>
      <c r="M374" s="124" t="s">
        <v>5</v>
      </c>
      <c r="N374" s="125" t="s">
        <v>48</v>
      </c>
      <c r="O374" s="41"/>
      <c r="P374" s="126">
        <f>O374*H374</f>
        <v>0</v>
      </c>
      <c r="Q374" s="126">
        <v>0</v>
      </c>
      <c r="R374" s="126">
        <f>Q374*H374</f>
        <v>0</v>
      </c>
      <c r="S374" s="126">
        <v>0</v>
      </c>
      <c r="T374" s="127">
        <f>S374*H374</f>
        <v>0</v>
      </c>
      <c r="AR374" s="24" t="s">
        <v>292</v>
      </c>
      <c r="AT374" s="24" t="s">
        <v>287</v>
      </c>
      <c r="AU374" s="24" t="s">
        <v>86</v>
      </c>
      <c r="AY374" s="24" t="s">
        <v>284</v>
      </c>
      <c r="BE374" s="128">
        <f>IF(N374="základní",J374,0)</f>
        <v>0</v>
      </c>
      <c r="BF374" s="128">
        <f>IF(N374="snížená",J374,0)</f>
        <v>0</v>
      </c>
      <c r="BG374" s="128">
        <f>IF(N374="zákl. přenesená",J374,0)</f>
        <v>0</v>
      </c>
      <c r="BH374" s="128">
        <f>IF(N374="sníž. přenesená",J374,0)</f>
        <v>0</v>
      </c>
      <c r="BI374" s="128">
        <f>IF(N374="nulová",J374,0)</f>
        <v>0</v>
      </c>
      <c r="BJ374" s="24" t="s">
        <v>26</v>
      </c>
      <c r="BK374" s="128">
        <f>ROUND(I374*H374,2)</f>
        <v>0</v>
      </c>
      <c r="BL374" s="24" t="s">
        <v>292</v>
      </c>
      <c r="BM374" s="24" t="s">
        <v>723</v>
      </c>
    </row>
    <row r="375" spans="2:51" s="12" customFormat="1" ht="13.5">
      <c r="B375" s="134"/>
      <c r="C375" s="261"/>
      <c r="D375" s="262" t="s">
        <v>294</v>
      </c>
      <c r="E375" s="263" t="s">
        <v>5</v>
      </c>
      <c r="F375" s="238" t="s">
        <v>677</v>
      </c>
      <c r="G375" s="261"/>
      <c r="H375" s="264" t="s">
        <v>5</v>
      </c>
      <c r="I375" s="261"/>
      <c r="J375" s="261"/>
      <c r="K375" s="261"/>
      <c r="L375" s="134"/>
      <c r="M375" s="137"/>
      <c r="N375" s="138"/>
      <c r="O375" s="138"/>
      <c r="P375" s="138"/>
      <c r="Q375" s="138"/>
      <c r="R375" s="138"/>
      <c r="S375" s="138"/>
      <c r="T375" s="139"/>
      <c r="AT375" s="135" t="s">
        <v>294</v>
      </c>
      <c r="AU375" s="135" t="s">
        <v>86</v>
      </c>
      <c r="AV375" s="12" t="s">
        <v>26</v>
      </c>
      <c r="AW375" s="12" t="s">
        <v>40</v>
      </c>
      <c r="AX375" s="12" t="s">
        <v>77</v>
      </c>
      <c r="AY375" s="135" t="s">
        <v>284</v>
      </c>
    </row>
    <row r="376" spans="2:51" s="12" customFormat="1" ht="13.5">
      <c r="B376" s="134"/>
      <c r="C376" s="261"/>
      <c r="D376" s="262" t="s">
        <v>294</v>
      </c>
      <c r="E376" s="263" t="s">
        <v>5</v>
      </c>
      <c r="F376" s="238" t="s">
        <v>560</v>
      </c>
      <c r="G376" s="261"/>
      <c r="H376" s="264" t="s">
        <v>5</v>
      </c>
      <c r="I376" s="261"/>
      <c r="J376" s="261"/>
      <c r="K376" s="261"/>
      <c r="L376" s="134"/>
      <c r="M376" s="137"/>
      <c r="N376" s="138"/>
      <c r="O376" s="138"/>
      <c r="P376" s="138"/>
      <c r="Q376" s="138"/>
      <c r="R376" s="138"/>
      <c r="S376" s="138"/>
      <c r="T376" s="139"/>
      <c r="AT376" s="135" t="s">
        <v>294</v>
      </c>
      <c r="AU376" s="135" t="s">
        <v>86</v>
      </c>
      <c r="AV376" s="12" t="s">
        <v>26</v>
      </c>
      <c r="AW376" s="12" t="s">
        <v>40</v>
      </c>
      <c r="AX376" s="12" t="s">
        <v>77</v>
      </c>
      <c r="AY376" s="135" t="s">
        <v>284</v>
      </c>
    </row>
    <row r="377" spans="2:51" s="11" customFormat="1" ht="13.5">
      <c r="B377" s="129"/>
      <c r="C377" s="257"/>
      <c r="D377" s="258" t="s">
        <v>294</v>
      </c>
      <c r="E377" s="259" t="s">
        <v>5</v>
      </c>
      <c r="F377" s="237" t="s">
        <v>724</v>
      </c>
      <c r="G377" s="257"/>
      <c r="H377" s="260">
        <v>14.36</v>
      </c>
      <c r="I377" s="257"/>
      <c r="J377" s="257"/>
      <c r="K377" s="257"/>
      <c r="L377" s="129"/>
      <c r="M377" s="130"/>
      <c r="N377" s="131"/>
      <c r="O377" s="131"/>
      <c r="P377" s="131"/>
      <c r="Q377" s="131"/>
      <c r="R377" s="131"/>
      <c r="S377" s="131"/>
      <c r="T377" s="132"/>
      <c r="AT377" s="133" t="s">
        <v>294</v>
      </c>
      <c r="AU377" s="133" t="s">
        <v>86</v>
      </c>
      <c r="AV377" s="11" t="s">
        <v>86</v>
      </c>
      <c r="AW377" s="11" t="s">
        <v>40</v>
      </c>
      <c r="AX377" s="11" t="s">
        <v>26</v>
      </c>
      <c r="AY377" s="133" t="s">
        <v>284</v>
      </c>
    </row>
    <row r="378" spans="2:65" s="1" customFormat="1" ht="22.5" customHeight="1">
      <c r="B378" s="122"/>
      <c r="C378" s="252" t="s">
        <v>725</v>
      </c>
      <c r="D378" s="252" t="s">
        <v>287</v>
      </c>
      <c r="E378" s="253" t="s">
        <v>726</v>
      </c>
      <c r="F378" s="236" t="s">
        <v>727</v>
      </c>
      <c r="G378" s="254" t="s">
        <v>290</v>
      </c>
      <c r="H378" s="255">
        <v>6.044</v>
      </c>
      <c r="I378" s="123">
        <v>0</v>
      </c>
      <c r="J378" s="256">
        <f>ROUND(I378*H378,2)</f>
        <v>0</v>
      </c>
      <c r="K378" s="236" t="s">
        <v>5</v>
      </c>
      <c r="L378" s="40"/>
      <c r="M378" s="124" t="s">
        <v>5</v>
      </c>
      <c r="N378" s="125" t="s">
        <v>48</v>
      </c>
      <c r="O378" s="41"/>
      <c r="P378" s="126">
        <f>O378*H378</f>
        <v>0</v>
      </c>
      <c r="Q378" s="126">
        <v>0</v>
      </c>
      <c r="R378" s="126">
        <f>Q378*H378</f>
        <v>0</v>
      </c>
      <c r="S378" s="126">
        <v>0</v>
      </c>
      <c r="T378" s="127">
        <f>S378*H378</f>
        <v>0</v>
      </c>
      <c r="AR378" s="24" t="s">
        <v>292</v>
      </c>
      <c r="AT378" s="24" t="s">
        <v>287</v>
      </c>
      <c r="AU378" s="24" t="s">
        <v>86</v>
      </c>
      <c r="AY378" s="24" t="s">
        <v>284</v>
      </c>
      <c r="BE378" s="128">
        <f>IF(N378="základní",J378,0)</f>
        <v>0</v>
      </c>
      <c r="BF378" s="128">
        <f>IF(N378="snížená",J378,0)</f>
        <v>0</v>
      </c>
      <c r="BG378" s="128">
        <f>IF(N378="zákl. přenesená",J378,0)</f>
        <v>0</v>
      </c>
      <c r="BH378" s="128">
        <f>IF(N378="sníž. přenesená",J378,0)</f>
        <v>0</v>
      </c>
      <c r="BI378" s="128">
        <f>IF(N378="nulová",J378,0)</f>
        <v>0</v>
      </c>
      <c r="BJ378" s="24" t="s">
        <v>26</v>
      </c>
      <c r="BK378" s="128">
        <f>ROUND(I378*H378,2)</f>
        <v>0</v>
      </c>
      <c r="BL378" s="24" t="s">
        <v>292</v>
      </c>
      <c r="BM378" s="24" t="s">
        <v>728</v>
      </c>
    </row>
    <row r="379" spans="2:51" s="12" customFormat="1" ht="13.5">
      <c r="B379" s="134"/>
      <c r="C379" s="261"/>
      <c r="D379" s="262" t="s">
        <v>294</v>
      </c>
      <c r="E379" s="263" t="s">
        <v>5</v>
      </c>
      <c r="F379" s="238" t="s">
        <v>677</v>
      </c>
      <c r="G379" s="261"/>
      <c r="H379" s="264" t="s">
        <v>5</v>
      </c>
      <c r="I379" s="261"/>
      <c r="J379" s="261"/>
      <c r="K379" s="261"/>
      <c r="L379" s="134"/>
      <c r="M379" s="137"/>
      <c r="N379" s="138"/>
      <c r="O379" s="138"/>
      <c r="P379" s="138"/>
      <c r="Q379" s="138"/>
      <c r="R379" s="138"/>
      <c r="S379" s="138"/>
      <c r="T379" s="139"/>
      <c r="AT379" s="135" t="s">
        <v>294</v>
      </c>
      <c r="AU379" s="135" t="s">
        <v>86</v>
      </c>
      <c r="AV379" s="12" t="s">
        <v>26</v>
      </c>
      <c r="AW379" s="12" t="s">
        <v>40</v>
      </c>
      <c r="AX379" s="12" t="s">
        <v>77</v>
      </c>
      <c r="AY379" s="135" t="s">
        <v>284</v>
      </c>
    </row>
    <row r="380" spans="2:51" s="12" customFormat="1" ht="13.5">
      <c r="B380" s="134"/>
      <c r="C380" s="261"/>
      <c r="D380" s="262" t="s">
        <v>294</v>
      </c>
      <c r="E380" s="263" t="s">
        <v>5</v>
      </c>
      <c r="F380" s="238" t="s">
        <v>560</v>
      </c>
      <c r="G380" s="261"/>
      <c r="H380" s="264" t="s">
        <v>5</v>
      </c>
      <c r="I380" s="261"/>
      <c r="J380" s="261"/>
      <c r="K380" s="261"/>
      <c r="L380" s="134"/>
      <c r="M380" s="137"/>
      <c r="N380" s="138"/>
      <c r="O380" s="138"/>
      <c r="P380" s="138"/>
      <c r="Q380" s="138"/>
      <c r="R380" s="138"/>
      <c r="S380" s="138"/>
      <c r="T380" s="139"/>
      <c r="AT380" s="135" t="s">
        <v>294</v>
      </c>
      <c r="AU380" s="135" t="s">
        <v>86</v>
      </c>
      <c r="AV380" s="12" t="s">
        <v>26</v>
      </c>
      <c r="AW380" s="12" t="s">
        <v>40</v>
      </c>
      <c r="AX380" s="12" t="s">
        <v>77</v>
      </c>
      <c r="AY380" s="135" t="s">
        <v>284</v>
      </c>
    </row>
    <row r="381" spans="2:51" s="11" customFormat="1" ht="13.5">
      <c r="B381" s="129"/>
      <c r="C381" s="257"/>
      <c r="D381" s="262" t="s">
        <v>294</v>
      </c>
      <c r="E381" s="265" t="s">
        <v>5</v>
      </c>
      <c r="F381" s="239" t="s">
        <v>679</v>
      </c>
      <c r="G381" s="257"/>
      <c r="H381" s="266">
        <v>2.01</v>
      </c>
      <c r="I381" s="257"/>
      <c r="J381" s="257"/>
      <c r="K381" s="257"/>
      <c r="L381" s="129"/>
      <c r="M381" s="130"/>
      <c r="N381" s="131"/>
      <c r="O381" s="131"/>
      <c r="P381" s="131"/>
      <c r="Q381" s="131"/>
      <c r="R381" s="131"/>
      <c r="S381" s="131"/>
      <c r="T381" s="132"/>
      <c r="AT381" s="133" t="s">
        <v>294</v>
      </c>
      <c r="AU381" s="133" t="s">
        <v>86</v>
      </c>
      <c r="AV381" s="11" t="s">
        <v>86</v>
      </c>
      <c r="AW381" s="11" t="s">
        <v>40</v>
      </c>
      <c r="AX381" s="11" t="s">
        <v>77</v>
      </c>
      <c r="AY381" s="133" t="s">
        <v>284</v>
      </c>
    </row>
    <row r="382" spans="2:51" s="11" customFormat="1" ht="13.5">
      <c r="B382" s="129"/>
      <c r="C382" s="257"/>
      <c r="D382" s="262" t="s">
        <v>294</v>
      </c>
      <c r="E382" s="265" t="s">
        <v>5</v>
      </c>
      <c r="F382" s="239" t="s">
        <v>167</v>
      </c>
      <c r="G382" s="257"/>
      <c r="H382" s="266">
        <v>4.034</v>
      </c>
      <c r="I382" s="257"/>
      <c r="J382" s="257"/>
      <c r="K382" s="257"/>
      <c r="L382" s="129"/>
      <c r="M382" s="130"/>
      <c r="N382" s="131"/>
      <c r="O382" s="131"/>
      <c r="P382" s="131"/>
      <c r="Q382" s="131"/>
      <c r="R382" s="131"/>
      <c r="S382" s="131"/>
      <c r="T382" s="132"/>
      <c r="AT382" s="133" t="s">
        <v>294</v>
      </c>
      <c r="AU382" s="133" t="s">
        <v>86</v>
      </c>
      <c r="AV382" s="11" t="s">
        <v>86</v>
      </c>
      <c r="AW382" s="11" t="s">
        <v>40</v>
      </c>
      <c r="AX382" s="11" t="s">
        <v>77</v>
      </c>
      <c r="AY382" s="133" t="s">
        <v>284</v>
      </c>
    </row>
    <row r="383" spans="2:51" s="13" customFormat="1" ht="13.5">
      <c r="B383" s="140"/>
      <c r="C383" s="267"/>
      <c r="D383" s="258" t="s">
        <v>294</v>
      </c>
      <c r="E383" s="268" t="s">
        <v>5</v>
      </c>
      <c r="F383" s="240" t="s">
        <v>304</v>
      </c>
      <c r="G383" s="267"/>
      <c r="H383" s="269">
        <v>6.044</v>
      </c>
      <c r="I383" s="267"/>
      <c r="J383" s="267"/>
      <c r="K383" s="267"/>
      <c r="L383" s="140"/>
      <c r="M383" s="141"/>
      <c r="N383" s="142"/>
      <c r="O383" s="142"/>
      <c r="P383" s="142"/>
      <c r="Q383" s="142"/>
      <c r="R383" s="142"/>
      <c r="S383" s="142"/>
      <c r="T383" s="143"/>
      <c r="AT383" s="144" t="s">
        <v>294</v>
      </c>
      <c r="AU383" s="144" t="s">
        <v>86</v>
      </c>
      <c r="AV383" s="13" t="s">
        <v>292</v>
      </c>
      <c r="AW383" s="13" t="s">
        <v>40</v>
      </c>
      <c r="AX383" s="13" t="s">
        <v>26</v>
      </c>
      <c r="AY383" s="144" t="s">
        <v>284</v>
      </c>
    </row>
    <row r="384" spans="2:65" s="1" customFormat="1" ht="22.5" customHeight="1">
      <c r="B384" s="122"/>
      <c r="C384" s="252" t="s">
        <v>729</v>
      </c>
      <c r="D384" s="252" t="s">
        <v>287</v>
      </c>
      <c r="E384" s="253" t="s">
        <v>730</v>
      </c>
      <c r="F384" s="236" t="s">
        <v>731</v>
      </c>
      <c r="G384" s="254" t="s">
        <v>452</v>
      </c>
      <c r="H384" s="255">
        <v>83.29</v>
      </c>
      <c r="I384" s="123">
        <v>0</v>
      </c>
      <c r="J384" s="256">
        <f>ROUND(I384*H384,2)</f>
        <v>0</v>
      </c>
      <c r="K384" s="236" t="s">
        <v>291</v>
      </c>
      <c r="L384" s="40"/>
      <c r="M384" s="124" t="s">
        <v>5</v>
      </c>
      <c r="N384" s="125" t="s">
        <v>48</v>
      </c>
      <c r="O384" s="41"/>
      <c r="P384" s="126">
        <f>O384*H384</f>
        <v>0</v>
      </c>
      <c r="Q384" s="126">
        <v>6E-05</v>
      </c>
      <c r="R384" s="126">
        <f>Q384*H384</f>
        <v>0.004997400000000001</v>
      </c>
      <c r="S384" s="126">
        <v>0</v>
      </c>
      <c r="T384" s="127">
        <f>S384*H384</f>
        <v>0</v>
      </c>
      <c r="AR384" s="24" t="s">
        <v>292</v>
      </c>
      <c r="AT384" s="24" t="s">
        <v>287</v>
      </c>
      <c r="AU384" s="24" t="s">
        <v>86</v>
      </c>
      <c r="AY384" s="24" t="s">
        <v>284</v>
      </c>
      <c r="BE384" s="128">
        <f>IF(N384="základní",J384,0)</f>
        <v>0</v>
      </c>
      <c r="BF384" s="128">
        <f>IF(N384="snížená",J384,0)</f>
        <v>0</v>
      </c>
      <c r="BG384" s="128">
        <f>IF(N384="zákl. přenesená",J384,0)</f>
        <v>0</v>
      </c>
      <c r="BH384" s="128">
        <f>IF(N384="sníž. přenesená",J384,0)</f>
        <v>0</v>
      </c>
      <c r="BI384" s="128">
        <f>IF(N384="nulová",J384,0)</f>
        <v>0</v>
      </c>
      <c r="BJ384" s="24" t="s">
        <v>26</v>
      </c>
      <c r="BK384" s="128">
        <f>ROUND(I384*H384,2)</f>
        <v>0</v>
      </c>
      <c r="BL384" s="24" t="s">
        <v>292</v>
      </c>
      <c r="BM384" s="24" t="s">
        <v>732</v>
      </c>
    </row>
    <row r="385" spans="2:51" s="12" customFormat="1" ht="13.5">
      <c r="B385" s="134"/>
      <c r="C385" s="261"/>
      <c r="D385" s="262" t="s">
        <v>294</v>
      </c>
      <c r="E385" s="263" t="s">
        <v>5</v>
      </c>
      <c r="F385" s="238" t="s">
        <v>469</v>
      </c>
      <c r="G385" s="261"/>
      <c r="H385" s="264" t="s">
        <v>5</v>
      </c>
      <c r="I385" s="136"/>
      <c r="J385" s="261"/>
      <c r="K385" s="261"/>
      <c r="L385" s="134"/>
      <c r="M385" s="137"/>
      <c r="N385" s="138"/>
      <c r="O385" s="138"/>
      <c r="P385" s="138"/>
      <c r="Q385" s="138"/>
      <c r="R385" s="138"/>
      <c r="S385" s="138"/>
      <c r="T385" s="139"/>
      <c r="AT385" s="135" t="s">
        <v>294</v>
      </c>
      <c r="AU385" s="135" t="s">
        <v>86</v>
      </c>
      <c r="AV385" s="12" t="s">
        <v>26</v>
      </c>
      <c r="AW385" s="12" t="s">
        <v>40</v>
      </c>
      <c r="AX385" s="12" t="s">
        <v>77</v>
      </c>
      <c r="AY385" s="135" t="s">
        <v>284</v>
      </c>
    </row>
    <row r="386" spans="2:51" s="11" customFormat="1" ht="13.5">
      <c r="B386" s="129"/>
      <c r="C386" s="257"/>
      <c r="D386" s="258" t="s">
        <v>294</v>
      </c>
      <c r="E386" s="259" t="s">
        <v>173</v>
      </c>
      <c r="F386" s="237" t="s">
        <v>733</v>
      </c>
      <c r="G386" s="257"/>
      <c r="H386" s="260">
        <v>83.29</v>
      </c>
      <c r="I386" s="257"/>
      <c r="J386" s="257"/>
      <c r="K386" s="257"/>
      <c r="L386" s="129"/>
      <c r="M386" s="130"/>
      <c r="N386" s="131"/>
      <c r="O386" s="131"/>
      <c r="P386" s="131"/>
      <c r="Q386" s="131"/>
      <c r="R386" s="131"/>
      <c r="S386" s="131"/>
      <c r="T386" s="132"/>
      <c r="AT386" s="133" t="s">
        <v>294</v>
      </c>
      <c r="AU386" s="133" t="s">
        <v>86</v>
      </c>
      <c r="AV386" s="11" t="s">
        <v>86</v>
      </c>
      <c r="AW386" s="11" t="s">
        <v>40</v>
      </c>
      <c r="AX386" s="11" t="s">
        <v>26</v>
      </c>
      <c r="AY386" s="133" t="s">
        <v>284</v>
      </c>
    </row>
    <row r="387" spans="2:65" s="1" customFormat="1" ht="31.5" customHeight="1">
      <c r="B387" s="122"/>
      <c r="C387" s="272" t="s">
        <v>734</v>
      </c>
      <c r="D387" s="272" t="s">
        <v>439</v>
      </c>
      <c r="E387" s="273" t="s">
        <v>735</v>
      </c>
      <c r="F387" s="274" t="s">
        <v>736</v>
      </c>
      <c r="G387" s="275" t="s">
        <v>452</v>
      </c>
      <c r="H387" s="276">
        <v>43.727</v>
      </c>
      <c r="I387" s="145">
        <v>0</v>
      </c>
      <c r="J387" s="277">
        <f>ROUND(I387*H387,2)</f>
        <v>0</v>
      </c>
      <c r="K387" s="274" t="s">
        <v>291</v>
      </c>
      <c r="L387" s="146"/>
      <c r="M387" s="147" t="s">
        <v>5</v>
      </c>
      <c r="N387" s="148" t="s">
        <v>48</v>
      </c>
      <c r="O387" s="41"/>
      <c r="P387" s="126">
        <f>O387*H387</f>
        <v>0</v>
      </c>
      <c r="Q387" s="126">
        <v>0.00046</v>
      </c>
      <c r="R387" s="126">
        <f>Q387*H387</f>
        <v>0.020114419999999997</v>
      </c>
      <c r="S387" s="126">
        <v>0</v>
      </c>
      <c r="T387" s="127">
        <f>S387*H387</f>
        <v>0</v>
      </c>
      <c r="AR387" s="24" t="s">
        <v>332</v>
      </c>
      <c r="AT387" s="24" t="s">
        <v>439</v>
      </c>
      <c r="AU387" s="24" t="s">
        <v>86</v>
      </c>
      <c r="AY387" s="24" t="s">
        <v>284</v>
      </c>
      <c r="BE387" s="128">
        <f>IF(N387="základní",J387,0)</f>
        <v>0</v>
      </c>
      <c r="BF387" s="128">
        <f>IF(N387="snížená",J387,0)</f>
        <v>0</v>
      </c>
      <c r="BG387" s="128">
        <f>IF(N387="zákl. přenesená",J387,0)</f>
        <v>0</v>
      </c>
      <c r="BH387" s="128">
        <f>IF(N387="sníž. přenesená",J387,0)</f>
        <v>0</v>
      </c>
      <c r="BI387" s="128">
        <f>IF(N387="nulová",J387,0)</f>
        <v>0</v>
      </c>
      <c r="BJ387" s="24" t="s">
        <v>26</v>
      </c>
      <c r="BK387" s="128">
        <f>ROUND(I387*H387,2)</f>
        <v>0</v>
      </c>
      <c r="BL387" s="24" t="s">
        <v>292</v>
      </c>
      <c r="BM387" s="24" t="s">
        <v>737</v>
      </c>
    </row>
    <row r="388" spans="2:51" s="11" customFormat="1" ht="13.5">
      <c r="B388" s="129"/>
      <c r="C388" s="257"/>
      <c r="D388" s="258" t="s">
        <v>294</v>
      </c>
      <c r="E388" s="259" t="s">
        <v>5</v>
      </c>
      <c r="F388" s="237" t="s">
        <v>738</v>
      </c>
      <c r="G388" s="257"/>
      <c r="H388" s="260">
        <v>43.727</v>
      </c>
      <c r="I388" s="257"/>
      <c r="J388" s="257"/>
      <c r="K388" s="257"/>
      <c r="L388" s="129"/>
      <c r="M388" s="130"/>
      <c r="N388" s="131"/>
      <c r="O388" s="131"/>
      <c r="P388" s="131"/>
      <c r="Q388" s="131"/>
      <c r="R388" s="131"/>
      <c r="S388" s="131"/>
      <c r="T388" s="132"/>
      <c r="AT388" s="133" t="s">
        <v>294</v>
      </c>
      <c r="AU388" s="133" t="s">
        <v>86</v>
      </c>
      <c r="AV388" s="11" t="s">
        <v>86</v>
      </c>
      <c r="AW388" s="11" t="s">
        <v>40</v>
      </c>
      <c r="AX388" s="11" t="s">
        <v>26</v>
      </c>
      <c r="AY388" s="133" t="s">
        <v>284</v>
      </c>
    </row>
    <row r="389" spans="2:65" s="1" customFormat="1" ht="31.5" customHeight="1">
      <c r="B389" s="122"/>
      <c r="C389" s="272" t="s">
        <v>739</v>
      </c>
      <c r="D389" s="272" t="s">
        <v>439</v>
      </c>
      <c r="E389" s="273" t="s">
        <v>740</v>
      </c>
      <c r="F389" s="274" t="s">
        <v>741</v>
      </c>
      <c r="G389" s="275" t="s">
        <v>452</v>
      </c>
      <c r="H389" s="276">
        <v>43.727</v>
      </c>
      <c r="I389" s="145">
        <v>0</v>
      </c>
      <c r="J389" s="277">
        <f>ROUND(I389*H389,2)</f>
        <v>0</v>
      </c>
      <c r="K389" s="274" t="s">
        <v>291</v>
      </c>
      <c r="L389" s="146"/>
      <c r="M389" s="147" t="s">
        <v>5</v>
      </c>
      <c r="N389" s="148" t="s">
        <v>48</v>
      </c>
      <c r="O389" s="41"/>
      <c r="P389" s="126">
        <f>O389*H389</f>
        <v>0</v>
      </c>
      <c r="Q389" s="126">
        <v>0.00052</v>
      </c>
      <c r="R389" s="126">
        <f>Q389*H389</f>
        <v>0.022738039999999998</v>
      </c>
      <c r="S389" s="126">
        <v>0</v>
      </c>
      <c r="T389" s="127">
        <f>S389*H389</f>
        <v>0</v>
      </c>
      <c r="AR389" s="24" t="s">
        <v>332</v>
      </c>
      <c r="AT389" s="24" t="s">
        <v>439</v>
      </c>
      <c r="AU389" s="24" t="s">
        <v>86</v>
      </c>
      <c r="AY389" s="24" t="s">
        <v>284</v>
      </c>
      <c r="BE389" s="128">
        <f>IF(N389="základní",J389,0)</f>
        <v>0</v>
      </c>
      <c r="BF389" s="128">
        <f>IF(N389="snížená",J389,0)</f>
        <v>0</v>
      </c>
      <c r="BG389" s="128">
        <f>IF(N389="zákl. přenesená",J389,0)</f>
        <v>0</v>
      </c>
      <c r="BH389" s="128">
        <f>IF(N389="sníž. přenesená",J389,0)</f>
        <v>0</v>
      </c>
      <c r="BI389" s="128">
        <f>IF(N389="nulová",J389,0)</f>
        <v>0</v>
      </c>
      <c r="BJ389" s="24" t="s">
        <v>26</v>
      </c>
      <c r="BK389" s="128">
        <f>ROUND(I389*H389,2)</f>
        <v>0</v>
      </c>
      <c r="BL389" s="24" t="s">
        <v>292</v>
      </c>
      <c r="BM389" s="24" t="s">
        <v>742</v>
      </c>
    </row>
    <row r="390" spans="2:51" s="11" customFormat="1" ht="13.5">
      <c r="B390" s="129"/>
      <c r="C390" s="257"/>
      <c r="D390" s="258" t="s">
        <v>294</v>
      </c>
      <c r="E390" s="259" t="s">
        <v>5</v>
      </c>
      <c r="F390" s="237" t="s">
        <v>738</v>
      </c>
      <c r="G390" s="257"/>
      <c r="H390" s="260">
        <v>43.727</v>
      </c>
      <c r="I390" s="257"/>
      <c r="J390" s="257"/>
      <c r="K390" s="257"/>
      <c r="L390" s="129"/>
      <c r="M390" s="130"/>
      <c r="N390" s="131"/>
      <c r="O390" s="131"/>
      <c r="P390" s="131"/>
      <c r="Q390" s="131"/>
      <c r="R390" s="131"/>
      <c r="S390" s="131"/>
      <c r="T390" s="132"/>
      <c r="AT390" s="133" t="s">
        <v>294</v>
      </c>
      <c r="AU390" s="133" t="s">
        <v>86</v>
      </c>
      <c r="AV390" s="11" t="s">
        <v>86</v>
      </c>
      <c r="AW390" s="11" t="s">
        <v>40</v>
      </c>
      <c r="AX390" s="11" t="s">
        <v>26</v>
      </c>
      <c r="AY390" s="133" t="s">
        <v>284</v>
      </c>
    </row>
    <row r="391" spans="2:65" s="1" customFormat="1" ht="31.5" customHeight="1">
      <c r="B391" s="122"/>
      <c r="C391" s="252" t="s">
        <v>743</v>
      </c>
      <c r="D391" s="252" t="s">
        <v>287</v>
      </c>
      <c r="E391" s="253" t="s">
        <v>744</v>
      </c>
      <c r="F391" s="236" t="s">
        <v>745</v>
      </c>
      <c r="G391" s="254" t="s">
        <v>452</v>
      </c>
      <c r="H391" s="255">
        <v>138.7</v>
      </c>
      <c r="I391" s="123">
        <v>0</v>
      </c>
      <c r="J391" s="256">
        <f>ROUND(I391*H391,2)</f>
        <v>0</v>
      </c>
      <c r="K391" s="236" t="s">
        <v>291</v>
      </c>
      <c r="L391" s="40"/>
      <c r="M391" s="124" t="s">
        <v>5</v>
      </c>
      <c r="N391" s="125" t="s">
        <v>48</v>
      </c>
      <c r="O391" s="41"/>
      <c r="P391" s="126">
        <f>O391*H391</f>
        <v>0</v>
      </c>
      <c r="Q391" s="126">
        <v>0.00025</v>
      </c>
      <c r="R391" s="126">
        <f>Q391*H391</f>
        <v>0.034675</v>
      </c>
      <c r="S391" s="126">
        <v>0</v>
      </c>
      <c r="T391" s="127">
        <f>S391*H391</f>
        <v>0</v>
      </c>
      <c r="AR391" s="24" t="s">
        <v>292</v>
      </c>
      <c r="AT391" s="24" t="s">
        <v>287</v>
      </c>
      <c r="AU391" s="24" t="s">
        <v>86</v>
      </c>
      <c r="AY391" s="24" t="s">
        <v>284</v>
      </c>
      <c r="BE391" s="128">
        <f>IF(N391="základní",J391,0)</f>
        <v>0</v>
      </c>
      <c r="BF391" s="128">
        <f>IF(N391="snížená",J391,0)</f>
        <v>0</v>
      </c>
      <c r="BG391" s="128">
        <f>IF(N391="zákl. přenesená",J391,0)</f>
        <v>0</v>
      </c>
      <c r="BH391" s="128">
        <f>IF(N391="sníž. přenesená",J391,0)</f>
        <v>0</v>
      </c>
      <c r="BI391" s="128">
        <f>IF(N391="nulová",J391,0)</f>
        <v>0</v>
      </c>
      <c r="BJ391" s="24" t="s">
        <v>26</v>
      </c>
      <c r="BK391" s="128">
        <f>ROUND(I391*H391,2)</f>
        <v>0</v>
      </c>
      <c r="BL391" s="24" t="s">
        <v>292</v>
      </c>
      <c r="BM391" s="24" t="s">
        <v>746</v>
      </c>
    </row>
    <row r="392" spans="2:51" s="12" customFormat="1" ht="13.5">
      <c r="B392" s="134"/>
      <c r="C392" s="261"/>
      <c r="D392" s="262" t="s">
        <v>294</v>
      </c>
      <c r="E392" s="263" t="s">
        <v>5</v>
      </c>
      <c r="F392" s="238" t="s">
        <v>469</v>
      </c>
      <c r="G392" s="261"/>
      <c r="H392" s="264" t="s">
        <v>5</v>
      </c>
      <c r="I392" s="261"/>
      <c r="J392" s="261"/>
      <c r="K392" s="261"/>
      <c r="L392" s="134"/>
      <c r="M392" s="137"/>
      <c r="N392" s="138"/>
      <c r="O392" s="138"/>
      <c r="P392" s="138"/>
      <c r="Q392" s="138"/>
      <c r="R392" s="138"/>
      <c r="S392" s="138"/>
      <c r="T392" s="139"/>
      <c r="AT392" s="135" t="s">
        <v>294</v>
      </c>
      <c r="AU392" s="135" t="s">
        <v>86</v>
      </c>
      <c r="AV392" s="12" t="s">
        <v>26</v>
      </c>
      <c r="AW392" s="12" t="s">
        <v>40</v>
      </c>
      <c r="AX392" s="12" t="s">
        <v>77</v>
      </c>
      <c r="AY392" s="135" t="s">
        <v>284</v>
      </c>
    </row>
    <row r="393" spans="2:51" s="11" customFormat="1" ht="13.5">
      <c r="B393" s="129"/>
      <c r="C393" s="257"/>
      <c r="D393" s="262" t="s">
        <v>294</v>
      </c>
      <c r="E393" s="265" t="s">
        <v>175</v>
      </c>
      <c r="F393" s="239" t="s">
        <v>747</v>
      </c>
      <c r="G393" s="257"/>
      <c r="H393" s="266">
        <v>20.5</v>
      </c>
      <c r="I393" s="257"/>
      <c r="J393" s="257"/>
      <c r="K393" s="257"/>
      <c r="L393" s="129"/>
      <c r="M393" s="130"/>
      <c r="N393" s="131"/>
      <c r="O393" s="131"/>
      <c r="P393" s="131"/>
      <c r="Q393" s="131"/>
      <c r="R393" s="131"/>
      <c r="S393" s="131"/>
      <c r="T393" s="132"/>
      <c r="AT393" s="133" t="s">
        <v>294</v>
      </c>
      <c r="AU393" s="133" t="s">
        <v>86</v>
      </c>
      <c r="AV393" s="11" t="s">
        <v>86</v>
      </c>
      <c r="AW393" s="11" t="s">
        <v>40</v>
      </c>
      <c r="AX393" s="11" t="s">
        <v>77</v>
      </c>
      <c r="AY393" s="133" t="s">
        <v>284</v>
      </c>
    </row>
    <row r="394" spans="2:51" s="11" customFormat="1" ht="13.5">
      <c r="B394" s="129"/>
      <c r="C394" s="257"/>
      <c r="D394" s="262" t="s">
        <v>294</v>
      </c>
      <c r="E394" s="265" t="s">
        <v>177</v>
      </c>
      <c r="F394" s="239" t="s">
        <v>748</v>
      </c>
      <c r="G394" s="257"/>
      <c r="H394" s="266">
        <v>12.65</v>
      </c>
      <c r="I394" s="257"/>
      <c r="J394" s="257"/>
      <c r="K394" s="257"/>
      <c r="L394" s="129"/>
      <c r="M394" s="130"/>
      <c r="N394" s="131"/>
      <c r="O394" s="131"/>
      <c r="P394" s="131"/>
      <c r="Q394" s="131"/>
      <c r="R394" s="131"/>
      <c r="S394" s="131"/>
      <c r="T394" s="132"/>
      <c r="AT394" s="133" t="s">
        <v>294</v>
      </c>
      <c r="AU394" s="133" t="s">
        <v>86</v>
      </c>
      <c r="AV394" s="11" t="s">
        <v>86</v>
      </c>
      <c r="AW394" s="11" t="s">
        <v>40</v>
      </c>
      <c r="AX394" s="11" t="s">
        <v>77</v>
      </c>
      <c r="AY394" s="133" t="s">
        <v>284</v>
      </c>
    </row>
    <row r="395" spans="2:51" s="11" customFormat="1" ht="13.5">
      <c r="B395" s="129"/>
      <c r="C395" s="257"/>
      <c r="D395" s="262" t="s">
        <v>294</v>
      </c>
      <c r="E395" s="265" t="s">
        <v>179</v>
      </c>
      <c r="F395" s="239" t="s">
        <v>749</v>
      </c>
      <c r="G395" s="257"/>
      <c r="H395" s="266">
        <v>30.7</v>
      </c>
      <c r="I395" s="257"/>
      <c r="J395" s="257"/>
      <c r="K395" s="257"/>
      <c r="L395" s="129"/>
      <c r="M395" s="130"/>
      <c r="N395" s="131"/>
      <c r="O395" s="131"/>
      <c r="P395" s="131"/>
      <c r="Q395" s="131"/>
      <c r="R395" s="131"/>
      <c r="S395" s="131"/>
      <c r="T395" s="132"/>
      <c r="AT395" s="133" t="s">
        <v>294</v>
      </c>
      <c r="AU395" s="133" t="s">
        <v>86</v>
      </c>
      <c r="AV395" s="11" t="s">
        <v>86</v>
      </c>
      <c r="AW395" s="11" t="s">
        <v>40</v>
      </c>
      <c r="AX395" s="11" t="s">
        <v>77</v>
      </c>
      <c r="AY395" s="133" t="s">
        <v>284</v>
      </c>
    </row>
    <row r="396" spans="2:51" s="11" customFormat="1" ht="13.5">
      <c r="B396" s="129"/>
      <c r="C396" s="257"/>
      <c r="D396" s="262" t="s">
        <v>294</v>
      </c>
      <c r="E396" s="265" t="s">
        <v>181</v>
      </c>
      <c r="F396" s="239" t="s">
        <v>750</v>
      </c>
      <c r="G396" s="257"/>
      <c r="H396" s="266">
        <v>15.75</v>
      </c>
      <c r="I396" s="257"/>
      <c r="J396" s="257"/>
      <c r="K396" s="257"/>
      <c r="L396" s="129"/>
      <c r="M396" s="130"/>
      <c r="N396" s="131"/>
      <c r="O396" s="131"/>
      <c r="P396" s="131"/>
      <c r="Q396" s="131"/>
      <c r="R396" s="131"/>
      <c r="S396" s="131"/>
      <c r="T396" s="132"/>
      <c r="AT396" s="133" t="s">
        <v>294</v>
      </c>
      <c r="AU396" s="133" t="s">
        <v>86</v>
      </c>
      <c r="AV396" s="11" t="s">
        <v>86</v>
      </c>
      <c r="AW396" s="11" t="s">
        <v>40</v>
      </c>
      <c r="AX396" s="11" t="s">
        <v>77</v>
      </c>
      <c r="AY396" s="133" t="s">
        <v>284</v>
      </c>
    </row>
    <row r="397" spans="2:51" s="14" customFormat="1" ht="13.5">
      <c r="B397" s="149"/>
      <c r="C397" s="278"/>
      <c r="D397" s="262" t="s">
        <v>294</v>
      </c>
      <c r="E397" s="279" t="s">
        <v>5</v>
      </c>
      <c r="F397" s="280" t="s">
        <v>680</v>
      </c>
      <c r="G397" s="278"/>
      <c r="H397" s="281">
        <v>79.6</v>
      </c>
      <c r="I397" s="278"/>
      <c r="J397" s="278"/>
      <c r="K397" s="278"/>
      <c r="L397" s="149"/>
      <c r="M397" s="151"/>
      <c r="N397" s="152"/>
      <c r="O397" s="152"/>
      <c r="P397" s="152"/>
      <c r="Q397" s="152"/>
      <c r="R397" s="152"/>
      <c r="S397" s="152"/>
      <c r="T397" s="153"/>
      <c r="AT397" s="150" t="s">
        <v>294</v>
      </c>
      <c r="AU397" s="150" t="s">
        <v>86</v>
      </c>
      <c r="AV397" s="14" t="s">
        <v>305</v>
      </c>
      <c r="AW397" s="14" t="s">
        <v>40</v>
      </c>
      <c r="AX397" s="14" t="s">
        <v>77</v>
      </c>
      <c r="AY397" s="150" t="s">
        <v>284</v>
      </c>
    </row>
    <row r="398" spans="2:51" s="11" customFormat="1" ht="13.5">
      <c r="B398" s="129"/>
      <c r="C398" s="257"/>
      <c r="D398" s="262" t="s">
        <v>294</v>
      </c>
      <c r="E398" s="265" t="s">
        <v>5</v>
      </c>
      <c r="F398" s="239" t="s">
        <v>177</v>
      </c>
      <c r="G398" s="257"/>
      <c r="H398" s="266">
        <v>12.65</v>
      </c>
      <c r="I398" s="257"/>
      <c r="J398" s="257"/>
      <c r="K398" s="257"/>
      <c r="L398" s="129"/>
      <c r="M398" s="130"/>
      <c r="N398" s="131"/>
      <c r="O398" s="131"/>
      <c r="P398" s="131"/>
      <c r="Q398" s="131"/>
      <c r="R398" s="131"/>
      <c r="S398" s="131"/>
      <c r="T398" s="132"/>
      <c r="AT398" s="133" t="s">
        <v>294</v>
      </c>
      <c r="AU398" s="133" t="s">
        <v>86</v>
      </c>
      <c r="AV398" s="11" t="s">
        <v>86</v>
      </c>
      <c r="AW398" s="11" t="s">
        <v>40</v>
      </c>
      <c r="AX398" s="11" t="s">
        <v>77</v>
      </c>
      <c r="AY398" s="133" t="s">
        <v>284</v>
      </c>
    </row>
    <row r="399" spans="2:51" s="11" customFormat="1" ht="13.5">
      <c r="B399" s="129"/>
      <c r="C399" s="257"/>
      <c r="D399" s="262" t="s">
        <v>294</v>
      </c>
      <c r="E399" s="265" t="s">
        <v>5</v>
      </c>
      <c r="F399" s="239" t="s">
        <v>179</v>
      </c>
      <c r="G399" s="257"/>
      <c r="H399" s="266">
        <v>30.7</v>
      </c>
      <c r="I399" s="257"/>
      <c r="J399" s="257"/>
      <c r="K399" s="257"/>
      <c r="L399" s="129"/>
      <c r="M399" s="130"/>
      <c r="N399" s="131"/>
      <c r="O399" s="131"/>
      <c r="P399" s="131"/>
      <c r="Q399" s="131"/>
      <c r="R399" s="131"/>
      <c r="S399" s="131"/>
      <c r="T399" s="132"/>
      <c r="AT399" s="133" t="s">
        <v>294</v>
      </c>
      <c r="AU399" s="133" t="s">
        <v>86</v>
      </c>
      <c r="AV399" s="11" t="s">
        <v>86</v>
      </c>
      <c r="AW399" s="11" t="s">
        <v>40</v>
      </c>
      <c r="AX399" s="11" t="s">
        <v>77</v>
      </c>
      <c r="AY399" s="133" t="s">
        <v>284</v>
      </c>
    </row>
    <row r="400" spans="2:51" s="11" customFormat="1" ht="13.5">
      <c r="B400" s="129"/>
      <c r="C400" s="257"/>
      <c r="D400" s="262" t="s">
        <v>294</v>
      </c>
      <c r="E400" s="265" t="s">
        <v>5</v>
      </c>
      <c r="F400" s="239" t="s">
        <v>181</v>
      </c>
      <c r="G400" s="257"/>
      <c r="H400" s="266">
        <v>15.75</v>
      </c>
      <c r="I400" s="257"/>
      <c r="J400" s="257"/>
      <c r="K400" s="257"/>
      <c r="L400" s="129"/>
      <c r="M400" s="130"/>
      <c r="N400" s="131"/>
      <c r="O400" s="131"/>
      <c r="P400" s="131"/>
      <c r="Q400" s="131"/>
      <c r="R400" s="131"/>
      <c r="S400" s="131"/>
      <c r="T400" s="132"/>
      <c r="AT400" s="133" t="s">
        <v>294</v>
      </c>
      <c r="AU400" s="133" t="s">
        <v>86</v>
      </c>
      <c r="AV400" s="11" t="s">
        <v>86</v>
      </c>
      <c r="AW400" s="11" t="s">
        <v>40</v>
      </c>
      <c r="AX400" s="11" t="s">
        <v>77</v>
      </c>
      <c r="AY400" s="133" t="s">
        <v>284</v>
      </c>
    </row>
    <row r="401" spans="2:51" s="14" customFormat="1" ht="13.5">
      <c r="B401" s="149"/>
      <c r="C401" s="278"/>
      <c r="D401" s="262" t="s">
        <v>294</v>
      </c>
      <c r="E401" s="279" t="s">
        <v>183</v>
      </c>
      <c r="F401" s="280" t="s">
        <v>680</v>
      </c>
      <c r="G401" s="278"/>
      <c r="H401" s="281">
        <v>59.1</v>
      </c>
      <c r="I401" s="278"/>
      <c r="J401" s="278"/>
      <c r="K401" s="278"/>
      <c r="L401" s="149"/>
      <c r="M401" s="151"/>
      <c r="N401" s="152"/>
      <c r="O401" s="152"/>
      <c r="P401" s="152"/>
      <c r="Q401" s="152"/>
      <c r="R401" s="152"/>
      <c r="S401" s="152"/>
      <c r="T401" s="153"/>
      <c r="AT401" s="150" t="s">
        <v>294</v>
      </c>
      <c r="AU401" s="150" t="s">
        <v>86</v>
      </c>
      <c r="AV401" s="14" t="s">
        <v>305</v>
      </c>
      <c r="AW401" s="14" t="s">
        <v>40</v>
      </c>
      <c r="AX401" s="14" t="s">
        <v>77</v>
      </c>
      <c r="AY401" s="150" t="s">
        <v>284</v>
      </c>
    </row>
    <row r="402" spans="2:51" s="13" customFormat="1" ht="13.5">
      <c r="B402" s="140"/>
      <c r="C402" s="267"/>
      <c r="D402" s="258" t="s">
        <v>294</v>
      </c>
      <c r="E402" s="268" t="s">
        <v>5</v>
      </c>
      <c r="F402" s="240" t="s">
        <v>304</v>
      </c>
      <c r="G402" s="267"/>
      <c r="H402" s="269">
        <v>138.7</v>
      </c>
      <c r="I402" s="267"/>
      <c r="J402" s="267"/>
      <c r="K402" s="267"/>
      <c r="L402" s="140"/>
      <c r="M402" s="141"/>
      <c r="N402" s="142"/>
      <c r="O402" s="142"/>
      <c r="P402" s="142"/>
      <c r="Q402" s="142"/>
      <c r="R402" s="142"/>
      <c r="S402" s="142"/>
      <c r="T402" s="143"/>
      <c r="AT402" s="144" t="s">
        <v>294</v>
      </c>
      <c r="AU402" s="144" t="s">
        <v>86</v>
      </c>
      <c r="AV402" s="13" t="s">
        <v>292</v>
      </c>
      <c r="AW402" s="13" t="s">
        <v>40</v>
      </c>
      <c r="AX402" s="13" t="s">
        <v>26</v>
      </c>
      <c r="AY402" s="144" t="s">
        <v>284</v>
      </c>
    </row>
    <row r="403" spans="2:65" s="1" customFormat="1" ht="22.5" customHeight="1">
      <c r="B403" s="122"/>
      <c r="C403" s="272" t="s">
        <v>751</v>
      </c>
      <c r="D403" s="272" t="s">
        <v>439</v>
      </c>
      <c r="E403" s="273" t="s">
        <v>752</v>
      </c>
      <c r="F403" s="274" t="s">
        <v>753</v>
      </c>
      <c r="G403" s="275" t="s">
        <v>452</v>
      </c>
      <c r="H403" s="276">
        <v>21.525</v>
      </c>
      <c r="I403" s="145">
        <v>0</v>
      </c>
      <c r="J403" s="277">
        <f>ROUND(I403*H403,2)</f>
        <v>0</v>
      </c>
      <c r="K403" s="274" t="s">
        <v>5</v>
      </c>
      <c r="L403" s="146"/>
      <c r="M403" s="147" t="s">
        <v>5</v>
      </c>
      <c r="N403" s="148" t="s">
        <v>48</v>
      </c>
      <c r="O403" s="41"/>
      <c r="P403" s="126">
        <f>O403*H403</f>
        <v>0</v>
      </c>
      <c r="Q403" s="126">
        <v>3E-05</v>
      </c>
      <c r="R403" s="126">
        <f>Q403*H403</f>
        <v>0.00064575</v>
      </c>
      <c r="S403" s="126">
        <v>0</v>
      </c>
      <c r="T403" s="127">
        <f>S403*H403</f>
        <v>0</v>
      </c>
      <c r="AR403" s="24" t="s">
        <v>332</v>
      </c>
      <c r="AT403" s="24" t="s">
        <v>439</v>
      </c>
      <c r="AU403" s="24" t="s">
        <v>86</v>
      </c>
      <c r="AY403" s="24" t="s">
        <v>284</v>
      </c>
      <c r="BE403" s="128">
        <f>IF(N403="základní",J403,0)</f>
        <v>0</v>
      </c>
      <c r="BF403" s="128">
        <f>IF(N403="snížená",J403,0)</f>
        <v>0</v>
      </c>
      <c r="BG403" s="128">
        <f>IF(N403="zákl. přenesená",J403,0)</f>
        <v>0</v>
      </c>
      <c r="BH403" s="128">
        <f>IF(N403="sníž. přenesená",J403,0)</f>
        <v>0</v>
      </c>
      <c r="BI403" s="128">
        <f>IF(N403="nulová",J403,0)</f>
        <v>0</v>
      </c>
      <c r="BJ403" s="24" t="s">
        <v>26</v>
      </c>
      <c r="BK403" s="128">
        <f>ROUND(I403*H403,2)</f>
        <v>0</v>
      </c>
      <c r="BL403" s="24" t="s">
        <v>292</v>
      </c>
      <c r="BM403" s="24" t="s">
        <v>754</v>
      </c>
    </row>
    <row r="404" spans="2:51" s="11" customFormat="1" ht="13.5">
      <c r="B404" s="129"/>
      <c r="C404" s="257"/>
      <c r="D404" s="258" t="s">
        <v>294</v>
      </c>
      <c r="E404" s="259" t="s">
        <v>5</v>
      </c>
      <c r="F404" s="237" t="s">
        <v>755</v>
      </c>
      <c r="G404" s="257"/>
      <c r="H404" s="260">
        <v>21.525</v>
      </c>
      <c r="I404" s="257"/>
      <c r="J404" s="257"/>
      <c r="K404" s="257"/>
      <c r="L404" s="129"/>
      <c r="M404" s="130"/>
      <c r="N404" s="131"/>
      <c r="O404" s="131"/>
      <c r="P404" s="131"/>
      <c r="Q404" s="131"/>
      <c r="R404" s="131"/>
      <c r="S404" s="131"/>
      <c r="T404" s="132"/>
      <c r="AT404" s="133" t="s">
        <v>294</v>
      </c>
      <c r="AU404" s="133" t="s">
        <v>86</v>
      </c>
      <c r="AV404" s="11" t="s">
        <v>86</v>
      </c>
      <c r="AW404" s="11" t="s">
        <v>40</v>
      </c>
      <c r="AX404" s="11" t="s">
        <v>26</v>
      </c>
      <c r="AY404" s="133" t="s">
        <v>284</v>
      </c>
    </row>
    <row r="405" spans="2:65" s="1" customFormat="1" ht="22.5" customHeight="1">
      <c r="B405" s="122"/>
      <c r="C405" s="272" t="s">
        <v>756</v>
      </c>
      <c r="D405" s="272" t="s">
        <v>439</v>
      </c>
      <c r="E405" s="273" t="s">
        <v>757</v>
      </c>
      <c r="F405" s="274" t="s">
        <v>758</v>
      </c>
      <c r="G405" s="275" t="s">
        <v>452</v>
      </c>
      <c r="H405" s="276">
        <v>13.283</v>
      </c>
      <c r="I405" s="145">
        <v>0</v>
      </c>
      <c r="J405" s="277">
        <f>ROUND(I405*H405,2)</f>
        <v>0</v>
      </c>
      <c r="K405" s="274" t="s">
        <v>5</v>
      </c>
      <c r="L405" s="146"/>
      <c r="M405" s="147" t="s">
        <v>5</v>
      </c>
      <c r="N405" s="148" t="s">
        <v>48</v>
      </c>
      <c r="O405" s="41"/>
      <c r="P405" s="126">
        <f>O405*H405</f>
        <v>0</v>
      </c>
      <c r="Q405" s="126">
        <v>3E-05</v>
      </c>
      <c r="R405" s="126">
        <f>Q405*H405</f>
        <v>0.00039849</v>
      </c>
      <c r="S405" s="126">
        <v>0</v>
      </c>
      <c r="T405" s="127">
        <f>S405*H405</f>
        <v>0</v>
      </c>
      <c r="AR405" s="24" t="s">
        <v>332</v>
      </c>
      <c r="AT405" s="24" t="s">
        <v>439</v>
      </c>
      <c r="AU405" s="24" t="s">
        <v>86</v>
      </c>
      <c r="AY405" s="24" t="s">
        <v>284</v>
      </c>
      <c r="BE405" s="128">
        <f>IF(N405="základní",J405,0)</f>
        <v>0</v>
      </c>
      <c r="BF405" s="128">
        <f>IF(N405="snížená",J405,0)</f>
        <v>0</v>
      </c>
      <c r="BG405" s="128">
        <f>IF(N405="zákl. přenesená",J405,0)</f>
        <v>0</v>
      </c>
      <c r="BH405" s="128">
        <f>IF(N405="sníž. přenesená",J405,0)</f>
        <v>0</v>
      </c>
      <c r="BI405" s="128">
        <f>IF(N405="nulová",J405,0)</f>
        <v>0</v>
      </c>
      <c r="BJ405" s="24" t="s">
        <v>26</v>
      </c>
      <c r="BK405" s="128">
        <f>ROUND(I405*H405,2)</f>
        <v>0</v>
      </c>
      <c r="BL405" s="24" t="s">
        <v>292</v>
      </c>
      <c r="BM405" s="24" t="s">
        <v>759</v>
      </c>
    </row>
    <row r="406" spans="2:51" s="11" customFormat="1" ht="13.5">
      <c r="B406" s="129"/>
      <c r="C406" s="257"/>
      <c r="D406" s="258" t="s">
        <v>294</v>
      </c>
      <c r="E406" s="259" t="s">
        <v>5</v>
      </c>
      <c r="F406" s="237" t="s">
        <v>760</v>
      </c>
      <c r="G406" s="257"/>
      <c r="H406" s="260">
        <v>13.283</v>
      </c>
      <c r="I406" s="257"/>
      <c r="J406" s="257"/>
      <c r="K406" s="257"/>
      <c r="L406" s="129"/>
      <c r="M406" s="130"/>
      <c r="N406" s="131"/>
      <c r="O406" s="131"/>
      <c r="P406" s="131"/>
      <c r="Q406" s="131"/>
      <c r="R406" s="131"/>
      <c r="S406" s="131"/>
      <c r="T406" s="132"/>
      <c r="AT406" s="133" t="s">
        <v>294</v>
      </c>
      <c r="AU406" s="133" t="s">
        <v>86</v>
      </c>
      <c r="AV406" s="11" t="s">
        <v>86</v>
      </c>
      <c r="AW406" s="11" t="s">
        <v>40</v>
      </c>
      <c r="AX406" s="11" t="s">
        <v>26</v>
      </c>
      <c r="AY406" s="133" t="s">
        <v>284</v>
      </c>
    </row>
    <row r="407" spans="2:65" s="1" customFormat="1" ht="22.5" customHeight="1">
      <c r="B407" s="122"/>
      <c r="C407" s="272" t="s">
        <v>761</v>
      </c>
      <c r="D407" s="272" t="s">
        <v>439</v>
      </c>
      <c r="E407" s="273" t="s">
        <v>762</v>
      </c>
      <c r="F407" s="274" t="s">
        <v>763</v>
      </c>
      <c r="G407" s="275" t="s">
        <v>452</v>
      </c>
      <c r="H407" s="276">
        <v>32.235</v>
      </c>
      <c r="I407" s="145">
        <v>0</v>
      </c>
      <c r="J407" s="277">
        <f>ROUND(I407*H407,2)</f>
        <v>0</v>
      </c>
      <c r="K407" s="274" t="s">
        <v>5</v>
      </c>
      <c r="L407" s="146"/>
      <c r="M407" s="147" t="s">
        <v>5</v>
      </c>
      <c r="N407" s="148" t="s">
        <v>48</v>
      </c>
      <c r="O407" s="41"/>
      <c r="P407" s="126">
        <f>O407*H407</f>
        <v>0</v>
      </c>
      <c r="Q407" s="126">
        <v>3E-05</v>
      </c>
      <c r="R407" s="126">
        <f>Q407*H407</f>
        <v>0.00096705</v>
      </c>
      <c r="S407" s="126">
        <v>0</v>
      </c>
      <c r="T407" s="127">
        <f>S407*H407</f>
        <v>0</v>
      </c>
      <c r="AR407" s="24" t="s">
        <v>332</v>
      </c>
      <c r="AT407" s="24" t="s">
        <v>439</v>
      </c>
      <c r="AU407" s="24" t="s">
        <v>86</v>
      </c>
      <c r="AY407" s="24" t="s">
        <v>284</v>
      </c>
      <c r="BE407" s="128">
        <f>IF(N407="základní",J407,0)</f>
        <v>0</v>
      </c>
      <c r="BF407" s="128">
        <f>IF(N407="snížená",J407,0)</f>
        <v>0</v>
      </c>
      <c r="BG407" s="128">
        <f>IF(N407="zákl. přenesená",J407,0)</f>
        <v>0</v>
      </c>
      <c r="BH407" s="128">
        <f>IF(N407="sníž. přenesená",J407,0)</f>
        <v>0</v>
      </c>
      <c r="BI407" s="128">
        <f>IF(N407="nulová",J407,0)</f>
        <v>0</v>
      </c>
      <c r="BJ407" s="24" t="s">
        <v>26</v>
      </c>
      <c r="BK407" s="128">
        <f>ROUND(I407*H407,2)</f>
        <v>0</v>
      </c>
      <c r="BL407" s="24" t="s">
        <v>292</v>
      </c>
      <c r="BM407" s="24" t="s">
        <v>764</v>
      </c>
    </row>
    <row r="408" spans="2:51" s="11" customFormat="1" ht="13.5">
      <c r="B408" s="129"/>
      <c r="C408" s="257"/>
      <c r="D408" s="258" t="s">
        <v>294</v>
      </c>
      <c r="E408" s="259" t="s">
        <v>5</v>
      </c>
      <c r="F408" s="237" t="s">
        <v>765</v>
      </c>
      <c r="G408" s="257"/>
      <c r="H408" s="260">
        <v>32.235</v>
      </c>
      <c r="I408" s="257"/>
      <c r="J408" s="257"/>
      <c r="K408" s="257"/>
      <c r="L408" s="129"/>
      <c r="M408" s="130"/>
      <c r="N408" s="131"/>
      <c r="O408" s="131"/>
      <c r="P408" s="131"/>
      <c r="Q408" s="131"/>
      <c r="R408" s="131"/>
      <c r="S408" s="131"/>
      <c r="T408" s="132"/>
      <c r="AT408" s="133" t="s">
        <v>294</v>
      </c>
      <c r="AU408" s="133" t="s">
        <v>86</v>
      </c>
      <c r="AV408" s="11" t="s">
        <v>86</v>
      </c>
      <c r="AW408" s="11" t="s">
        <v>40</v>
      </c>
      <c r="AX408" s="11" t="s">
        <v>26</v>
      </c>
      <c r="AY408" s="133" t="s">
        <v>284</v>
      </c>
    </row>
    <row r="409" spans="2:65" s="1" customFormat="1" ht="22.5" customHeight="1">
      <c r="B409" s="122"/>
      <c r="C409" s="272" t="s">
        <v>766</v>
      </c>
      <c r="D409" s="272" t="s">
        <v>439</v>
      </c>
      <c r="E409" s="273" t="s">
        <v>767</v>
      </c>
      <c r="F409" s="274" t="s">
        <v>768</v>
      </c>
      <c r="G409" s="275" t="s">
        <v>452</v>
      </c>
      <c r="H409" s="276">
        <v>16.538</v>
      </c>
      <c r="I409" s="145">
        <v>0</v>
      </c>
      <c r="J409" s="277">
        <f>ROUND(I409*H409,2)</f>
        <v>0</v>
      </c>
      <c r="K409" s="274" t="s">
        <v>5</v>
      </c>
      <c r="L409" s="146"/>
      <c r="M409" s="147" t="s">
        <v>5</v>
      </c>
      <c r="N409" s="148" t="s">
        <v>48</v>
      </c>
      <c r="O409" s="41"/>
      <c r="P409" s="126">
        <f>O409*H409</f>
        <v>0</v>
      </c>
      <c r="Q409" s="126">
        <v>3E-05</v>
      </c>
      <c r="R409" s="126">
        <f>Q409*H409</f>
        <v>0.0004961400000000001</v>
      </c>
      <c r="S409" s="126">
        <v>0</v>
      </c>
      <c r="T409" s="127">
        <f>S409*H409</f>
        <v>0</v>
      </c>
      <c r="AR409" s="24" t="s">
        <v>332</v>
      </c>
      <c r="AT409" s="24" t="s">
        <v>439</v>
      </c>
      <c r="AU409" s="24" t="s">
        <v>86</v>
      </c>
      <c r="AY409" s="24" t="s">
        <v>284</v>
      </c>
      <c r="BE409" s="128">
        <f>IF(N409="základní",J409,0)</f>
        <v>0</v>
      </c>
      <c r="BF409" s="128">
        <f>IF(N409="snížená",J409,0)</f>
        <v>0</v>
      </c>
      <c r="BG409" s="128">
        <f>IF(N409="zákl. přenesená",J409,0)</f>
        <v>0</v>
      </c>
      <c r="BH409" s="128">
        <f>IF(N409="sníž. přenesená",J409,0)</f>
        <v>0</v>
      </c>
      <c r="BI409" s="128">
        <f>IF(N409="nulová",J409,0)</f>
        <v>0</v>
      </c>
      <c r="BJ409" s="24" t="s">
        <v>26</v>
      </c>
      <c r="BK409" s="128">
        <f>ROUND(I409*H409,2)</f>
        <v>0</v>
      </c>
      <c r="BL409" s="24" t="s">
        <v>292</v>
      </c>
      <c r="BM409" s="24" t="s">
        <v>769</v>
      </c>
    </row>
    <row r="410" spans="2:51" s="11" customFormat="1" ht="13.5">
      <c r="B410" s="129"/>
      <c r="C410" s="257"/>
      <c r="D410" s="258" t="s">
        <v>294</v>
      </c>
      <c r="E410" s="259" t="s">
        <v>5</v>
      </c>
      <c r="F410" s="237" t="s">
        <v>770</v>
      </c>
      <c r="G410" s="257"/>
      <c r="H410" s="260">
        <v>16.538</v>
      </c>
      <c r="I410" s="257"/>
      <c r="J410" s="257"/>
      <c r="K410" s="257"/>
      <c r="L410" s="129"/>
      <c r="M410" s="130"/>
      <c r="N410" s="131"/>
      <c r="O410" s="131"/>
      <c r="P410" s="131"/>
      <c r="Q410" s="131"/>
      <c r="R410" s="131"/>
      <c r="S410" s="131"/>
      <c r="T410" s="132"/>
      <c r="AT410" s="133" t="s">
        <v>294</v>
      </c>
      <c r="AU410" s="133" t="s">
        <v>86</v>
      </c>
      <c r="AV410" s="11" t="s">
        <v>86</v>
      </c>
      <c r="AW410" s="11" t="s">
        <v>40</v>
      </c>
      <c r="AX410" s="11" t="s">
        <v>26</v>
      </c>
      <c r="AY410" s="133" t="s">
        <v>284</v>
      </c>
    </row>
    <row r="411" spans="2:65" s="1" customFormat="1" ht="22.5" customHeight="1">
      <c r="B411" s="122"/>
      <c r="C411" s="272" t="s">
        <v>771</v>
      </c>
      <c r="D411" s="272" t="s">
        <v>439</v>
      </c>
      <c r="E411" s="273" t="s">
        <v>772</v>
      </c>
      <c r="F411" s="274" t="s">
        <v>773</v>
      </c>
      <c r="G411" s="275" t="s">
        <v>452</v>
      </c>
      <c r="H411" s="276">
        <v>62.055</v>
      </c>
      <c r="I411" s="145">
        <v>0</v>
      </c>
      <c r="J411" s="277">
        <f>ROUND(I411*H411,2)</f>
        <v>0</v>
      </c>
      <c r="K411" s="274" t="s">
        <v>5</v>
      </c>
      <c r="L411" s="146"/>
      <c r="M411" s="147" t="s">
        <v>5</v>
      </c>
      <c r="N411" s="148" t="s">
        <v>48</v>
      </c>
      <c r="O411" s="41"/>
      <c r="P411" s="126">
        <f>O411*H411</f>
        <v>0</v>
      </c>
      <c r="Q411" s="126">
        <v>3E-05</v>
      </c>
      <c r="R411" s="126">
        <f>Q411*H411</f>
        <v>0.00186165</v>
      </c>
      <c r="S411" s="126">
        <v>0</v>
      </c>
      <c r="T411" s="127">
        <f>S411*H411</f>
        <v>0</v>
      </c>
      <c r="AR411" s="24" t="s">
        <v>332</v>
      </c>
      <c r="AT411" s="24" t="s">
        <v>439</v>
      </c>
      <c r="AU411" s="24" t="s">
        <v>86</v>
      </c>
      <c r="AY411" s="24" t="s">
        <v>284</v>
      </c>
      <c r="BE411" s="128">
        <f>IF(N411="základní",J411,0)</f>
        <v>0</v>
      </c>
      <c r="BF411" s="128">
        <f>IF(N411="snížená",J411,0)</f>
        <v>0</v>
      </c>
      <c r="BG411" s="128">
        <f>IF(N411="zákl. přenesená",J411,0)</f>
        <v>0</v>
      </c>
      <c r="BH411" s="128">
        <f>IF(N411="sníž. přenesená",J411,0)</f>
        <v>0</v>
      </c>
      <c r="BI411" s="128">
        <f>IF(N411="nulová",J411,0)</f>
        <v>0</v>
      </c>
      <c r="BJ411" s="24" t="s">
        <v>26</v>
      </c>
      <c r="BK411" s="128">
        <f>ROUND(I411*H411,2)</f>
        <v>0</v>
      </c>
      <c r="BL411" s="24" t="s">
        <v>292</v>
      </c>
      <c r="BM411" s="24" t="s">
        <v>774</v>
      </c>
    </row>
    <row r="412" spans="2:51" s="11" customFormat="1" ht="13.5">
      <c r="B412" s="129"/>
      <c r="C412" s="257"/>
      <c r="D412" s="258" t="s">
        <v>294</v>
      </c>
      <c r="E412" s="259" t="s">
        <v>5</v>
      </c>
      <c r="F412" s="237" t="s">
        <v>649</v>
      </c>
      <c r="G412" s="257"/>
      <c r="H412" s="260">
        <v>62.055</v>
      </c>
      <c r="I412" s="257"/>
      <c r="J412" s="257"/>
      <c r="K412" s="257"/>
      <c r="L412" s="129"/>
      <c r="M412" s="130"/>
      <c r="N412" s="131"/>
      <c r="O412" s="131"/>
      <c r="P412" s="131"/>
      <c r="Q412" s="131"/>
      <c r="R412" s="131"/>
      <c r="S412" s="131"/>
      <c r="T412" s="132"/>
      <c r="AT412" s="133" t="s">
        <v>294</v>
      </c>
      <c r="AU412" s="133" t="s">
        <v>86</v>
      </c>
      <c r="AV412" s="11" t="s">
        <v>86</v>
      </c>
      <c r="AW412" s="11" t="s">
        <v>40</v>
      </c>
      <c r="AX412" s="11" t="s">
        <v>26</v>
      </c>
      <c r="AY412" s="133" t="s">
        <v>284</v>
      </c>
    </row>
    <row r="413" spans="2:65" s="1" customFormat="1" ht="31.5" customHeight="1">
      <c r="B413" s="122"/>
      <c r="C413" s="252" t="s">
        <v>775</v>
      </c>
      <c r="D413" s="252" t="s">
        <v>287</v>
      </c>
      <c r="E413" s="253" t="s">
        <v>776</v>
      </c>
      <c r="F413" s="236" t="s">
        <v>777</v>
      </c>
      <c r="G413" s="254" t="s">
        <v>290</v>
      </c>
      <c r="H413" s="255">
        <v>11.06</v>
      </c>
      <c r="I413" s="123">
        <v>0</v>
      </c>
      <c r="J413" s="256">
        <f>ROUND(I413*H413,2)</f>
        <v>0</v>
      </c>
      <c r="K413" s="236" t="s">
        <v>291</v>
      </c>
      <c r="L413" s="40"/>
      <c r="M413" s="124" t="s">
        <v>5</v>
      </c>
      <c r="N413" s="125" t="s">
        <v>48</v>
      </c>
      <c r="O413" s="41"/>
      <c r="P413" s="126">
        <f>O413*H413</f>
        <v>0</v>
      </c>
      <c r="Q413" s="126">
        <v>0.0231</v>
      </c>
      <c r="R413" s="126">
        <f>Q413*H413</f>
        <v>0.255486</v>
      </c>
      <c r="S413" s="126">
        <v>0</v>
      </c>
      <c r="T413" s="127">
        <f>S413*H413</f>
        <v>0</v>
      </c>
      <c r="AR413" s="24" t="s">
        <v>292</v>
      </c>
      <c r="AT413" s="24" t="s">
        <v>287</v>
      </c>
      <c r="AU413" s="24" t="s">
        <v>86</v>
      </c>
      <c r="AY413" s="24" t="s">
        <v>284</v>
      </c>
      <c r="BE413" s="128">
        <f>IF(N413="základní",J413,0)</f>
        <v>0</v>
      </c>
      <c r="BF413" s="128">
        <f>IF(N413="snížená",J413,0)</f>
        <v>0</v>
      </c>
      <c r="BG413" s="128">
        <f>IF(N413="zákl. přenesená",J413,0)</f>
        <v>0</v>
      </c>
      <c r="BH413" s="128">
        <f>IF(N413="sníž. přenesená",J413,0)</f>
        <v>0</v>
      </c>
      <c r="BI413" s="128">
        <f>IF(N413="nulová",J413,0)</f>
        <v>0</v>
      </c>
      <c r="BJ413" s="24" t="s">
        <v>26</v>
      </c>
      <c r="BK413" s="128">
        <f>ROUND(I413*H413,2)</f>
        <v>0</v>
      </c>
      <c r="BL413" s="24" t="s">
        <v>292</v>
      </c>
      <c r="BM413" s="24" t="s">
        <v>778</v>
      </c>
    </row>
    <row r="414" spans="2:51" s="12" customFormat="1" ht="13.5">
      <c r="B414" s="134"/>
      <c r="C414" s="261"/>
      <c r="D414" s="262" t="s">
        <v>294</v>
      </c>
      <c r="E414" s="263" t="s">
        <v>5</v>
      </c>
      <c r="F414" s="238" t="s">
        <v>469</v>
      </c>
      <c r="G414" s="261"/>
      <c r="H414" s="264" t="s">
        <v>5</v>
      </c>
      <c r="I414" s="261"/>
      <c r="J414" s="261"/>
      <c r="K414" s="261"/>
      <c r="L414" s="134"/>
      <c r="M414" s="137"/>
      <c r="N414" s="138"/>
      <c r="O414" s="138"/>
      <c r="P414" s="138"/>
      <c r="Q414" s="138"/>
      <c r="R414" s="138"/>
      <c r="S414" s="138"/>
      <c r="T414" s="139"/>
      <c r="AT414" s="135" t="s">
        <v>294</v>
      </c>
      <c r="AU414" s="135" t="s">
        <v>86</v>
      </c>
      <c r="AV414" s="12" t="s">
        <v>26</v>
      </c>
      <c r="AW414" s="12" t="s">
        <v>40</v>
      </c>
      <c r="AX414" s="12" t="s">
        <v>77</v>
      </c>
      <c r="AY414" s="135" t="s">
        <v>284</v>
      </c>
    </row>
    <row r="415" spans="2:51" s="12" customFormat="1" ht="13.5">
      <c r="B415" s="134"/>
      <c r="C415" s="261"/>
      <c r="D415" s="262" t="s">
        <v>294</v>
      </c>
      <c r="E415" s="263" t="s">
        <v>5</v>
      </c>
      <c r="F415" s="238" t="s">
        <v>298</v>
      </c>
      <c r="G415" s="261"/>
      <c r="H415" s="264" t="s">
        <v>5</v>
      </c>
      <c r="I415" s="261"/>
      <c r="J415" s="261"/>
      <c r="K415" s="261"/>
      <c r="L415" s="134"/>
      <c r="M415" s="137"/>
      <c r="N415" s="138"/>
      <c r="O415" s="138"/>
      <c r="P415" s="138"/>
      <c r="Q415" s="138"/>
      <c r="R415" s="138"/>
      <c r="S415" s="138"/>
      <c r="T415" s="139"/>
      <c r="AT415" s="135" t="s">
        <v>294</v>
      </c>
      <c r="AU415" s="135" t="s">
        <v>86</v>
      </c>
      <c r="AV415" s="12" t="s">
        <v>26</v>
      </c>
      <c r="AW415" s="12" t="s">
        <v>40</v>
      </c>
      <c r="AX415" s="12" t="s">
        <v>77</v>
      </c>
      <c r="AY415" s="135" t="s">
        <v>284</v>
      </c>
    </row>
    <row r="416" spans="2:51" s="11" customFormat="1" ht="13.5">
      <c r="B416" s="129"/>
      <c r="C416" s="257"/>
      <c r="D416" s="262" t="s">
        <v>294</v>
      </c>
      <c r="E416" s="265" t="s">
        <v>5</v>
      </c>
      <c r="F416" s="239" t="s">
        <v>620</v>
      </c>
      <c r="G416" s="257"/>
      <c r="H416" s="266">
        <v>2.3</v>
      </c>
      <c r="I416" s="257"/>
      <c r="J416" s="257"/>
      <c r="K416" s="257"/>
      <c r="L416" s="129"/>
      <c r="M416" s="130"/>
      <c r="N416" s="131"/>
      <c r="O416" s="131"/>
      <c r="P416" s="131"/>
      <c r="Q416" s="131"/>
      <c r="R416" s="131"/>
      <c r="S416" s="131"/>
      <c r="T416" s="132"/>
      <c r="AT416" s="133" t="s">
        <v>294</v>
      </c>
      <c r="AU416" s="133" t="s">
        <v>86</v>
      </c>
      <c r="AV416" s="11" t="s">
        <v>86</v>
      </c>
      <c r="AW416" s="11" t="s">
        <v>40</v>
      </c>
      <c r="AX416" s="11" t="s">
        <v>77</v>
      </c>
      <c r="AY416" s="133" t="s">
        <v>284</v>
      </c>
    </row>
    <row r="417" spans="2:51" s="11" customFormat="1" ht="13.5">
      <c r="B417" s="129"/>
      <c r="C417" s="257"/>
      <c r="D417" s="262" t="s">
        <v>294</v>
      </c>
      <c r="E417" s="265" t="s">
        <v>5</v>
      </c>
      <c r="F417" s="239" t="s">
        <v>779</v>
      </c>
      <c r="G417" s="257"/>
      <c r="H417" s="266">
        <v>8.76</v>
      </c>
      <c r="I417" s="257"/>
      <c r="J417" s="257"/>
      <c r="K417" s="257"/>
      <c r="L417" s="129"/>
      <c r="M417" s="130"/>
      <c r="N417" s="131"/>
      <c r="O417" s="131"/>
      <c r="P417" s="131"/>
      <c r="Q417" s="131"/>
      <c r="R417" s="131"/>
      <c r="S417" s="131"/>
      <c r="T417" s="132"/>
      <c r="AT417" s="133" t="s">
        <v>294</v>
      </c>
      <c r="AU417" s="133" t="s">
        <v>86</v>
      </c>
      <c r="AV417" s="11" t="s">
        <v>86</v>
      </c>
      <c r="AW417" s="11" t="s">
        <v>40</v>
      </c>
      <c r="AX417" s="11" t="s">
        <v>77</v>
      </c>
      <c r="AY417" s="133" t="s">
        <v>284</v>
      </c>
    </row>
    <row r="418" spans="2:51" s="13" customFormat="1" ht="13.5">
      <c r="B418" s="140"/>
      <c r="C418" s="267"/>
      <c r="D418" s="258" t="s">
        <v>294</v>
      </c>
      <c r="E418" s="268" t="s">
        <v>5</v>
      </c>
      <c r="F418" s="240" t="s">
        <v>304</v>
      </c>
      <c r="G418" s="267"/>
      <c r="H418" s="269">
        <v>11.06</v>
      </c>
      <c r="I418" s="267"/>
      <c r="J418" s="267"/>
      <c r="K418" s="267"/>
      <c r="L418" s="140"/>
      <c r="M418" s="141"/>
      <c r="N418" s="142"/>
      <c r="O418" s="142"/>
      <c r="P418" s="142"/>
      <c r="Q418" s="142"/>
      <c r="R418" s="142"/>
      <c r="S418" s="142"/>
      <c r="T418" s="143"/>
      <c r="AT418" s="144" t="s">
        <v>294</v>
      </c>
      <c r="AU418" s="144" t="s">
        <v>86</v>
      </c>
      <c r="AV418" s="13" t="s">
        <v>292</v>
      </c>
      <c r="AW418" s="13" t="s">
        <v>40</v>
      </c>
      <c r="AX418" s="13" t="s">
        <v>26</v>
      </c>
      <c r="AY418" s="144" t="s">
        <v>284</v>
      </c>
    </row>
    <row r="419" spans="2:65" s="1" customFormat="1" ht="31.5" customHeight="1">
      <c r="B419" s="122"/>
      <c r="C419" s="252" t="s">
        <v>780</v>
      </c>
      <c r="D419" s="252" t="s">
        <v>287</v>
      </c>
      <c r="E419" s="253" t="s">
        <v>781</v>
      </c>
      <c r="F419" s="236" t="s">
        <v>782</v>
      </c>
      <c r="G419" s="254" t="s">
        <v>290</v>
      </c>
      <c r="H419" s="255">
        <v>8.76</v>
      </c>
      <c r="I419" s="123">
        <v>0</v>
      </c>
      <c r="J419" s="256">
        <f>ROUND(I419*H419,2)</f>
        <v>0</v>
      </c>
      <c r="K419" s="236" t="s">
        <v>291</v>
      </c>
      <c r="L419" s="40"/>
      <c r="M419" s="124" t="s">
        <v>5</v>
      </c>
      <c r="N419" s="125" t="s">
        <v>48</v>
      </c>
      <c r="O419" s="41"/>
      <c r="P419" s="126">
        <f>O419*H419</f>
        <v>0</v>
      </c>
      <c r="Q419" s="126">
        <v>0.02636</v>
      </c>
      <c r="R419" s="126">
        <f>Q419*H419</f>
        <v>0.2309136</v>
      </c>
      <c r="S419" s="126">
        <v>0</v>
      </c>
      <c r="T419" s="127">
        <f>S419*H419</f>
        <v>0</v>
      </c>
      <c r="AR419" s="24" t="s">
        <v>292</v>
      </c>
      <c r="AT419" s="24" t="s">
        <v>287</v>
      </c>
      <c r="AU419" s="24" t="s">
        <v>86</v>
      </c>
      <c r="AY419" s="24" t="s">
        <v>284</v>
      </c>
      <c r="BE419" s="128">
        <f>IF(N419="základní",J419,0)</f>
        <v>0</v>
      </c>
      <c r="BF419" s="128">
        <f>IF(N419="snížená",J419,0)</f>
        <v>0</v>
      </c>
      <c r="BG419" s="128">
        <f>IF(N419="zákl. přenesená",J419,0)</f>
        <v>0</v>
      </c>
      <c r="BH419" s="128">
        <f>IF(N419="sníž. přenesená",J419,0)</f>
        <v>0</v>
      </c>
      <c r="BI419" s="128">
        <f>IF(N419="nulová",J419,0)</f>
        <v>0</v>
      </c>
      <c r="BJ419" s="24" t="s">
        <v>26</v>
      </c>
      <c r="BK419" s="128">
        <f>ROUND(I419*H419,2)</f>
        <v>0</v>
      </c>
      <c r="BL419" s="24" t="s">
        <v>292</v>
      </c>
      <c r="BM419" s="24" t="s">
        <v>783</v>
      </c>
    </row>
    <row r="420" spans="2:51" s="12" customFormat="1" ht="13.5">
      <c r="B420" s="134"/>
      <c r="C420" s="261"/>
      <c r="D420" s="262" t="s">
        <v>294</v>
      </c>
      <c r="E420" s="263" t="s">
        <v>5</v>
      </c>
      <c r="F420" s="238" t="s">
        <v>469</v>
      </c>
      <c r="G420" s="261"/>
      <c r="H420" s="264" t="s">
        <v>5</v>
      </c>
      <c r="I420" s="261"/>
      <c r="J420" s="261"/>
      <c r="K420" s="261"/>
      <c r="L420" s="134"/>
      <c r="M420" s="137"/>
      <c r="N420" s="138"/>
      <c r="O420" s="138"/>
      <c r="P420" s="138"/>
      <c r="Q420" s="138"/>
      <c r="R420" s="138"/>
      <c r="S420" s="138"/>
      <c r="T420" s="139"/>
      <c r="AT420" s="135" t="s">
        <v>294</v>
      </c>
      <c r="AU420" s="135" t="s">
        <v>86</v>
      </c>
      <c r="AV420" s="12" t="s">
        <v>26</v>
      </c>
      <c r="AW420" s="12" t="s">
        <v>40</v>
      </c>
      <c r="AX420" s="12" t="s">
        <v>77</v>
      </c>
      <c r="AY420" s="135" t="s">
        <v>284</v>
      </c>
    </row>
    <row r="421" spans="2:51" s="12" customFormat="1" ht="13.5">
      <c r="B421" s="134"/>
      <c r="C421" s="261"/>
      <c r="D421" s="262" t="s">
        <v>294</v>
      </c>
      <c r="E421" s="263" t="s">
        <v>5</v>
      </c>
      <c r="F421" s="238" t="s">
        <v>298</v>
      </c>
      <c r="G421" s="261"/>
      <c r="H421" s="264" t="s">
        <v>5</v>
      </c>
      <c r="I421" s="261"/>
      <c r="J421" s="261"/>
      <c r="K421" s="261"/>
      <c r="L421" s="134"/>
      <c r="M421" s="137"/>
      <c r="N421" s="138"/>
      <c r="O421" s="138"/>
      <c r="P421" s="138"/>
      <c r="Q421" s="138"/>
      <c r="R421" s="138"/>
      <c r="S421" s="138"/>
      <c r="T421" s="139"/>
      <c r="AT421" s="135" t="s">
        <v>294</v>
      </c>
      <c r="AU421" s="135" t="s">
        <v>86</v>
      </c>
      <c r="AV421" s="12" t="s">
        <v>26</v>
      </c>
      <c r="AW421" s="12" t="s">
        <v>40</v>
      </c>
      <c r="AX421" s="12" t="s">
        <v>77</v>
      </c>
      <c r="AY421" s="135" t="s">
        <v>284</v>
      </c>
    </row>
    <row r="422" spans="2:51" s="11" customFormat="1" ht="13.5">
      <c r="B422" s="129"/>
      <c r="C422" s="257"/>
      <c r="D422" s="258" t="s">
        <v>294</v>
      </c>
      <c r="E422" s="259" t="s">
        <v>195</v>
      </c>
      <c r="F422" s="237" t="s">
        <v>779</v>
      </c>
      <c r="G422" s="257"/>
      <c r="H422" s="260">
        <v>8.76</v>
      </c>
      <c r="I422" s="257"/>
      <c r="J422" s="257"/>
      <c r="K422" s="257"/>
      <c r="L422" s="129"/>
      <c r="M422" s="130"/>
      <c r="N422" s="131"/>
      <c r="O422" s="131"/>
      <c r="P422" s="131"/>
      <c r="Q422" s="131"/>
      <c r="R422" s="131"/>
      <c r="S422" s="131"/>
      <c r="T422" s="132"/>
      <c r="AT422" s="133" t="s">
        <v>294</v>
      </c>
      <c r="AU422" s="133" t="s">
        <v>86</v>
      </c>
      <c r="AV422" s="11" t="s">
        <v>86</v>
      </c>
      <c r="AW422" s="11" t="s">
        <v>40</v>
      </c>
      <c r="AX422" s="11" t="s">
        <v>26</v>
      </c>
      <c r="AY422" s="133" t="s">
        <v>284</v>
      </c>
    </row>
    <row r="423" spans="2:65" s="1" customFormat="1" ht="22.5" customHeight="1">
      <c r="B423" s="122"/>
      <c r="C423" s="252" t="s">
        <v>784</v>
      </c>
      <c r="D423" s="252" t="s">
        <v>287</v>
      </c>
      <c r="E423" s="253" t="s">
        <v>785</v>
      </c>
      <c r="F423" s="236" t="s">
        <v>786</v>
      </c>
      <c r="G423" s="254" t="s">
        <v>290</v>
      </c>
      <c r="H423" s="255">
        <v>262.609</v>
      </c>
      <c r="I423" s="123">
        <v>0</v>
      </c>
      <c r="J423" s="256">
        <f>ROUND(I423*H423,2)</f>
        <v>0</v>
      </c>
      <c r="K423" s="236" t="s">
        <v>5</v>
      </c>
      <c r="L423" s="40"/>
      <c r="M423" s="124" t="s">
        <v>5</v>
      </c>
      <c r="N423" s="125" t="s">
        <v>48</v>
      </c>
      <c r="O423" s="41"/>
      <c r="P423" s="126">
        <f>O423*H423</f>
        <v>0</v>
      </c>
      <c r="Q423" s="126">
        <v>0.0231</v>
      </c>
      <c r="R423" s="126">
        <f>Q423*H423</f>
        <v>6.0662679</v>
      </c>
      <c r="S423" s="126">
        <v>0</v>
      </c>
      <c r="T423" s="127">
        <f>S423*H423</f>
        <v>0</v>
      </c>
      <c r="AR423" s="24" t="s">
        <v>292</v>
      </c>
      <c r="AT423" s="24" t="s">
        <v>287</v>
      </c>
      <c r="AU423" s="24" t="s">
        <v>86</v>
      </c>
      <c r="AY423" s="24" t="s">
        <v>284</v>
      </c>
      <c r="BE423" s="128">
        <f>IF(N423="základní",J423,0)</f>
        <v>0</v>
      </c>
      <c r="BF423" s="128">
        <f>IF(N423="snížená",J423,0)</f>
        <v>0</v>
      </c>
      <c r="BG423" s="128">
        <f>IF(N423="zákl. přenesená",J423,0)</f>
        <v>0</v>
      </c>
      <c r="BH423" s="128">
        <f>IF(N423="sníž. přenesená",J423,0)</f>
        <v>0</v>
      </c>
      <c r="BI423" s="128">
        <f>IF(N423="nulová",J423,0)</f>
        <v>0</v>
      </c>
      <c r="BJ423" s="24" t="s">
        <v>26</v>
      </c>
      <c r="BK423" s="128">
        <f>ROUND(I423*H423,2)</f>
        <v>0</v>
      </c>
      <c r="BL423" s="24" t="s">
        <v>292</v>
      </c>
      <c r="BM423" s="24" t="s">
        <v>787</v>
      </c>
    </row>
    <row r="424" spans="2:51" s="11" customFormat="1" ht="13.5">
      <c r="B424" s="129"/>
      <c r="C424" s="257"/>
      <c r="D424" s="262" t="s">
        <v>294</v>
      </c>
      <c r="E424" s="265" t="s">
        <v>5</v>
      </c>
      <c r="F424" s="239" t="s">
        <v>154</v>
      </c>
      <c r="G424" s="257"/>
      <c r="H424" s="266">
        <v>158.897</v>
      </c>
      <c r="I424" s="257"/>
      <c r="J424" s="257"/>
      <c r="K424" s="257"/>
      <c r="L424" s="129"/>
      <c r="M424" s="130"/>
      <c r="N424" s="131"/>
      <c r="O424" s="131"/>
      <c r="P424" s="131"/>
      <c r="Q424" s="131"/>
      <c r="R424" s="131"/>
      <c r="S424" s="131"/>
      <c r="T424" s="132"/>
      <c r="AT424" s="133" t="s">
        <v>294</v>
      </c>
      <c r="AU424" s="133" t="s">
        <v>86</v>
      </c>
      <c r="AV424" s="11" t="s">
        <v>86</v>
      </c>
      <c r="AW424" s="11" t="s">
        <v>40</v>
      </c>
      <c r="AX424" s="11" t="s">
        <v>77</v>
      </c>
      <c r="AY424" s="133" t="s">
        <v>284</v>
      </c>
    </row>
    <row r="425" spans="2:51" s="11" customFormat="1" ht="13.5">
      <c r="B425" s="129"/>
      <c r="C425" s="257"/>
      <c r="D425" s="262" t="s">
        <v>294</v>
      </c>
      <c r="E425" s="265" t="s">
        <v>5</v>
      </c>
      <c r="F425" s="239" t="s">
        <v>129</v>
      </c>
      <c r="G425" s="257"/>
      <c r="H425" s="266">
        <v>80.133</v>
      </c>
      <c r="I425" s="257"/>
      <c r="J425" s="257"/>
      <c r="K425" s="257"/>
      <c r="L425" s="129"/>
      <c r="M425" s="130"/>
      <c r="N425" s="131"/>
      <c r="O425" s="131"/>
      <c r="P425" s="131"/>
      <c r="Q425" s="131"/>
      <c r="R425" s="131"/>
      <c r="S425" s="131"/>
      <c r="T425" s="132"/>
      <c r="AT425" s="133" t="s">
        <v>294</v>
      </c>
      <c r="AU425" s="133" t="s">
        <v>86</v>
      </c>
      <c r="AV425" s="11" t="s">
        <v>86</v>
      </c>
      <c r="AW425" s="11" t="s">
        <v>40</v>
      </c>
      <c r="AX425" s="11" t="s">
        <v>77</v>
      </c>
      <c r="AY425" s="133" t="s">
        <v>284</v>
      </c>
    </row>
    <row r="426" spans="2:51" s="11" customFormat="1" ht="13.5">
      <c r="B426" s="129"/>
      <c r="C426" s="257"/>
      <c r="D426" s="262" t="s">
        <v>294</v>
      </c>
      <c r="E426" s="265" t="s">
        <v>5</v>
      </c>
      <c r="F426" s="239" t="s">
        <v>159</v>
      </c>
      <c r="G426" s="257"/>
      <c r="H426" s="266">
        <v>8.95</v>
      </c>
      <c r="I426" s="257"/>
      <c r="J426" s="257"/>
      <c r="K426" s="257"/>
      <c r="L426" s="129"/>
      <c r="M426" s="130"/>
      <c r="N426" s="131"/>
      <c r="O426" s="131"/>
      <c r="P426" s="131"/>
      <c r="Q426" s="131"/>
      <c r="R426" s="131"/>
      <c r="S426" s="131"/>
      <c r="T426" s="132"/>
      <c r="AT426" s="133" t="s">
        <v>294</v>
      </c>
      <c r="AU426" s="133" t="s">
        <v>86</v>
      </c>
      <c r="AV426" s="11" t="s">
        <v>86</v>
      </c>
      <c r="AW426" s="11" t="s">
        <v>40</v>
      </c>
      <c r="AX426" s="11" t="s">
        <v>77</v>
      </c>
      <c r="AY426" s="133" t="s">
        <v>284</v>
      </c>
    </row>
    <row r="427" spans="2:51" s="11" customFormat="1" ht="13.5">
      <c r="B427" s="129"/>
      <c r="C427" s="257"/>
      <c r="D427" s="262" t="s">
        <v>294</v>
      </c>
      <c r="E427" s="265" t="s">
        <v>5</v>
      </c>
      <c r="F427" s="239" t="s">
        <v>788</v>
      </c>
      <c r="G427" s="257"/>
      <c r="H427" s="266">
        <v>1.435</v>
      </c>
      <c r="I427" s="257"/>
      <c r="J427" s="257"/>
      <c r="K427" s="257"/>
      <c r="L427" s="129"/>
      <c r="M427" s="130"/>
      <c r="N427" s="131"/>
      <c r="O427" s="131"/>
      <c r="P427" s="131"/>
      <c r="Q427" s="131"/>
      <c r="R427" s="131"/>
      <c r="S427" s="131"/>
      <c r="T427" s="132"/>
      <c r="AT427" s="133" t="s">
        <v>294</v>
      </c>
      <c r="AU427" s="133" t="s">
        <v>86</v>
      </c>
      <c r="AV427" s="11" t="s">
        <v>86</v>
      </c>
      <c r="AW427" s="11" t="s">
        <v>40</v>
      </c>
      <c r="AX427" s="11" t="s">
        <v>77</v>
      </c>
      <c r="AY427" s="133" t="s">
        <v>284</v>
      </c>
    </row>
    <row r="428" spans="2:51" s="14" customFormat="1" ht="13.5">
      <c r="B428" s="149"/>
      <c r="C428" s="278"/>
      <c r="D428" s="262" t="s">
        <v>294</v>
      </c>
      <c r="E428" s="279" t="s">
        <v>5</v>
      </c>
      <c r="F428" s="280" t="s">
        <v>680</v>
      </c>
      <c r="G428" s="278"/>
      <c r="H428" s="281">
        <v>249.415</v>
      </c>
      <c r="I428" s="278"/>
      <c r="J428" s="278"/>
      <c r="K428" s="278"/>
      <c r="L428" s="149"/>
      <c r="M428" s="151"/>
      <c r="N428" s="152"/>
      <c r="O428" s="152"/>
      <c r="P428" s="152"/>
      <c r="Q428" s="152"/>
      <c r="R428" s="152"/>
      <c r="S428" s="152"/>
      <c r="T428" s="153"/>
      <c r="AT428" s="150" t="s">
        <v>294</v>
      </c>
      <c r="AU428" s="150" t="s">
        <v>86</v>
      </c>
      <c r="AV428" s="14" t="s">
        <v>305</v>
      </c>
      <c r="AW428" s="14" t="s">
        <v>40</v>
      </c>
      <c r="AX428" s="14" t="s">
        <v>77</v>
      </c>
      <c r="AY428" s="150" t="s">
        <v>284</v>
      </c>
    </row>
    <row r="429" spans="2:51" s="11" customFormat="1" ht="27">
      <c r="B429" s="129"/>
      <c r="C429" s="257"/>
      <c r="D429" s="262" t="s">
        <v>294</v>
      </c>
      <c r="E429" s="265" t="s">
        <v>5</v>
      </c>
      <c r="F429" s="239" t="s">
        <v>789</v>
      </c>
      <c r="G429" s="257"/>
      <c r="H429" s="266">
        <v>1.073</v>
      </c>
      <c r="I429" s="257"/>
      <c r="J429" s="257"/>
      <c r="K429" s="257"/>
      <c r="L429" s="129"/>
      <c r="M429" s="130"/>
      <c r="N429" s="131"/>
      <c r="O429" s="131"/>
      <c r="P429" s="131"/>
      <c r="Q429" s="131"/>
      <c r="R429" s="131"/>
      <c r="S429" s="131"/>
      <c r="T429" s="132"/>
      <c r="AT429" s="133" t="s">
        <v>294</v>
      </c>
      <c r="AU429" s="133" t="s">
        <v>86</v>
      </c>
      <c r="AV429" s="11" t="s">
        <v>86</v>
      </c>
      <c r="AW429" s="11" t="s">
        <v>40</v>
      </c>
      <c r="AX429" s="11" t="s">
        <v>77</v>
      </c>
      <c r="AY429" s="133" t="s">
        <v>284</v>
      </c>
    </row>
    <row r="430" spans="2:51" s="11" customFormat="1" ht="13.5">
      <c r="B430" s="129"/>
      <c r="C430" s="257"/>
      <c r="D430" s="262" t="s">
        <v>294</v>
      </c>
      <c r="E430" s="265" t="s">
        <v>5</v>
      </c>
      <c r="F430" s="239" t="s">
        <v>790</v>
      </c>
      <c r="G430" s="257"/>
      <c r="H430" s="266">
        <v>0.114</v>
      </c>
      <c r="I430" s="257"/>
      <c r="J430" s="257"/>
      <c r="K430" s="257"/>
      <c r="L430" s="129"/>
      <c r="M430" s="130"/>
      <c r="N430" s="131"/>
      <c r="O430" s="131"/>
      <c r="P430" s="131"/>
      <c r="Q430" s="131"/>
      <c r="R430" s="131"/>
      <c r="S430" s="131"/>
      <c r="T430" s="132"/>
      <c r="AT430" s="133" t="s">
        <v>294</v>
      </c>
      <c r="AU430" s="133" t="s">
        <v>86</v>
      </c>
      <c r="AV430" s="11" t="s">
        <v>86</v>
      </c>
      <c r="AW430" s="11" t="s">
        <v>40</v>
      </c>
      <c r="AX430" s="11" t="s">
        <v>77</v>
      </c>
      <c r="AY430" s="133" t="s">
        <v>284</v>
      </c>
    </row>
    <row r="431" spans="2:51" s="11" customFormat="1" ht="13.5">
      <c r="B431" s="129"/>
      <c r="C431" s="257"/>
      <c r="D431" s="262" t="s">
        <v>294</v>
      </c>
      <c r="E431" s="265" t="s">
        <v>5</v>
      </c>
      <c r="F431" s="239" t="s">
        <v>791</v>
      </c>
      <c r="G431" s="257"/>
      <c r="H431" s="266">
        <v>1.852</v>
      </c>
      <c r="I431" s="257"/>
      <c r="J431" s="257"/>
      <c r="K431" s="257"/>
      <c r="L431" s="129"/>
      <c r="M431" s="130"/>
      <c r="N431" s="131"/>
      <c r="O431" s="131"/>
      <c r="P431" s="131"/>
      <c r="Q431" s="131"/>
      <c r="R431" s="131"/>
      <c r="S431" s="131"/>
      <c r="T431" s="132"/>
      <c r="AT431" s="133" t="s">
        <v>294</v>
      </c>
      <c r="AU431" s="133" t="s">
        <v>86</v>
      </c>
      <c r="AV431" s="11" t="s">
        <v>86</v>
      </c>
      <c r="AW431" s="11" t="s">
        <v>40</v>
      </c>
      <c r="AX431" s="11" t="s">
        <v>77</v>
      </c>
      <c r="AY431" s="133" t="s">
        <v>284</v>
      </c>
    </row>
    <row r="432" spans="2:51" s="11" customFormat="1" ht="13.5">
      <c r="B432" s="129"/>
      <c r="C432" s="257"/>
      <c r="D432" s="262" t="s">
        <v>294</v>
      </c>
      <c r="E432" s="265" t="s">
        <v>5</v>
      </c>
      <c r="F432" s="239" t="s">
        <v>792</v>
      </c>
      <c r="G432" s="257"/>
      <c r="H432" s="266">
        <v>3.652</v>
      </c>
      <c r="I432" s="257"/>
      <c r="J432" s="257"/>
      <c r="K432" s="257"/>
      <c r="L432" s="129"/>
      <c r="M432" s="130"/>
      <c r="N432" s="131"/>
      <c r="O432" s="131"/>
      <c r="P432" s="131"/>
      <c r="Q432" s="131"/>
      <c r="R432" s="131"/>
      <c r="S432" s="131"/>
      <c r="T432" s="132"/>
      <c r="AT432" s="133" t="s">
        <v>294</v>
      </c>
      <c r="AU432" s="133" t="s">
        <v>86</v>
      </c>
      <c r="AV432" s="11" t="s">
        <v>86</v>
      </c>
      <c r="AW432" s="11" t="s">
        <v>40</v>
      </c>
      <c r="AX432" s="11" t="s">
        <v>77</v>
      </c>
      <c r="AY432" s="133" t="s">
        <v>284</v>
      </c>
    </row>
    <row r="433" spans="2:51" s="14" customFormat="1" ht="13.5">
      <c r="B433" s="149"/>
      <c r="C433" s="278"/>
      <c r="D433" s="262" t="s">
        <v>294</v>
      </c>
      <c r="E433" s="279" t="s">
        <v>201</v>
      </c>
      <c r="F433" s="280" t="s">
        <v>680</v>
      </c>
      <c r="G433" s="278"/>
      <c r="H433" s="281">
        <v>6.691</v>
      </c>
      <c r="I433" s="278"/>
      <c r="J433" s="278"/>
      <c r="K433" s="278"/>
      <c r="L433" s="149"/>
      <c r="M433" s="151"/>
      <c r="N433" s="152"/>
      <c r="O433" s="152"/>
      <c r="P433" s="152"/>
      <c r="Q433" s="152"/>
      <c r="R433" s="152"/>
      <c r="S433" s="152"/>
      <c r="T433" s="153"/>
      <c r="AT433" s="150" t="s">
        <v>294</v>
      </c>
      <c r="AU433" s="150" t="s">
        <v>86</v>
      </c>
      <c r="AV433" s="14" t="s">
        <v>305</v>
      </c>
      <c r="AW433" s="14" t="s">
        <v>40</v>
      </c>
      <c r="AX433" s="14" t="s">
        <v>77</v>
      </c>
      <c r="AY433" s="150" t="s">
        <v>284</v>
      </c>
    </row>
    <row r="434" spans="2:51" s="11" customFormat="1" ht="13.5">
      <c r="B434" s="129"/>
      <c r="C434" s="257"/>
      <c r="D434" s="262" t="s">
        <v>294</v>
      </c>
      <c r="E434" s="265" t="s">
        <v>5</v>
      </c>
      <c r="F434" s="239" t="s">
        <v>793</v>
      </c>
      <c r="G434" s="257"/>
      <c r="H434" s="266">
        <v>4.298</v>
      </c>
      <c r="I434" s="257"/>
      <c r="J434" s="257"/>
      <c r="K434" s="257"/>
      <c r="L434" s="129"/>
      <c r="M434" s="130"/>
      <c r="N434" s="131"/>
      <c r="O434" s="131"/>
      <c r="P434" s="131"/>
      <c r="Q434" s="131"/>
      <c r="R434" s="131"/>
      <c r="S434" s="131"/>
      <c r="T434" s="132"/>
      <c r="AT434" s="133" t="s">
        <v>294</v>
      </c>
      <c r="AU434" s="133" t="s">
        <v>86</v>
      </c>
      <c r="AV434" s="11" t="s">
        <v>86</v>
      </c>
      <c r="AW434" s="11" t="s">
        <v>40</v>
      </c>
      <c r="AX434" s="11" t="s">
        <v>77</v>
      </c>
      <c r="AY434" s="133" t="s">
        <v>284</v>
      </c>
    </row>
    <row r="435" spans="2:51" s="11" customFormat="1" ht="13.5">
      <c r="B435" s="129"/>
      <c r="C435" s="257"/>
      <c r="D435" s="262" t="s">
        <v>294</v>
      </c>
      <c r="E435" s="265" t="s">
        <v>5</v>
      </c>
      <c r="F435" s="239" t="s">
        <v>794</v>
      </c>
      <c r="G435" s="257"/>
      <c r="H435" s="266">
        <v>2.205</v>
      </c>
      <c r="I435" s="257"/>
      <c r="J435" s="257"/>
      <c r="K435" s="257"/>
      <c r="L435" s="129"/>
      <c r="M435" s="130"/>
      <c r="N435" s="131"/>
      <c r="O435" s="131"/>
      <c r="P435" s="131"/>
      <c r="Q435" s="131"/>
      <c r="R435" s="131"/>
      <c r="S435" s="131"/>
      <c r="T435" s="132"/>
      <c r="AT435" s="133" t="s">
        <v>294</v>
      </c>
      <c r="AU435" s="133" t="s">
        <v>86</v>
      </c>
      <c r="AV435" s="11" t="s">
        <v>86</v>
      </c>
      <c r="AW435" s="11" t="s">
        <v>40</v>
      </c>
      <c r="AX435" s="11" t="s">
        <v>77</v>
      </c>
      <c r="AY435" s="133" t="s">
        <v>284</v>
      </c>
    </row>
    <row r="436" spans="2:51" s="14" customFormat="1" ht="13.5">
      <c r="B436" s="149"/>
      <c r="C436" s="278"/>
      <c r="D436" s="262" t="s">
        <v>294</v>
      </c>
      <c r="E436" s="279" t="s">
        <v>203</v>
      </c>
      <c r="F436" s="280" t="s">
        <v>680</v>
      </c>
      <c r="G436" s="278"/>
      <c r="H436" s="281">
        <v>6.503</v>
      </c>
      <c r="I436" s="278"/>
      <c r="J436" s="278"/>
      <c r="K436" s="278"/>
      <c r="L436" s="149"/>
      <c r="M436" s="151"/>
      <c r="N436" s="152"/>
      <c r="O436" s="152"/>
      <c r="P436" s="152"/>
      <c r="Q436" s="152"/>
      <c r="R436" s="152"/>
      <c r="S436" s="152"/>
      <c r="T436" s="153"/>
      <c r="AT436" s="150" t="s">
        <v>294</v>
      </c>
      <c r="AU436" s="150" t="s">
        <v>86</v>
      </c>
      <c r="AV436" s="14" t="s">
        <v>305</v>
      </c>
      <c r="AW436" s="14" t="s">
        <v>40</v>
      </c>
      <c r="AX436" s="14" t="s">
        <v>77</v>
      </c>
      <c r="AY436" s="150" t="s">
        <v>284</v>
      </c>
    </row>
    <row r="437" spans="2:51" s="13" customFormat="1" ht="13.5">
      <c r="B437" s="140"/>
      <c r="C437" s="267"/>
      <c r="D437" s="258" t="s">
        <v>294</v>
      </c>
      <c r="E437" s="268" t="s">
        <v>199</v>
      </c>
      <c r="F437" s="240" t="s">
        <v>304</v>
      </c>
      <c r="G437" s="267"/>
      <c r="H437" s="269">
        <v>262.609</v>
      </c>
      <c r="I437" s="267"/>
      <c r="J437" s="267"/>
      <c r="K437" s="267"/>
      <c r="L437" s="140"/>
      <c r="M437" s="141"/>
      <c r="N437" s="142"/>
      <c r="O437" s="142"/>
      <c r="P437" s="142"/>
      <c r="Q437" s="142"/>
      <c r="R437" s="142"/>
      <c r="S437" s="142"/>
      <c r="T437" s="143"/>
      <c r="AT437" s="144" t="s">
        <v>294</v>
      </c>
      <c r="AU437" s="144" t="s">
        <v>86</v>
      </c>
      <c r="AV437" s="13" t="s">
        <v>292</v>
      </c>
      <c r="AW437" s="13" t="s">
        <v>40</v>
      </c>
      <c r="AX437" s="13" t="s">
        <v>26</v>
      </c>
      <c r="AY437" s="144" t="s">
        <v>284</v>
      </c>
    </row>
    <row r="438" spans="2:65" s="1" customFormat="1" ht="22.5" customHeight="1">
      <c r="B438" s="122"/>
      <c r="C438" s="252" t="s">
        <v>795</v>
      </c>
      <c r="D438" s="252" t="s">
        <v>287</v>
      </c>
      <c r="E438" s="253" t="s">
        <v>796</v>
      </c>
      <c r="F438" s="236" t="s">
        <v>797</v>
      </c>
      <c r="G438" s="254" t="s">
        <v>290</v>
      </c>
      <c r="H438" s="255">
        <v>80.133</v>
      </c>
      <c r="I438" s="123">
        <v>0</v>
      </c>
      <c r="J438" s="256">
        <f>ROUND(I438*H438,2)</f>
        <v>0</v>
      </c>
      <c r="K438" s="236" t="s">
        <v>291</v>
      </c>
      <c r="L438" s="40"/>
      <c r="M438" s="124" t="s">
        <v>5</v>
      </c>
      <c r="N438" s="125" t="s">
        <v>48</v>
      </c>
      <c r="O438" s="41"/>
      <c r="P438" s="126">
        <f>O438*H438</f>
        <v>0</v>
      </c>
      <c r="Q438" s="126">
        <v>0.01146</v>
      </c>
      <c r="R438" s="126">
        <f>Q438*H438</f>
        <v>0.9183241799999999</v>
      </c>
      <c r="S438" s="126">
        <v>0</v>
      </c>
      <c r="T438" s="127">
        <f>S438*H438</f>
        <v>0</v>
      </c>
      <c r="AR438" s="24" t="s">
        <v>292</v>
      </c>
      <c r="AT438" s="24" t="s">
        <v>287</v>
      </c>
      <c r="AU438" s="24" t="s">
        <v>86</v>
      </c>
      <c r="AY438" s="24" t="s">
        <v>284</v>
      </c>
      <c r="BE438" s="128">
        <f>IF(N438="základní",J438,0)</f>
        <v>0</v>
      </c>
      <c r="BF438" s="128">
        <f>IF(N438="snížená",J438,0)</f>
        <v>0</v>
      </c>
      <c r="BG438" s="128">
        <f>IF(N438="zákl. přenesená",J438,0)</f>
        <v>0</v>
      </c>
      <c r="BH438" s="128">
        <f>IF(N438="sníž. přenesená",J438,0)</f>
        <v>0</v>
      </c>
      <c r="BI438" s="128">
        <f>IF(N438="nulová",J438,0)</f>
        <v>0</v>
      </c>
      <c r="BJ438" s="24" t="s">
        <v>26</v>
      </c>
      <c r="BK438" s="128">
        <f>ROUND(I438*H438,2)</f>
        <v>0</v>
      </c>
      <c r="BL438" s="24" t="s">
        <v>292</v>
      </c>
      <c r="BM438" s="24" t="s">
        <v>798</v>
      </c>
    </row>
    <row r="439" spans="2:51" s="11" customFormat="1" ht="13.5">
      <c r="B439" s="129"/>
      <c r="C439" s="257"/>
      <c r="D439" s="258" t="s">
        <v>294</v>
      </c>
      <c r="E439" s="259" t="s">
        <v>5</v>
      </c>
      <c r="F439" s="237" t="s">
        <v>129</v>
      </c>
      <c r="G439" s="257"/>
      <c r="H439" s="260">
        <v>80.133</v>
      </c>
      <c r="I439" s="257"/>
      <c r="J439" s="257"/>
      <c r="K439" s="257"/>
      <c r="L439" s="129"/>
      <c r="M439" s="130"/>
      <c r="N439" s="131"/>
      <c r="O439" s="131"/>
      <c r="P439" s="131"/>
      <c r="Q439" s="131"/>
      <c r="R439" s="131"/>
      <c r="S439" s="131"/>
      <c r="T439" s="132"/>
      <c r="AT439" s="133" t="s">
        <v>294</v>
      </c>
      <c r="AU439" s="133" t="s">
        <v>86</v>
      </c>
      <c r="AV439" s="11" t="s">
        <v>86</v>
      </c>
      <c r="AW439" s="11" t="s">
        <v>40</v>
      </c>
      <c r="AX439" s="11" t="s">
        <v>26</v>
      </c>
      <c r="AY439" s="133" t="s">
        <v>284</v>
      </c>
    </row>
    <row r="440" spans="2:65" s="1" customFormat="1" ht="22.5" customHeight="1">
      <c r="B440" s="122"/>
      <c r="C440" s="252" t="s">
        <v>799</v>
      </c>
      <c r="D440" s="252" t="s">
        <v>287</v>
      </c>
      <c r="E440" s="253" t="s">
        <v>800</v>
      </c>
      <c r="F440" s="236" t="s">
        <v>801</v>
      </c>
      <c r="G440" s="254" t="s">
        <v>290</v>
      </c>
      <c r="H440" s="255">
        <v>5.4</v>
      </c>
      <c r="I440" s="123">
        <v>0</v>
      </c>
      <c r="J440" s="256">
        <f>ROUND(I440*H440,2)</f>
        <v>0</v>
      </c>
      <c r="K440" s="236" t="s">
        <v>5</v>
      </c>
      <c r="L440" s="40"/>
      <c r="M440" s="124" t="s">
        <v>5</v>
      </c>
      <c r="N440" s="125" t="s">
        <v>48</v>
      </c>
      <c r="O440" s="41"/>
      <c r="P440" s="126">
        <f>O440*H440</f>
        <v>0</v>
      </c>
      <c r="Q440" s="126">
        <v>0.01899</v>
      </c>
      <c r="R440" s="126">
        <f>Q440*H440</f>
        <v>0.10254600000000001</v>
      </c>
      <c r="S440" s="126">
        <v>0</v>
      </c>
      <c r="T440" s="127">
        <f>S440*H440</f>
        <v>0</v>
      </c>
      <c r="AR440" s="24" t="s">
        <v>292</v>
      </c>
      <c r="AT440" s="24" t="s">
        <v>287</v>
      </c>
      <c r="AU440" s="24" t="s">
        <v>86</v>
      </c>
      <c r="AY440" s="24" t="s">
        <v>284</v>
      </c>
      <c r="BE440" s="128">
        <f>IF(N440="základní",J440,0)</f>
        <v>0</v>
      </c>
      <c r="BF440" s="128">
        <f>IF(N440="snížená",J440,0)</f>
        <v>0</v>
      </c>
      <c r="BG440" s="128">
        <f>IF(N440="zákl. přenesená",J440,0)</f>
        <v>0</v>
      </c>
      <c r="BH440" s="128">
        <f>IF(N440="sníž. přenesená",J440,0)</f>
        <v>0</v>
      </c>
      <c r="BI440" s="128">
        <f>IF(N440="nulová",J440,0)</f>
        <v>0</v>
      </c>
      <c r="BJ440" s="24" t="s">
        <v>26</v>
      </c>
      <c r="BK440" s="128">
        <f>ROUND(I440*H440,2)</f>
        <v>0</v>
      </c>
      <c r="BL440" s="24" t="s">
        <v>292</v>
      </c>
      <c r="BM440" s="24" t="s">
        <v>802</v>
      </c>
    </row>
    <row r="441" spans="2:51" s="11" customFormat="1" ht="13.5">
      <c r="B441" s="129"/>
      <c r="C441" s="257"/>
      <c r="D441" s="258" t="s">
        <v>294</v>
      </c>
      <c r="E441" s="259" t="s">
        <v>5</v>
      </c>
      <c r="F441" s="237" t="s">
        <v>135</v>
      </c>
      <c r="G441" s="257"/>
      <c r="H441" s="260">
        <v>5.4</v>
      </c>
      <c r="I441" s="257"/>
      <c r="J441" s="257"/>
      <c r="K441" s="257"/>
      <c r="L441" s="129"/>
      <c r="M441" s="130"/>
      <c r="N441" s="131"/>
      <c r="O441" s="131"/>
      <c r="P441" s="131"/>
      <c r="Q441" s="131"/>
      <c r="R441" s="131"/>
      <c r="S441" s="131"/>
      <c r="T441" s="132"/>
      <c r="AT441" s="133" t="s">
        <v>294</v>
      </c>
      <c r="AU441" s="133" t="s">
        <v>86</v>
      </c>
      <c r="AV441" s="11" t="s">
        <v>86</v>
      </c>
      <c r="AW441" s="11" t="s">
        <v>40</v>
      </c>
      <c r="AX441" s="11" t="s">
        <v>26</v>
      </c>
      <c r="AY441" s="133" t="s">
        <v>284</v>
      </c>
    </row>
    <row r="442" spans="2:65" s="1" customFormat="1" ht="31.5" customHeight="1">
      <c r="B442" s="122"/>
      <c r="C442" s="252" t="s">
        <v>803</v>
      </c>
      <c r="D442" s="252" t="s">
        <v>287</v>
      </c>
      <c r="E442" s="253" t="s">
        <v>804</v>
      </c>
      <c r="F442" s="236" t="s">
        <v>805</v>
      </c>
      <c r="G442" s="254" t="s">
        <v>290</v>
      </c>
      <c r="H442" s="255">
        <v>7.013</v>
      </c>
      <c r="I442" s="123">
        <v>0</v>
      </c>
      <c r="J442" s="256">
        <f>ROUND(I442*H442,2)</f>
        <v>0</v>
      </c>
      <c r="K442" s="236" t="s">
        <v>291</v>
      </c>
      <c r="L442" s="40"/>
      <c r="M442" s="124" t="s">
        <v>5</v>
      </c>
      <c r="N442" s="125" t="s">
        <v>48</v>
      </c>
      <c r="O442" s="41"/>
      <c r="P442" s="126">
        <f>O442*H442</f>
        <v>0</v>
      </c>
      <c r="Q442" s="126">
        <v>0.0315</v>
      </c>
      <c r="R442" s="126">
        <f>Q442*H442</f>
        <v>0.2209095</v>
      </c>
      <c r="S442" s="126">
        <v>0</v>
      </c>
      <c r="T442" s="127">
        <f>S442*H442</f>
        <v>0</v>
      </c>
      <c r="AR442" s="24" t="s">
        <v>292</v>
      </c>
      <c r="AT442" s="24" t="s">
        <v>287</v>
      </c>
      <c r="AU442" s="24" t="s">
        <v>86</v>
      </c>
      <c r="AY442" s="24" t="s">
        <v>284</v>
      </c>
      <c r="BE442" s="128">
        <f>IF(N442="základní",J442,0)</f>
        <v>0</v>
      </c>
      <c r="BF442" s="128">
        <f>IF(N442="snížená",J442,0)</f>
        <v>0</v>
      </c>
      <c r="BG442" s="128">
        <f>IF(N442="zákl. přenesená",J442,0)</f>
        <v>0</v>
      </c>
      <c r="BH442" s="128">
        <f>IF(N442="sníž. přenesená",J442,0)</f>
        <v>0</v>
      </c>
      <c r="BI442" s="128">
        <f>IF(N442="nulová",J442,0)</f>
        <v>0</v>
      </c>
      <c r="BJ442" s="24" t="s">
        <v>26</v>
      </c>
      <c r="BK442" s="128">
        <f>ROUND(I442*H442,2)</f>
        <v>0</v>
      </c>
      <c r="BL442" s="24" t="s">
        <v>292</v>
      </c>
      <c r="BM442" s="24" t="s">
        <v>806</v>
      </c>
    </row>
    <row r="443" spans="2:51" s="12" customFormat="1" ht="13.5">
      <c r="B443" s="134"/>
      <c r="C443" s="261"/>
      <c r="D443" s="262" t="s">
        <v>294</v>
      </c>
      <c r="E443" s="263" t="s">
        <v>5</v>
      </c>
      <c r="F443" s="238" t="s">
        <v>469</v>
      </c>
      <c r="G443" s="261"/>
      <c r="H443" s="264" t="s">
        <v>5</v>
      </c>
      <c r="I443" s="261"/>
      <c r="J443" s="261"/>
      <c r="K443" s="261"/>
      <c r="L443" s="134"/>
      <c r="M443" s="137"/>
      <c r="N443" s="138"/>
      <c r="O443" s="138"/>
      <c r="P443" s="138"/>
      <c r="Q443" s="138"/>
      <c r="R443" s="138"/>
      <c r="S443" s="138"/>
      <c r="T443" s="139"/>
      <c r="AT443" s="135" t="s">
        <v>294</v>
      </c>
      <c r="AU443" s="135" t="s">
        <v>86</v>
      </c>
      <c r="AV443" s="12" t="s">
        <v>26</v>
      </c>
      <c r="AW443" s="12" t="s">
        <v>40</v>
      </c>
      <c r="AX443" s="12" t="s">
        <v>77</v>
      </c>
      <c r="AY443" s="135" t="s">
        <v>284</v>
      </c>
    </row>
    <row r="444" spans="2:51" s="11" customFormat="1" ht="13.5">
      <c r="B444" s="129"/>
      <c r="C444" s="257"/>
      <c r="D444" s="262" t="s">
        <v>294</v>
      </c>
      <c r="E444" s="265" t="s">
        <v>5</v>
      </c>
      <c r="F444" s="239" t="s">
        <v>807</v>
      </c>
      <c r="G444" s="257"/>
      <c r="H444" s="266">
        <v>7.443</v>
      </c>
      <c r="I444" s="257"/>
      <c r="J444" s="257"/>
      <c r="K444" s="257"/>
      <c r="L444" s="129"/>
      <c r="M444" s="130"/>
      <c r="N444" s="131"/>
      <c r="O444" s="131"/>
      <c r="P444" s="131"/>
      <c r="Q444" s="131"/>
      <c r="R444" s="131"/>
      <c r="S444" s="131"/>
      <c r="T444" s="132"/>
      <c r="AT444" s="133" t="s">
        <v>294</v>
      </c>
      <c r="AU444" s="133" t="s">
        <v>86</v>
      </c>
      <c r="AV444" s="11" t="s">
        <v>86</v>
      </c>
      <c r="AW444" s="11" t="s">
        <v>40</v>
      </c>
      <c r="AX444" s="11" t="s">
        <v>77</v>
      </c>
      <c r="AY444" s="133" t="s">
        <v>284</v>
      </c>
    </row>
    <row r="445" spans="2:51" s="11" customFormat="1" ht="13.5">
      <c r="B445" s="129"/>
      <c r="C445" s="257"/>
      <c r="D445" s="262" t="s">
        <v>294</v>
      </c>
      <c r="E445" s="265" t="s">
        <v>5</v>
      </c>
      <c r="F445" s="239" t="s">
        <v>808</v>
      </c>
      <c r="G445" s="257"/>
      <c r="H445" s="266">
        <v>-0.43</v>
      </c>
      <c r="I445" s="257"/>
      <c r="J445" s="257"/>
      <c r="K445" s="257"/>
      <c r="L445" s="129"/>
      <c r="M445" s="130"/>
      <c r="N445" s="131"/>
      <c r="O445" s="131"/>
      <c r="P445" s="131"/>
      <c r="Q445" s="131"/>
      <c r="R445" s="131"/>
      <c r="S445" s="131"/>
      <c r="T445" s="132"/>
      <c r="AT445" s="133" t="s">
        <v>294</v>
      </c>
      <c r="AU445" s="133" t="s">
        <v>86</v>
      </c>
      <c r="AV445" s="11" t="s">
        <v>86</v>
      </c>
      <c r="AW445" s="11" t="s">
        <v>40</v>
      </c>
      <c r="AX445" s="11" t="s">
        <v>77</v>
      </c>
      <c r="AY445" s="133" t="s">
        <v>284</v>
      </c>
    </row>
    <row r="446" spans="2:51" s="13" customFormat="1" ht="13.5">
      <c r="B446" s="140"/>
      <c r="C446" s="267"/>
      <c r="D446" s="258" t="s">
        <v>294</v>
      </c>
      <c r="E446" s="268" t="s">
        <v>197</v>
      </c>
      <c r="F446" s="240" t="s">
        <v>304</v>
      </c>
      <c r="G446" s="267"/>
      <c r="H446" s="269">
        <v>7.013</v>
      </c>
      <c r="I446" s="267"/>
      <c r="J446" s="267"/>
      <c r="K446" s="267"/>
      <c r="L446" s="140"/>
      <c r="M446" s="141"/>
      <c r="N446" s="142"/>
      <c r="O446" s="142"/>
      <c r="P446" s="142"/>
      <c r="Q446" s="142"/>
      <c r="R446" s="142"/>
      <c r="S446" s="142"/>
      <c r="T446" s="143"/>
      <c r="AT446" s="144" t="s">
        <v>294</v>
      </c>
      <c r="AU446" s="144" t="s">
        <v>86</v>
      </c>
      <c r="AV446" s="13" t="s">
        <v>292</v>
      </c>
      <c r="AW446" s="13" t="s">
        <v>40</v>
      </c>
      <c r="AX446" s="13" t="s">
        <v>26</v>
      </c>
      <c r="AY446" s="144" t="s">
        <v>284</v>
      </c>
    </row>
    <row r="447" spans="2:65" s="1" customFormat="1" ht="31.5" customHeight="1">
      <c r="B447" s="122"/>
      <c r="C447" s="252" t="s">
        <v>809</v>
      </c>
      <c r="D447" s="252" t="s">
        <v>287</v>
      </c>
      <c r="E447" s="253" t="s">
        <v>810</v>
      </c>
      <c r="F447" s="236" t="s">
        <v>811</v>
      </c>
      <c r="G447" s="254" t="s">
        <v>290</v>
      </c>
      <c r="H447" s="255">
        <v>5.4</v>
      </c>
      <c r="I447" s="123">
        <v>0</v>
      </c>
      <c r="J447" s="256">
        <f>ROUND(I447*H447,2)</f>
        <v>0</v>
      </c>
      <c r="K447" s="236" t="s">
        <v>291</v>
      </c>
      <c r="L447" s="40"/>
      <c r="M447" s="124" t="s">
        <v>5</v>
      </c>
      <c r="N447" s="125" t="s">
        <v>48</v>
      </c>
      <c r="O447" s="41"/>
      <c r="P447" s="126">
        <f>O447*H447</f>
        <v>0</v>
      </c>
      <c r="Q447" s="126">
        <v>0.0315</v>
      </c>
      <c r="R447" s="126">
        <f>Q447*H447</f>
        <v>0.1701</v>
      </c>
      <c r="S447" s="126">
        <v>0</v>
      </c>
      <c r="T447" s="127">
        <f>S447*H447</f>
        <v>0</v>
      </c>
      <c r="AR447" s="24" t="s">
        <v>292</v>
      </c>
      <c r="AT447" s="24" t="s">
        <v>287</v>
      </c>
      <c r="AU447" s="24" t="s">
        <v>86</v>
      </c>
      <c r="AY447" s="24" t="s">
        <v>284</v>
      </c>
      <c r="BE447" s="128">
        <f>IF(N447="základní",J447,0)</f>
        <v>0</v>
      </c>
      <c r="BF447" s="128">
        <f>IF(N447="snížená",J447,0)</f>
        <v>0</v>
      </c>
      <c r="BG447" s="128">
        <f>IF(N447="zákl. přenesená",J447,0)</f>
        <v>0</v>
      </c>
      <c r="BH447" s="128">
        <f>IF(N447="sníž. přenesená",J447,0)</f>
        <v>0</v>
      </c>
      <c r="BI447" s="128">
        <f>IF(N447="nulová",J447,0)</f>
        <v>0</v>
      </c>
      <c r="BJ447" s="24" t="s">
        <v>26</v>
      </c>
      <c r="BK447" s="128">
        <f>ROUND(I447*H447,2)</f>
        <v>0</v>
      </c>
      <c r="BL447" s="24" t="s">
        <v>292</v>
      </c>
      <c r="BM447" s="24" t="s">
        <v>812</v>
      </c>
    </row>
    <row r="448" spans="2:51" s="11" customFormat="1" ht="13.5">
      <c r="B448" s="129"/>
      <c r="C448" s="257"/>
      <c r="D448" s="258" t="s">
        <v>294</v>
      </c>
      <c r="E448" s="259" t="s">
        <v>5</v>
      </c>
      <c r="F448" s="237" t="s">
        <v>135</v>
      </c>
      <c r="G448" s="257"/>
      <c r="H448" s="260">
        <v>5.4</v>
      </c>
      <c r="I448" s="257"/>
      <c r="J448" s="257"/>
      <c r="K448" s="257"/>
      <c r="L448" s="129"/>
      <c r="M448" s="130"/>
      <c r="N448" s="131"/>
      <c r="O448" s="131"/>
      <c r="P448" s="131"/>
      <c r="Q448" s="131"/>
      <c r="R448" s="131"/>
      <c r="S448" s="131"/>
      <c r="T448" s="132"/>
      <c r="AT448" s="133" t="s">
        <v>294</v>
      </c>
      <c r="AU448" s="133" t="s">
        <v>86</v>
      </c>
      <c r="AV448" s="11" t="s">
        <v>86</v>
      </c>
      <c r="AW448" s="11" t="s">
        <v>40</v>
      </c>
      <c r="AX448" s="11" t="s">
        <v>26</v>
      </c>
      <c r="AY448" s="133" t="s">
        <v>284</v>
      </c>
    </row>
    <row r="449" spans="2:65" s="1" customFormat="1" ht="31.5" customHeight="1">
      <c r="B449" s="122"/>
      <c r="C449" s="252" t="s">
        <v>813</v>
      </c>
      <c r="D449" s="252" t="s">
        <v>287</v>
      </c>
      <c r="E449" s="253" t="s">
        <v>814</v>
      </c>
      <c r="F449" s="236" t="s">
        <v>815</v>
      </c>
      <c r="G449" s="254" t="s">
        <v>290</v>
      </c>
      <c r="H449" s="255">
        <v>283.782</v>
      </c>
      <c r="I449" s="123">
        <v>0</v>
      </c>
      <c r="J449" s="256">
        <f>ROUND(I449*H449,2)</f>
        <v>0</v>
      </c>
      <c r="K449" s="236" t="s">
        <v>5</v>
      </c>
      <c r="L449" s="40"/>
      <c r="M449" s="124" t="s">
        <v>5</v>
      </c>
      <c r="N449" s="125" t="s">
        <v>48</v>
      </c>
      <c r="O449" s="41"/>
      <c r="P449" s="126">
        <f>O449*H449</f>
        <v>0</v>
      </c>
      <c r="Q449" s="126">
        <v>0.0006</v>
      </c>
      <c r="R449" s="126">
        <f>Q449*H449</f>
        <v>0.17026919999999998</v>
      </c>
      <c r="S449" s="126">
        <v>0</v>
      </c>
      <c r="T449" s="127">
        <f>S449*H449</f>
        <v>0</v>
      </c>
      <c r="AR449" s="24" t="s">
        <v>292</v>
      </c>
      <c r="AT449" s="24" t="s">
        <v>287</v>
      </c>
      <c r="AU449" s="24" t="s">
        <v>86</v>
      </c>
      <c r="AY449" s="24" t="s">
        <v>284</v>
      </c>
      <c r="BE449" s="128">
        <f>IF(N449="základní",J449,0)</f>
        <v>0</v>
      </c>
      <c r="BF449" s="128">
        <f>IF(N449="snížená",J449,0)</f>
        <v>0</v>
      </c>
      <c r="BG449" s="128">
        <f>IF(N449="zákl. přenesená",J449,0)</f>
        <v>0</v>
      </c>
      <c r="BH449" s="128">
        <f>IF(N449="sníž. přenesená",J449,0)</f>
        <v>0</v>
      </c>
      <c r="BI449" s="128">
        <f>IF(N449="nulová",J449,0)</f>
        <v>0</v>
      </c>
      <c r="BJ449" s="24" t="s">
        <v>26</v>
      </c>
      <c r="BK449" s="128">
        <f>ROUND(I449*H449,2)</f>
        <v>0</v>
      </c>
      <c r="BL449" s="24" t="s">
        <v>292</v>
      </c>
      <c r="BM449" s="24" t="s">
        <v>816</v>
      </c>
    </row>
    <row r="450" spans="2:51" s="11" customFormat="1" ht="13.5">
      <c r="B450" s="129"/>
      <c r="C450" s="257"/>
      <c r="D450" s="262" t="s">
        <v>294</v>
      </c>
      <c r="E450" s="265" t="s">
        <v>5</v>
      </c>
      <c r="F450" s="239" t="s">
        <v>197</v>
      </c>
      <c r="G450" s="257"/>
      <c r="H450" s="266">
        <v>7.013</v>
      </c>
      <c r="I450" s="257"/>
      <c r="J450" s="257"/>
      <c r="K450" s="257"/>
      <c r="L450" s="129"/>
      <c r="M450" s="130"/>
      <c r="N450" s="131"/>
      <c r="O450" s="131"/>
      <c r="P450" s="131"/>
      <c r="Q450" s="131"/>
      <c r="R450" s="131"/>
      <c r="S450" s="131"/>
      <c r="T450" s="132"/>
      <c r="AT450" s="133" t="s">
        <v>294</v>
      </c>
      <c r="AU450" s="133" t="s">
        <v>86</v>
      </c>
      <c r="AV450" s="11" t="s">
        <v>86</v>
      </c>
      <c r="AW450" s="11" t="s">
        <v>40</v>
      </c>
      <c r="AX450" s="11" t="s">
        <v>77</v>
      </c>
      <c r="AY450" s="133" t="s">
        <v>284</v>
      </c>
    </row>
    <row r="451" spans="2:51" s="11" customFormat="1" ht="13.5">
      <c r="B451" s="129"/>
      <c r="C451" s="257"/>
      <c r="D451" s="262" t="s">
        <v>294</v>
      </c>
      <c r="E451" s="265" t="s">
        <v>5</v>
      </c>
      <c r="F451" s="239" t="s">
        <v>135</v>
      </c>
      <c r="G451" s="257"/>
      <c r="H451" s="266">
        <v>5.4</v>
      </c>
      <c r="I451" s="257"/>
      <c r="J451" s="257"/>
      <c r="K451" s="257"/>
      <c r="L451" s="129"/>
      <c r="M451" s="130"/>
      <c r="N451" s="131"/>
      <c r="O451" s="131"/>
      <c r="P451" s="131"/>
      <c r="Q451" s="131"/>
      <c r="R451" s="131"/>
      <c r="S451" s="131"/>
      <c r="T451" s="132"/>
      <c r="AT451" s="133" t="s">
        <v>294</v>
      </c>
      <c r="AU451" s="133" t="s">
        <v>86</v>
      </c>
      <c r="AV451" s="11" t="s">
        <v>86</v>
      </c>
      <c r="AW451" s="11" t="s">
        <v>40</v>
      </c>
      <c r="AX451" s="11" t="s">
        <v>77</v>
      </c>
      <c r="AY451" s="133" t="s">
        <v>284</v>
      </c>
    </row>
    <row r="452" spans="2:51" s="11" customFormat="1" ht="13.5">
      <c r="B452" s="129"/>
      <c r="C452" s="257"/>
      <c r="D452" s="262" t="s">
        <v>294</v>
      </c>
      <c r="E452" s="265" t="s">
        <v>5</v>
      </c>
      <c r="F452" s="239" t="s">
        <v>199</v>
      </c>
      <c r="G452" s="257"/>
      <c r="H452" s="266">
        <v>262.609</v>
      </c>
      <c r="I452" s="257"/>
      <c r="J452" s="257"/>
      <c r="K452" s="257"/>
      <c r="L452" s="129"/>
      <c r="M452" s="130"/>
      <c r="N452" s="131"/>
      <c r="O452" s="131"/>
      <c r="P452" s="131"/>
      <c r="Q452" s="131"/>
      <c r="R452" s="131"/>
      <c r="S452" s="131"/>
      <c r="T452" s="132"/>
      <c r="AT452" s="133" t="s">
        <v>294</v>
      </c>
      <c r="AU452" s="133" t="s">
        <v>86</v>
      </c>
      <c r="AV452" s="11" t="s">
        <v>86</v>
      </c>
      <c r="AW452" s="11" t="s">
        <v>40</v>
      </c>
      <c r="AX452" s="11" t="s">
        <v>77</v>
      </c>
      <c r="AY452" s="133" t="s">
        <v>284</v>
      </c>
    </row>
    <row r="453" spans="2:51" s="11" customFormat="1" ht="13.5">
      <c r="B453" s="129"/>
      <c r="C453" s="257"/>
      <c r="D453" s="262" t="s">
        <v>294</v>
      </c>
      <c r="E453" s="265" t="s">
        <v>5</v>
      </c>
      <c r="F453" s="239" t="s">
        <v>195</v>
      </c>
      <c r="G453" s="257"/>
      <c r="H453" s="266">
        <v>8.76</v>
      </c>
      <c r="I453" s="257"/>
      <c r="J453" s="257"/>
      <c r="K453" s="257"/>
      <c r="L453" s="129"/>
      <c r="M453" s="130"/>
      <c r="N453" s="131"/>
      <c r="O453" s="131"/>
      <c r="P453" s="131"/>
      <c r="Q453" s="131"/>
      <c r="R453" s="131"/>
      <c r="S453" s="131"/>
      <c r="T453" s="132"/>
      <c r="AT453" s="133" t="s">
        <v>294</v>
      </c>
      <c r="AU453" s="133" t="s">
        <v>86</v>
      </c>
      <c r="AV453" s="11" t="s">
        <v>86</v>
      </c>
      <c r="AW453" s="11" t="s">
        <v>40</v>
      </c>
      <c r="AX453" s="11" t="s">
        <v>77</v>
      </c>
      <c r="AY453" s="133" t="s">
        <v>284</v>
      </c>
    </row>
    <row r="454" spans="2:51" s="13" customFormat="1" ht="13.5">
      <c r="B454" s="140"/>
      <c r="C454" s="267"/>
      <c r="D454" s="258" t="s">
        <v>294</v>
      </c>
      <c r="E454" s="268" t="s">
        <v>5</v>
      </c>
      <c r="F454" s="240" t="s">
        <v>304</v>
      </c>
      <c r="G454" s="267"/>
      <c r="H454" s="269">
        <v>283.782</v>
      </c>
      <c r="I454" s="267"/>
      <c r="J454" s="267"/>
      <c r="K454" s="267"/>
      <c r="L454" s="140"/>
      <c r="M454" s="141"/>
      <c r="N454" s="142"/>
      <c r="O454" s="142"/>
      <c r="P454" s="142"/>
      <c r="Q454" s="142"/>
      <c r="R454" s="142"/>
      <c r="S454" s="142"/>
      <c r="T454" s="143"/>
      <c r="AT454" s="144" t="s">
        <v>294</v>
      </c>
      <c r="AU454" s="144" t="s">
        <v>86</v>
      </c>
      <c r="AV454" s="13" t="s">
        <v>292</v>
      </c>
      <c r="AW454" s="13" t="s">
        <v>40</v>
      </c>
      <c r="AX454" s="13" t="s">
        <v>26</v>
      </c>
      <c r="AY454" s="144" t="s">
        <v>284</v>
      </c>
    </row>
    <row r="455" spans="2:65" s="1" customFormat="1" ht="22.5" customHeight="1">
      <c r="B455" s="122"/>
      <c r="C455" s="252" t="s">
        <v>817</v>
      </c>
      <c r="D455" s="252" t="s">
        <v>287</v>
      </c>
      <c r="E455" s="253" t="s">
        <v>818</v>
      </c>
      <c r="F455" s="236" t="s">
        <v>819</v>
      </c>
      <c r="G455" s="254" t="s">
        <v>290</v>
      </c>
      <c r="H455" s="255">
        <v>75.421</v>
      </c>
      <c r="I455" s="123">
        <v>0</v>
      </c>
      <c r="J455" s="256">
        <f>ROUND(I455*H455,2)</f>
        <v>0</v>
      </c>
      <c r="K455" s="236" t="s">
        <v>5</v>
      </c>
      <c r="L455" s="40"/>
      <c r="M455" s="124" t="s">
        <v>5</v>
      </c>
      <c r="N455" s="125" t="s">
        <v>48</v>
      </c>
      <c r="O455" s="41"/>
      <c r="P455" s="126">
        <f>O455*H455</f>
        <v>0</v>
      </c>
      <c r="Q455" s="126">
        <v>0.0006</v>
      </c>
      <c r="R455" s="126">
        <f>Q455*H455</f>
        <v>0.0452526</v>
      </c>
      <c r="S455" s="126">
        <v>0</v>
      </c>
      <c r="T455" s="127">
        <f>S455*H455</f>
        <v>0</v>
      </c>
      <c r="AR455" s="24" t="s">
        <v>292</v>
      </c>
      <c r="AT455" s="24" t="s">
        <v>287</v>
      </c>
      <c r="AU455" s="24" t="s">
        <v>86</v>
      </c>
      <c r="AY455" s="24" t="s">
        <v>284</v>
      </c>
      <c r="BE455" s="128">
        <f>IF(N455="základní",J455,0)</f>
        <v>0</v>
      </c>
      <c r="BF455" s="128">
        <f>IF(N455="snížená",J455,0)</f>
        <v>0</v>
      </c>
      <c r="BG455" s="128">
        <f>IF(N455="zákl. přenesená",J455,0)</f>
        <v>0</v>
      </c>
      <c r="BH455" s="128">
        <f>IF(N455="sníž. přenesená",J455,0)</f>
        <v>0</v>
      </c>
      <c r="BI455" s="128">
        <f>IF(N455="nulová",J455,0)</f>
        <v>0</v>
      </c>
      <c r="BJ455" s="24" t="s">
        <v>26</v>
      </c>
      <c r="BK455" s="128">
        <f>ROUND(I455*H455,2)</f>
        <v>0</v>
      </c>
      <c r="BL455" s="24" t="s">
        <v>292</v>
      </c>
      <c r="BM455" s="24" t="s">
        <v>820</v>
      </c>
    </row>
    <row r="456" spans="2:51" s="11" customFormat="1" ht="13.5">
      <c r="B456" s="129"/>
      <c r="C456" s="257"/>
      <c r="D456" s="262" t="s">
        <v>294</v>
      </c>
      <c r="E456" s="265" t="s">
        <v>5</v>
      </c>
      <c r="F456" s="239" t="s">
        <v>201</v>
      </c>
      <c r="G456" s="257"/>
      <c r="H456" s="266">
        <v>6.691</v>
      </c>
      <c r="I456" s="257"/>
      <c r="J456" s="257"/>
      <c r="K456" s="257"/>
      <c r="L456" s="129"/>
      <c r="M456" s="130"/>
      <c r="N456" s="131"/>
      <c r="O456" s="131"/>
      <c r="P456" s="131"/>
      <c r="Q456" s="131"/>
      <c r="R456" s="131"/>
      <c r="S456" s="131"/>
      <c r="T456" s="132"/>
      <c r="AT456" s="133" t="s">
        <v>294</v>
      </c>
      <c r="AU456" s="133" t="s">
        <v>86</v>
      </c>
      <c r="AV456" s="11" t="s">
        <v>86</v>
      </c>
      <c r="AW456" s="11" t="s">
        <v>40</v>
      </c>
      <c r="AX456" s="11" t="s">
        <v>77</v>
      </c>
      <c r="AY456" s="133" t="s">
        <v>284</v>
      </c>
    </row>
    <row r="457" spans="2:51" s="11" customFormat="1" ht="13.5">
      <c r="B457" s="129"/>
      <c r="C457" s="257"/>
      <c r="D457" s="262" t="s">
        <v>294</v>
      </c>
      <c r="E457" s="265" t="s">
        <v>5</v>
      </c>
      <c r="F457" s="239" t="s">
        <v>203</v>
      </c>
      <c r="G457" s="257"/>
      <c r="H457" s="266">
        <v>6.503</v>
      </c>
      <c r="I457" s="257"/>
      <c r="J457" s="257"/>
      <c r="K457" s="257"/>
      <c r="L457" s="129"/>
      <c r="M457" s="130"/>
      <c r="N457" s="131"/>
      <c r="O457" s="131"/>
      <c r="P457" s="131"/>
      <c r="Q457" s="131"/>
      <c r="R457" s="131"/>
      <c r="S457" s="131"/>
      <c r="T457" s="132"/>
      <c r="AT457" s="133" t="s">
        <v>294</v>
      </c>
      <c r="AU457" s="133" t="s">
        <v>86</v>
      </c>
      <c r="AV457" s="11" t="s">
        <v>86</v>
      </c>
      <c r="AW457" s="11" t="s">
        <v>40</v>
      </c>
      <c r="AX457" s="11" t="s">
        <v>77</v>
      </c>
      <c r="AY457" s="133" t="s">
        <v>284</v>
      </c>
    </row>
    <row r="458" spans="2:51" s="11" customFormat="1" ht="13.5">
      <c r="B458" s="129"/>
      <c r="C458" s="257"/>
      <c r="D458" s="262" t="s">
        <v>294</v>
      </c>
      <c r="E458" s="265" t="s">
        <v>5</v>
      </c>
      <c r="F458" s="239" t="s">
        <v>133</v>
      </c>
      <c r="G458" s="257"/>
      <c r="H458" s="266">
        <v>12.827</v>
      </c>
      <c r="I458" s="257"/>
      <c r="J458" s="257"/>
      <c r="K458" s="257"/>
      <c r="L458" s="129"/>
      <c r="M458" s="130"/>
      <c r="N458" s="131"/>
      <c r="O458" s="131"/>
      <c r="P458" s="131"/>
      <c r="Q458" s="131"/>
      <c r="R458" s="131"/>
      <c r="S458" s="131"/>
      <c r="T458" s="132"/>
      <c r="AT458" s="133" t="s">
        <v>294</v>
      </c>
      <c r="AU458" s="133" t="s">
        <v>86</v>
      </c>
      <c r="AV458" s="11" t="s">
        <v>86</v>
      </c>
      <c r="AW458" s="11" t="s">
        <v>40</v>
      </c>
      <c r="AX458" s="11" t="s">
        <v>77</v>
      </c>
      <c r="AY458" s="133" t="s">
        <v>284</v>
      </c>
    </row>
    <row r="459" spans="2:51" s="11" customFormat="1" ht="13.5">
      <c r="B459" s="129"/>
      <c r="C459" s="257"/>
      <c r="D459" s="262" t="s">
        <v>294</v>
      </c>
      <c r="E459" s="265" t="s">
        <v>5</v>
      </c>
      <c r="F459" s="239" t="s">
        <v>161</v>
      </c>
      <c r="G459" s="257"/>
      <c r="H459" s="266">
        <v>49.4</v>
      </c>
      <c r="I459" s="257"/>
      <c r="J459" s="257"/>
      <c r="K459" s="257"/>
      <c r="L459" s="129"/>
      <c r="M459" s="130"/>
      <c r="N459" s="131"/>
      <c r="O459" s="131"/>
      <c r="P459" s="131"/>
      <c r="Q459" s="131"/>
      <c r="R459" s="131"/>
      <c r="S459" s="131"/>
      <c r="T459" s="132"/>
      <c r="AT459" s="133" t="s">
        <v>294</v>
      </c>
      <c r="AU459" s="133" t="s">
        <v>86</v>
      </c>
      <c r="AV459" s="11" t="s">
        <v>86</v>
      </c>
      <c r="AW459" s="11" t="s">
        <v>40</v>
      </c>
      <c r="AX459" s="11" t="s">
        <v>77</v>
      </c>
      <c r="AY459" s="133" t="s">
        <v>284</v>
      </c>
    </row>
    <row r="460" spans="2:51" s="13" customFormat="1" ht="13.5">
      <c r="B460" s="140"/>
      <c r="C460" s="267"/>
      <c r="D460" s="258" t="s">
        <v>294</v>
      </c>
      <c r="E460" s="268" t="s">
        <v>5</v>
      </c>
      <c r="F460" s="240" t="s">
        <v>304</v>
      </c>
      <c r="G460" s="267"/>
      <c r="H460" s="269">
        <v>75.421</v>
      </c>
      <c r="I460" s="267"/>
      <c r="J460" s="267"/>
      <c r="K460" s="267"/>
      <c r="L460" s="140"/>
      <c r="M460" s="141"/>
      <c r="N460" s="142"/>
      <c r="O460" s="142"/>
      <c r="P460" s="142"/>
      <c r="Q460" s="142"/>
      <c r="R460" s="142"/>
      <c r="S460" s="142"/>
      <c r="T460" s="143"/>
      <c r="AT460" s="144" t="s">
        <v>294</v>
      </c>
      <c r="AU460" s="144" t="s">
        <v>86</v>
      </c>
      <c r="AV460" s="13" t="s">
        <v>292</v>
      </c>
      <c r="AW460" s="13" t="s">
        <v>40</v>
      </c>
      <c r="AX460" s="13" t="s">
        <v>26</v>
      </c>
      <c r="AY460" s="144" t="s">
        <v>284</v>
      </c>
    </row>
    <row r="461" spans="2:65" s="1" customFormat="1" ht="31.5" customHeight="1">
      <c r="B461" s="122"/>
      <c r="C461" s="252" t="s">
        <v>821</v>
      </c>
      <c r="D461" s="252" t="s">
        <v>287</v>
      </c>
      <c r="E461" s="253" t="s">
        <v>822</v>
      </c>
      <c r="F461" s="236" t="s">
        <v>823</v>
      </c>
      <c r="G461" s="254" t="s">
        <v>452</v>
      </c>
      <c r="H461" s="255">
        <v>25.3</v>
      </c>
      <c r="I461" s="123">
        <v>0</v>
      </c>
      <c r="J461" s="256">
        <f>ROUND(I461*H461,2)</f>
        <v>0</v>
      </c>
      <c r="K461" s="236" t="s">
        <v>291</v>
      </c>
      <c r="L461" s="40"/>
      <c r="M461" s="124" t="s">
        <v>5</v>
      </c>
      <c r="N461" s="125" t="s">
        <v>48</v>
      </c>
      <c r="O461" s="41"/>
      <c r="P461" s="126">
        <f>O461*H461</f>
        <v>0</v>
      </c>
      <c r="Q461" s="126">
        <v>0.02065</v>
      </c>
      <c r="R461" s="126">
        <f>Q461*H461</f>
        <v>0.522445</v>
      </c>
      <c r="S461" s="126">
        <v>0</v>
      </c>
      <c r="T461" s="127">
        <f>S461*H461</f>
        <v>0</v>
      </c>
      <c r="AR461" s="24" t="s">
        <v>292</v>
      </c>
      <c r="AT461" s="24" t="s">
        <v>287</v>
      </c>
      <c r="AU461" s="24" t="s">
        <v>86</v>
      </c>
      <c r="AY461" s="24" t="s">
        <v>284</v>
      </c>
      <c r="BE461" s="128">
        <f>IF(N461="základní",J461,0)</f>
        <v>0</v>
      </c>
      <c r="BF461" s="128">
        <f>IF(N461="snížená",J461,0)</f>
        <v>0</v>
      </c>
      <c r="BG461" s="128">
        <f>IF(N461="zákl. přenesená",J461,0)</f>
        <v>0</v>
      </c>
      <c r="BH461" s="128">
        <f>IF(N461="sníž. přenesená",J461,0)</f>
        <v>0</v>
      </c>
      <c r="BI461" s="128">
        <f>IF(N461="nulová",J461,0)</f>
        <v>0</v>
      </c>
      <c r="BJ461" s="24" t="s">
        <v>26</v>
      </c>
      <c r="BK461" s="128">
        <f>ROUND(I461*H461,2)</f>
        <v>0</v>
      </c>
      <c r="BL461" s="24" t="s">
        <v>292</v>
      </c>
      <c r="BM461" s="24" t="s">
        <v>824</v>
      </c>
    </row>
    <row r="462" spans="2:51" s="12" customFormat="1" ht="13.5">
      <c r="B462" s="134"/>
      <c r="C462" s="261"/>
      <c r="D462" s="262" t="s">
        <v>294</v>
      </c>
      <c r="E462" s="263" t="s">
        <v>5</v>
      </c>
      <c r="F462" s="238" t="s">
        <v>469</v>
      </c>
      <c r="G462" s="261"/>
      <c r="H462" s="264" t="s">
        <v>5</v>
      </c>
      <c r="I462" s="261"/>
      <c r="J462" s="261"/>
      <c r="K462" s="261"/>
      <c r="L462" s="134"/>
      <c r="M462" s="137"/>
      <c r="N462" s="138"/>
      <c r="O462" s="138"/>
      <c r="P462" s="138"/>
      <c r="Q462" s="138"/>
      <c r="R462" s="138"/>
      <c r="S462" s="138"/>
      <c r="T462" s="139"/>
      <c r="AT462" s="135" t="s">
        <v>294</v>
      </c>
      <c r="AU462" s="135" t="s">
        <v>86</v>
      </c>
      <c r="AV462" s="12" t="s">
        <v>26</v>
      </c>
      <c r="AW462" s="12" t="s">
        <v>40</v>
      </c>
      <c r="AX462" s="12" t="s">
        <v>77</v>
      </c>
      <c r="AY462" s="135" t="s">
        <v>284</v>
      </c>
    </row>
    <row r="463" spans="2:51" s="11" customFormat="1" ht="13.5">
      <c r="B463" s="129"/>
      <c r="C463" s="257"/>
      <c r="D463" s="258" t="s">
        <v>294</v>
      </c>
      <c r="E463" s="259" t="s">
        <v>5</v>
      </c>
      <c r="F463" s="237" t="s">
        <v>825</v>
      </c>
      <c r="G463" s="257"/>
      <c r="H463" s="260">
        <v>25.3</v>
      </c>
      <c r="I463" s="257"/>
      <c r="J463" s="257"/>
      <c r="K463" s="257"/>
      <c r="L463" s="129"/>
      <c r="M463" s="130"/>
      <c r="N463" s="131"/>
      <c r="O463" s="131"/>
      <c r="P463" s="131"/>
      <c r="Q463" s="131"/>
      <c r="R463" s="131"/>
      <c r="S463" s="131"/>
      <c r="T463" s="132"/>
      <c r="AT463" s="133" t="s">
        <v>294</v>
      </c>
      <c r="AU463" s="133" t="s">
        <v>86</v>
      </c>
      <c r="AV463" s="11" t="s">
        <v>86</v>
      </c>
      <c r="AW463" s="11" t="s">
        <v>40</v>
      </c>
      <c r="AX463" s="11" t="s">
        <v>26</v>
      </c>
      <c r="AY463" s="133" t="s">
        <v>284</v>
      </c>
    </row>
    <row r="464" spans="2:65" s="1" customFormat="1" ht="31.5" customHeight="1">
      <c r="B464" s="122"/>
      <c r="C464" s="252" t="s">
        <v>826</v>
      </c>
      <c r="D464" s="252" t="s">
        <v>287</v>
      </c>
      <c r="E464" s="253" t="s">
        <v>827</v>
      </c>
      <c r="F464" s="236" t="s">
        <v>828</v>
      </c>
      <c r="G464" s="254" t="s">
        <v>290</v>
      </c>
      <c r="H464" s="255">
        <v>68.845</v>
      </c>
      <c r="I464" s="123">
        <v>0</v>
      </c>
      <c r="J464" s="256">
        <f>ROUND(I464*H464,2)</f>
        <v>0</v>
      </c>
      <c r="K464" s="236" t="s">
        <v>291</v>
      </c>
      <c r="L464" s="40"/>
      <c r="M464" s="124" t="s">
        <v>5</v>
      </c>
      <c r="N464" s="125" t="s">
        <v>48</v>
      </c>
      <c r="O464" s="41"/>
      <c r="P464" s="126">
        <f>O464*H464</f>
        <v>0</v>
      </c>
      <c r="Q464" s="126">
        <v>0.00012</v>
      </c>
      <c r="R464" s="126">
        <f>Q464*H464</f>
        <v>0.0082614</v>
      </c>
      <c r="S464" s="126">
        <v>0</v>
      </c>
      <c r="T464" s="127">
        <f>S464*H464</f>
        <v>0</v>
      </c>
      <c r="AR464" s="24" t="s">
        <v>292</v>
      </c>
      <c r="AT464" s="24" t="s">
        <v>287</v>
      </c>
      <c r="AU464" s="24" t="s">
        <v>86</v>
      </c>
      <c r="AY464" s="24" t="s">
        <v>284</v>
      </c>
      <c r="BE464" s="128">
        <f>IF(N464="základní",J464,0)</f>
        <v>0</v>
      </c>
      <c r="BF464" s="128">
        <f>IF(N464="snížená",J464,0)</f>
        <v>0</v>
      </c>
      <c r="BG464" s="128">
        <f>IF(N464="zákl. přenesená",J464,0)</f>
        <v>0</v>
      </c>
      <c r="BH464" s="128">
        <f>IF(N464="sníž. přenesená",J464,0)</f>
        <v>0</v>
      </c>
      <c r="BI464" s="128">
        <f>IF(N464="nulová",J464,0)</f>
        <v>0</v>
      </c>
      <c r="BJ464" s="24" t="s">
        <v>26</v>
      </c>
      <c r="BK464" s="128">
        <f>ROUND(I464*H464,2)</f>
        <v>0</v>
      </c>
      <c r="BL464" s="24" t="s">
        <v>292</v>
      </c>
      <c r="BM464" s="24" t="s">
        <v>829</v>
      </c>
    </row>
    <row r="465" spans="2:51" s="12" customFormat="1" ht="13.5">
      <c r="B465" s="134"/>
      <c r="C465" s="261"/>
      <c r="D465" s="262" t="s">
        <v>294</v>
      </c>
      <c r="E465" s="263" t="s">
        <v>5</v>
      </c>
      <c r="F465" s="238" t="s">
        <v>469</v>
      </c>
      <c r="G465" s="261"/>
      <c r="H465" s="264" t="s">
        <v>5</v>
      </c>
      <c r="I465" s="261"/>
      <c r="J465" s="261"/>
      <c r="K465" s="261"/>
      <c r="L465" s="134"/>
      <c r="M465" s="137"/>
      <c r="N465" s="138"/>
      <c r="O465" s="138"/>
      <c r="P465" s="138"/>
      <c r="Q465" s="138"/>
      <c r="R465" s="138"/>
      <c r="S465" s="138"/>
      <c r="T465" s="139"/>
      <c r="AT465" s="135" t="s">
        <v>294</v>
      </c>
      <c r="AU465" s="135" t="s">
        <v>86</v>
      </c>
      <c r="AV465" s="12" t="s">
        <v>26</v>
      </c>
      <c r="AW465" s="12" t="s">
        <v>40</v>
      </c>
      <c r="AX465" s="12" t="s">
        <v>77</v>
      </c>
      <c r="AY465" s="135" t="s">
        <v>284</v>
      </c>
    </row>
    <row r="466" spans="2:51" s="11" customFormat="1" ht="13.5">
      <c r="B466" s="129"/>
      <c r="C466" s="257"/>
      <c r="D466" s="258" t="s">
        <v>294</v>
      </c>
      <c r="E466" s="259" t="s">
        <v>5</v>
      </c>
      <c r="F466" s="237" t="s">
        <v>830</v>
      </c>
      <c r="G466" s="257"/>
      <c r="H466" s="260">
        <v>68.845</v>
      </c>
      <c r="I466" s="257"/>
      <c r="J466" s="257"/>
      <c r="K466" s="257"/>
      <c r="L466" s="129"/>
      <c r="M466" s="130"/>
      <c r="N466" s="131"/>
      <c r="O466" s="131"/>
      <c r="P466" s="131"/>
      <c r="Q466" s="131"/>
      <c r="R466" s="131"/>
      <c r="S466" s="131"/>
      <c r="T466" s="132"/>
      <c r="AT466" s="133" t="s">
        <v>294</v>
      </c>
      <c r="AU466" s="133" t="s">
        <v>86</v>
      </c>
      <c r="AV466" s="11" t="s">
        <v>86</v>
      </c>
      <c r="AW466" s="11" t="s">
        <v>40</v>
      </c>
      <c r="AX466" s="11" t="s">
        <v>26</v>
      </c>
      <c r="AY466" s="133" t="s">
        <v>284</v>
      </c>
    </row>
    <row r="467" spans="2:65" s="1" customFormat="1" ht="22.5" customHeight="1">
      <c r="B467" s="122"/>
      <c r="C467" s="252" t="s">
        <v>831</v>
      </c>
      <c r="D467" s="252" t="s">
        <v>287</v>
      </c>
      <c r="E467" s="253" t="s">
        <v>832</v>
      </c>
      <c r="F467" s="236" t="s">
        <v>833</v>
      </c>
      <c r="G467" s="254" t="s">
        <v>308</v>
      </c>
      <c r="H467" s="255">
        <v>0.399</v>
      </c>
      <c r="I467" s="123">
        <v>0</v>
      </c>
      <c r="J467" s="256">
        <f>ROUND(I467*H467,2)</f>
        <v>0</v>
      </c>
      <c r="K467" s="236" t="s">
        <v>291</v>
      </c>
      <c r="L467" s="40"/>
      <c r="M467" s="124" t="s">
        <v>5</v>
      </c>
      <c r="N467" s="125" t="s">
        <v>48</v>
      </c>
      <c r="O467" s="41"/>
      <c r="P467" s="126">
        <f>O467*H467</f>
        <v>0</v>
      </c>
      <c r="Q467" s="126">
        <v>2.25634</v>
      </c>
      <c r="R467" s="126">
        <f>Q467*H467</f>
        <v>0.9002796599999999</v>
      </c>
      <c r="S467" s="126">
        <v>0</v>
      </c>
      <c r="T467" s="127">
        <f>S467*H467</f>
        <v>0</v>
      </c>
      <c r="AR467" s="24" t="s">
        <v>292</v>
      </c>
      <c r="AT467" s="24" t="s">
        <v>287</v>
      </c>
      <c r="AU467" s="24" t="s">
        <v>86</v>
      </c>
      <c r="AY467" s="24" t="s">
        <v>284</v>
      </c>
      <c r="BE467" s="128">
        <f>IF(N467="základní",J467,0)</f>
        <v>0</v>
      </c>
      <c r="BF467" s="128">
        <f>IF(N467="snížená",J467,0)</f>
        <v>0</v>
      </c>
      <c r="BG467" s="128">
        <f>IF(N467="zákl. přenesená",J467,0)</f>
        <v>0</v>
      </c>
      <c r="BH467" s="128">
        <f>IF(N467="sníž. přenesená",J467,0)</f>
        <v>0</v>
      </c>
      <c r="BI467" s="128">
        <f>IF(N467="nulová",J467,0)</f>
        <v>0</v>
      </c>
      <c r="BJ467" s="24" t="s">
        <v>26</v>
      </c>
      <c r="BK467" s="128">
        <f>ROUND(I467*H467,2)</f>
        <v>0</v>
      </c>
      <c r="BL467" s="24" t="s">
        <v>292</v>
      </c>
      <c r="BM467" s="24" t="s">
        <v>834</v>
      </c>
    </row>
    <row r="468" spans="2:51" s="11" customFormat="1" ht="13.5">
      <c r="B468" s="129"/>
      <c r="C468" s="257"/>
      <c r="D468" s="262" t="s">
        <v>294</v>
      </c>
      <c r="E468" s="265" t="s">
        <v>5</v>
      </c>
      <c r="F468" s="239" t="s">
        <v>835</v>
      </c>
      <c r="G468" s="257"/>
      <c r="H468" s="266">
        <v>0.31</v>
      </c>
      <c r="I468" s="257"/>
      <c r="J468" s="257"/>
      <c r="K468" s="257"/>
      <c r="L468" s="129"/>
      <c r="M468" s="130"/>
      <c r="N468" s="131"/>
      <c r="O468" s="131"/>
      <c r="P468" s="131"/>
      <c r="Q468" s="131"/>
      <c r="R468" s="131"/>
      <c r="S468" s="131"/>
      <c r="T468" s="132"/>
      <c r="AT468" s="133" t="s">
        <v>294</v>
      </c>
      <c r="AU468" s="133" t="s">
        <v>86</v>
      </c>
      <c r="AV468" s="11" t="s">
        <v>86</v>
      </c>
      <c r="AW468" s="11" t="s">
        <v>40</v>
      </c>
      <c r="AX468" s="11" t="s">
        <v>77</v>
      </c>
      <c r="AY468" s="133" t="s">
        <v>284</v>
      </c>
    </row>
    <row r="469" spans="2:51" s="11" customFormat="1" ht="13.5">
      <c r="B469" s="129"/>
      <c r="C469" s="257"/>
      <c r="D469" s="262" t="s">
        <v>294</v>
      </c>
      <c r="E469" s="265" t="s">
        <v>5</v>
      </c>
      <c r="F469" s="239" t="s">
        <v>836</v>
      </c>
      <c r="G469" s="257"/>
      <c r="H469" s="266">
        <v>0.089</v>
      </c>
      <c r="I469" s="257"/>
      <c r="J469" s="257"/>
      <c r="K469" s="257"/>
      <c r="L469" s="129"/>
      <c r="M469" s="130"/>
      <c r="N469" s="131"/>
      <c r="O469" s="131"/>
      <c r="P469" s="131"/>
      <c r="Q469" s="131"/>
      <c r="R469" s="131"/>
      <c r="S469" s="131"/>
      <c r="T469" s="132"/>
      <c r="AT469" s="133" t="s">
        <v>294</v>
      </c>
      <c r="AU469" s="133" t="s">
        <v>86</v>
      </c>
      <c r="AV469" s="11" t="s">
        <v>86</v>
      </c>
      <c r="AW469" s="11" t="s">
        <v>40</v>
      </c>
      <c r="AX469" s="11" t="s">
        <v>77</v>
      </c>
      <c r="AY469" s="133" t="s">
        <v>284</v>
      </c>
    </row>
    <row r="470" spans="2:51" s="13" customFormat="1" ht="13.5">
      <c r="B470" s="140"/>
      <c r="C470" s="267"/>
      <c r="D470" s="258" t="s">
        <v>294</v>
      </c>
      <c r="E470" s="268" t="s">
        <v>191</v>
      </c>
      <c r="F470" s="240" t="s">
        <v>304</v>
      </c>
      <c r="G470" s="267"/>
      <c r="H470" s="269">
        <v>0.399</v>
      </c>
      <c r="I470" s="267"/>
      <c r="J470" s="267"/>
      <c r="K470" s="267"/>
      <c r="L470" s="140"/>
      <c r="M470" s="141"/>
      <c r="N470" s="142"/>
      <c r="O470" s="142"/>
      <c r="P470" s="142"/>
      <c r="Q470" s="142"/>
      <c r="R470" s="142"/>
      <c r="S470" s="142"/>
      <c r="T470" s="143"/>
      <c r="AT470" s="144" t="s">
        <v>294</v>
      </c>
      <c r="AU470" s="144" t="s">
        <v>86</v>
      </c>
      <c r="AV470" s="13" t="s">
        <v>292</v>
      </c>
      <c r="AW470" s="13" t="s">
        <v>40</v>
      </c>
      <c r="AX470" s="13" t="s">
        <v>26</v>
      </c>
      <c r="AY470" s="144" t="s">
        <v>284</v>
      </c>
    </row>
    <row r="471" spans="2:65" s="1" customFormat="1" ht="22.5" customHeight="1">
      <c r="B471" s="122"/>
      <c r="C471" s="252" t="s">
        <v>837</v>
      </c>
      <c r="D471" s="252" t="s">
        <v>287</v>
      </c>
      <c r="E471" s="253" t="s">
        <v>838</v>
      </c>
      <c r="F471" s="236" t="s">
        <v>839</v>
      </c>
      <c r="G471" s="254" t="s">
        <v>308</v>
      </c>
      <c r="H471" s="255">
        <v>0.62</v>
      </c>
      <c r="I471" s="123">
        <v>0</v>
      </c>
      <c r="J471" s="256">
        <f>ROUND(I471*H471,2)</f>
        <v>0</v>
      </c>
      <c r="K471" s="236" t="s">
        <v>291</v>
      </c>
      <c r="L471" s="40"/>
      <c r="M471" s="124" t="s">
        <v>5</v>
      </c>
      <c r="N471" s="125" t="s">
        <v>48</v>
      </c>
      <c r="O471" s="41"/>
      <c r="P471" s="126">
        <f>O471*H471</f>
        <v>0</v>
      </c>
      <c r="Q471" s="126">
        <v>2.25634</v>
      </c>
      <c r="R471" s="126">
        <f>Q471*H471</f>
        <v>1.3989307999999998</v>
      </c>
      <c r="S471" s="126">
        <v>0</v>
      </c>
      <c r="T471" s="127">
        <f>S471*H471</f>
        <v>0</v>
      </c>
      <c r="AR471" s="24" t="s">
        <v>292</v>
      </c>
      <c r="AT471" s="24" t="s">
        <v>287</v>
      </c>
      <c r="AU471" s="24" t="s">
        <v>86</v>
      </c>
      <c r="AY471" s="24" t="s">
        <v>284</v>
      </c>
      <c r="BE471" s="128">
        <f>IF(N471="základní",J471,0)</f>
        <v>0</v>
      </c>
      <c r="BF471" s="128">
        <f>IF(N471="snížená",J471,0)</f>
        <v>0</v>
      </c>
      <c r="BG471" s="128">
        <f>IF(N471="zákl. přenesená",J471,0)</f>
        <v>0</v>
      </c>
      <c r="BH471" s="128">
        <f>IF(N471="sníž. přenesená",J471,0)</f>
        <v>0</v>
      </c>
      <c r="BI471" s="128">
        <f>IF(N471="nulová",J471,0)</f>
        <v>0</v>
      </c>
      <c r="BJ471" s="24" t="s">
        <v>26</v>
      </c>
      <c r="BK471" s="128">
        <f>ROUND(I471*H471,2)</f>
        <v>0</v>
      </c>
      <c r="BL471" s="24" t="s">
        <v>292</v>
      </c>
      <c r="BM471" s="24" t="s">
        <v>840</v>
      </c>
    </row>
    <row r="472" spans="2:51" s="12" customFormat="1" ht="13.5">
      <c r="B472" s="134"/>
      <c r="C472" s="261"/>
      <c r="D472" s="262" t="s">
        <v>294</v>
      </c>
      <c r="E472" s="263" t="s">
        <v>5</v>
      </c>
      <c r="F472" s="238" t="s">
        <v>469</v>
      </c>
      <c r="G472" s="261"/>
      <c r="H472" s="264" t="s">
        <v>5</v>
      </c>
      <c r="I472" s="261"/>
      <c r="J472" s="261"/>
      <c r="K472" s="261"/>
      <c r="L472" s="134"/>
      <c r="M472" s="137"/>
      <c r="N472" s="138"/>
      <c r="O472" s="138"/>
      <c r="P472" s="138"/>
      <c r="Q472" s="138"/>
      <c r="R472" s="138"/>
      <c r="S472" s="138"/>
      <c r="T472" s="139"/>
      <c r="AT472" s="135" t="s">
        <v>294</v>
      </c>
      <c r="AU472" s="135" t="s">
        <v>86</v>
      </c>
      <c r="AV472" s="12" t="s">
        <v>26</v>
      </c>
      <c r="AW472" s="12" t="s">
        <v>40</v>
      </c>
      <c r="AX472" s="12" t="s">
        <v>77</v>
      </c>
      <c r="AY472" s="135" t="s">
        <v>284</v>
      </c>
    </row>
    <row r="473" spans="2:51" s="11" customFormat="1" ht="13.5">
      <c r="B473" s="129"/>
      <c r="C473" s="257"/>
      <c r="D473" s="258" t="s">
        <v>294</v>
      </c>
      <c r="E473" s="259" t="s">
        <v>841</v>
      </c>
      <c r="F473" s="237" t="s">
        <v>842</v>
      </c>
      <c r="G473" s="257"/>
      <c r="H473" s="260">
        <v>0.62</v>
      </c>
      <c r="I473" s="257"/>
      <c r="J473" s="257"/>
      <c r="K473" s="257"/>
      <c r="L473" s="129"/>
      <c r="M473" s="130"/>
      <c r="N473" s="131"/>
      <c r="O473" s="131"/>
      <c r="P473" s="131"/>
      <c r="Q473" s="131"/>
      <c r="R473" s="131"/>
      <c r="S473" s="131"/>
      <c r="T473" s="132"/>
      <c r="AT473" s="133" t="s">
        <v>294</v>
      </c>
      <c r="AU473" s="133" t="s">
        <v>86</v>
      </c>
      <c r="AV473" s="11" t="s">
        <v>86</v>
      </c>
      <c r="AW473" s="11" t="s">
        <v>40</v>
      </c>
      <c r="AX473" s="11" t="s">
        <v>26</v>
      </c>
      <c r="AY473" s="133" t="s">
        <v>284</v>
      </c>
    </row>
    <row r="474" spans="2:65" s="1" customFormat="1" ht="22.5" customHeight="1">
      <c r="B474" s="122"/>
      <c r="C474" s="252" t="s">
        <v>153</v>
      </c>
      <c r="D474" s="252" t="s">
        <v>287</v>
      </c>
      <c r="E474" s="253" t="s">
        <v>843</v>
      </c>
      <c r="F474" s="236" t="s">
        <v>844</v>
      </c>
      <c r="G474" s="254" t="s">
        <v>308</v>
      </c>
      <c r="H474" s="255">
        <v>0.94</v>
      </c>
      <c r="I474" s="123">
        <v>0</v>
      </c>
      <c r="J474" s="256">
        <f>ROUND(I474*H474,2)</f>
        <v>0</v>
      </c>
      <c r="K474" s="236" t="s">
        <v>291</v>
      </c>
      <c r="L474" s="40"/>
      <c r="M474" s="124" t="s">
        <v>5</v>
      </c>
      <c r="N474" s="125" t="s">
        <v>48</v>
      </c>
      <c r="O474" s="41"/>
      <c r="P474" s="126">
        <f>O474*H474</f>
        <v>0</v>
      </c>
      <c r="Q474" s="126">
        <v>2.45329</v>
      </c>
      <c r="R474" s="126">
        <f>Q474*H474</f>
        <v>2.3060926</v>
      </c>
      <c r="S474" s="126">
        <v>0</v>
      </c>
      <c r="T474" s="127">
        <f>S474*H474</f>
        <v>0</v>
      </c>
      <c r="AR474" s="24" t="s">
        <v>292</v>
      </c>
      <c r="AT474" s="24" t="s">
        <v>287</v>
      </c>
      <c r="AU474" s="24" t="s">
        <v>86</v>
      </c>
      <c r="AY474" s="24" t="s">
        <v>284</v>
      </c>
      <c r="BE474" s="128">
        <f>IF(N474="základní",J474,0)</f>
        <v>0</v>
      </c>
      <c r="BF474" s="128">
        <f>IF(N474="snížená",J474,0)</f>
        <v>0</v>
      </c>
      <c r="BG474" s="128">
        <f>IF(N474="zákl. přenesená",J474,0)</f>
        <v>0</v>
      </c>
      <c r="BH474" s="128">
        <f>IF(N474="sníž. přenesená",J474,0)</f>
        <v>0</v>
      </c>
      <c r="BI474" s="128">
        <f>IF(N474="nulová",J474,0)</f>
        <v>0</v>
      </c>
      <c r="BJ474" s="24" t="s">
        <v>26</v>
      </c>
      <c r="BK474" s="128">
        <f>ROUND(I474*H474,2)</f>
        <v>0</v>
      </c>
      <c r="BL474" s="24" t="s">
        <v>292</v>
      </c>
      <c r="BM474" s="24" t="s">
        <v>845</v>
      </c>
    </row>
    <row r="475" spans="2:51" s="11" customFormat="1" ht="13.5">
      <c r="B475" s="129"/>
      <c r="C475" s="257"/>
      <c r="D475" s="262" t="s">
        <v>294</v>
      </c>
      <c r="E475" s="265" t="s">
        <v>5</v>
      </c>
      <c r="F475" s="239" t="s">
        <v>846</v>
      </c>
      <c r="G475" s="257"/>
      <c r="H475" s="266">
        <v>0.517</v>
      </c>
      <c r="I475" s="257"/>
      <c r="J475" s="257"/>
      <c r="K475" s="257"/>
      <c r="L475" s="129"/>
      <c r="M475" s="130"/>
      <c r="N475" s="131"/>
      <c r="O475" s="131"/>
      <c r="P475" s="131"/>
      <c r="Q475" s="131"/>
      <c r="R475" s="131"/>
      <c r="S475" s="131"/>
      <c r="T475" s="132"/>
      <c r="AT475" s="133" t="s">
        <v>294</v>
      </c>
      <c r="AU475" s="133" t="s">
        <v>86</v>
      </c>
      <c r="AV475" s="11" t="s">
        <v>86</v>
      </c>
      <c r="AW475" s="11" t="s">
        <v>40</v>
      </c>
      <c r="AX475" s="11" t="s">
        <v>77</v>
      </c>
      <c r="AY475" s="133" t="s">
        <v>284</v>
      </c>
    </row>
    <row r="476" spans="2:51" s="11" customFormat="1" ht="13.5">
      <c r="B476" s="129"/>
      <c r="C476" s="257"/>
      <c r="D476" s="262" t="s">
        <v>294</v>
      </c>
      <c r="E476" s="265" t="s">
        <v>5</v>
      </c>
      <c r="F476" s="239" t="s">
        <v>847</v>
      </c>
      <c r="G476" s="257"/>
      <c r="H476" s="266">
        <v>0.423</v>
      </c>
      <c r="I476" s="257"/>
      <c r="J476" s="257"/>
      <c r="K476" s="257"/>
      <c r="L476" s="129"/>
      <c r="M476" s="130"/>
      <c r="N476" s="131"/>
      <c r="O476" s="131"/>
      <c r="P476" s="131"/>
      <c r="Q476" s="131"/>
      <c r="R476" s="131"/>
      <c r="S476" s="131"/>
      <c r="T476" s="132"/>
      <c r="AT476" s="133" t="s">
        <v>294</v>
      </c>
      <c r="AU476" s="133" t="s">
        <v>86</v>
      </c>
      <c r="AV476" s="11" t="s">
        <v>86</v>
      </c>
      <c r="AW476" s="11" t="s">
        <v>40</v>
      </c>
      <c r="AX476" s="11" t="s">
        <v>77</v>
      </c>
      <c r="AY476" s="133" t="s">
        <v>284</v>
      </c>
    </row>
    <row r="477" spans="2:51" s="13" customFormat="1" ht="13.5">
      <c r="B477" s="140"/>
      <c r="C477" s="267"/>
      <c r="D477" s="258" t="s">
        <v>294</v>
      </c>
      <c r="E477" s="268" t="s">
        <v>189</v>
      </c>
      <c r="F477" s="240" t="s">
        <v>304</v>
      </c>
      <c r="G477" s="267"/>
      <c r="H477" s="269">
        <v>0.94</v>
      </c>
      <c r="I477" s="267"/>
      <c r="J477" s="267"/>
      <c r="K477" s="267"/>
      <c r="L477" s="140"/>
      <c r="M477" s="141"/>
      <c r="N477" s="142"/>
      <c r="O477" s="142"/>
      <c r="P477" s="142"/>
      <c r="Q477" s="142"/>
      <c r="R477" s="142"/>
      <c r="S477" s="142"/>
      <c r="T477" s="143"/>
      <c r="AT477" s="144" t="s">
        <v>294</v>
      </c>
      <c r="AU477" s="144" t="s">
        <v>86</v>
      </c>
      <c r="AV477" s="13" t="s">
        <v>292</v>
      </c>
      <c r="AW477" s="13" t="s">
        <v>40</v>
      </c>
      <c r="AX477" s="13" t="s">
        <v>26</v>
      </c>
      <c r="AY477" s="144" t="s">
        <v>284</v>
      </c>
    </row>
    <row r="478" spans="2:65" s="1" customFormat="1" ht="31.5" customHeight="1">
      <c r="B478" s="122"/>
      <c r="C478" s="252" t="s">
        <v>848</v>
      </c>
      <c r="D478" s="252" t="s">
        <v>287</v>
      </c>
      <c r="E478" s="253" t="s">
        <v>849</v>
      </c>
      <c r="F478" s="236" t="s">
        <v>850</v>
      </c>
      <c r="G478" s="254" t="s">
        <v>308</v>
      </c>
      <c r="H478" s="255">
        <v>0.133</v>
      </c>
      <c r="I478" s="123">
        <v>0</v>
      </c>
      <c r="J478" s="256">
        <f>ROUND(I478*H478,2)</f>
        <v>0</v>
      </c>
      <c r="K478" s="236" t="s">
        <v>291</v>
      </c>
      <c r="L478" s="40"/>
      <c r="M478" s="124" t="s">
        <v>5</v>
      </c>
      <c r="N478" s="125" t="s">
        <v>48</v>
      </c>
      <c r="O478" s="41"/>
      <c r="P478" s="126">
        <f>O478*H478</f>
        <v>0</v>
      </c>
      <c r="Q478" s="126">
        <v>2.234</v>
      </c>
      <c r="R478" s="126">
        <f>Q478*H478</f>
        <v>0.297122</v>
      </c>
      <c r="S478" s="126">
        <v>0</v>
      </c>
      <c r="T478" s="127">
        <f>S478*H478</f>
        <v>0</v>
      </c>
      <c r="AR478" s="24" t="s">
        <v>292</v>
      </c>
      <c r="AT478" s="24" t="s">
        <v>287</v>
      </c>
      <c r="AU478" s="24" t="s">
        <v>86</v>
      </c>
      <c r="AY478" s="24" t="s">
        <v>284</v>
      </c>
      <c r="BE478" s="128">
        <f>IF(N478="základní",J478,0)</f>
        <v>0</v>
      </c>
      <c r="BF478" s="128">
        <f>IF(N478="snížená",J478,0)</f>
        <v>0</v>
      </c>
      <c r="BG478" s="128">
        <f>IF(N478="zákl. přenesená",J478,0)</f>
        <v>0</v>
      </c>
      <c r="BH478" s="128">
        <f>IF(N478="sníž. přenesená",J478,0)</f>
        <v>0</v>
      </c>
      <c r="BI478" s="128">
        <f>IF(N478="nulová",J478,0)</f>
        <v>0</v>
      </c>
      <c r="BJ478" s="24" t="s">
        <v>26</v>
      </c>
      <c r="BK478" s="128">
        <f>ROUND(I478*H478,2)</f>
        <v>0</v>
      </c>
      <c r="BL478" s="24" t="s">
        <v>292</v>
      </c>
      <c r="BM478" s="24" t="s">
        <v>851</v>
      </c>
    </row>
    <row r="479" spans="2:51" s="12" customFormat="1" ht="13.5">
      <c r="B479" s="134"/>
      <c r="C479" s="261"/>
      <c r="D479" s="262" t="s">
        <v>294</v>
      </c>
      <c r="E479" s="263" t="s">
        <v>5</v>
      </c>
      <c r="F479" s="238" t="s">
        <v>298</v>
      </c>
      <c r="G479" s="261"/>
      <c r="H479" s="264" t="s">
        <v>5</v>
      </c>
      <c r="I479" s="261"/>
      <c r="J479" s="261"/>
      <c r="K479" s="261"/>
      <c r="L479" s="134"/>
      <c r="M479" s="137"/>
      <c r="N479" s="138"/>
      <c r="O479" s="138"/>
      <c r="P479" s="138"/>
      <c r="Q479" s="138"/>
      <c r="R479" s="138"/>
      <c r="S479" s="138"/>
      <c r="T479" s="139"/>
      <c r="AT479" s="135" t="s">
        <v>294</v>
      </c>
      <c r="AU479" s="135" t="s">
        <v>86</v>
      </c>
      <c r="AV479" s="12" t="s">
        <v>26</v>
      </c>
      <c r="AW479" s="12" t="s">
        <v>40</v>
      </c>
      <c r="AX479" s="12" t="s">
        <v>77</v>
      </c>
      <c r="AY479" s="135" t="s">
        <v>284</v>
      </c>
    </row>
    <row r="480" spans="2:51" s="11" customFormat="1" ht="13.5">
      <c r="B480" s="129"/>
      <c r="C480" s="257"/>
      <c r="D480" s="258" t="s">
        <v>294</v>
      </c>
      <c r="E480" s="259" t="s">
        <v>5</v>
      </c>
      <c r="F480" s="237" t="s">
        <v>852</v>
      </c>
      <c r="G480" s="257"/>
      <c r="H480" s="260">
        <v>0.133</v>
      </c>
      <c r="I480" s="257"/>
      <c r="J480" s="257"/>
      <c r="K480" s="257"/>
      <c r="L480" s="129"/>
      <c r="M480" s="130"/>
      <c r="N480" s="131"/>
      <c r="O480" s="131"/>
      <c r="P480" s="131"/>
      <c r="Q480" s="131"/>
      <c r="R480" s="131"/>
      <c r="S480" s="131"/>
      <c r="T480" s="132"/>
      <c r="AT480" s="133" t="s">
        <v>294</v>
      </c>
      <c r="AU480" s="133" t="s">
        <v>86</v>
      </c>
      <c r="AV480" s="11" t="s">
        <v>86</v>
      </c>
      <c r="AW480" s="11" t="s">
        <v>40</v>
      </c>
      <c r="AX480" s="11" t="s">
        <v>26</v>
      </c>
      <c r="AY480" s="133" t="s">
        <v>284</v>
      </c>
    </row>
    <row r="481" spans="2:65" s="1" customFormat="1" ht="31.5" customHeight="1">
      <c r="B481" s="122"/>
      <c r="C481" s="252" t="s">
        <v>853</v>
      </c>
      <c r="D481" s="252" t="s">
        <v>287</v>
      </c>
      <c r="E481" s="253" t="s">
        <v>854</v>
      </c>
      <c r="F481" s="236" t="s">
        <v>855</v>
      </c>
      <c r="G481" s="254" t="s">
        <v>308</v>
      </c>
      <c r="H481" s="255">
        <v>0.399</v>
      </c>
      <c r="I481" s="123">
        <v>0</v>
      </c>
      <c r="J481" s="256">
        <f>ROUND(I481*H481,2)</f>
        <v>0</v>
      </c>
      <c r="K481" s="236" t="s">
        <v>291</v>
      </c>
      <c r="L481" s="40"/>
      <c r="M481" s="124" t="s">
        <v>5</v>
      </c>
      <c r="N481" s="125" t="s">
        <v>48</v>
      </c>
      <c r="O481" s="41"/>
      <c r="P481" s="126">
        <f>O481*H481</f>
        <v>0</v>
      </c>
      <c r="Q481" s="126">
        <v>0.04</v>
      </c>
      <c r="R481" s="126">
        <f>Q481*H481</f>
        <v>0.015960000000000002</v>
      </c>
      <c r="S481" s="126">
        <v>0</v>
      </c>
      <c r="T481" s="127">
        <f>S481*H481</f>
        <v>0</v>
      </c>
      <c r="AR481" s="24" t="s">
        <v>292</v>
      </c>
      <c r="AT481" s="24" t="s">
        <v>287</v>
      </c>
      <c r="AU481" s="24" t="s">
        <v>86</v>
      </c>
      <c r="AY481" s="24" t="s">
        <v>284</v>
      </c>
      <c r="BE481" s="128">
        <f>IF(N481="základní",J481,0)</f>
        <v>0</v>
      </c>
      <c r="BF481" s="128">
        <f>IF(N481="snížená",J481,0)</f>
        <v>0</v>
      </c>
      <c r="BG481" s="128">
        <f>IF(N481="zákl. přenesená",J481,0)</f>
        <v>0</v>
      </c>
      <c r="BH481" s="128">
        <f>IF(N481="sníž. přenesená",J481,0)</f>
        <v>0</v>
      </c>
      <c r="BI481" s="128">
        <f>IF(N481="nulová",J481,0)</f>
        <v>0</v>
      </c>
      <c r="BJ481" s="24" t="s">
        <v>26</v>
      </c>
      <c r="BK481" s="128">
        <f>ROUND(I481*H481,2)</f>
        <v>0</v>
      </c>
      <c r="BL481" s="24" t="s">
        <v>292</v>
      </c>
      <c r="BM481" s="24" t="s">
        <v>856</v>
      </c>
    </row>
    <row r="482" spans="2:51" s="11" customFormat="1" ht="13.5">
      <c r="B482" s="129"/>
      <c r="C482" s="257"/>
      <c r="D482" s="258" t="s">
        <v>294</v>
      </c>
      <c r="E482" s="259" t="s">
        <v>5</v>
      </c>
      <c r="F482" s="237" t="s">
        <v>191</v>
      </c>
      <c r="G482" s="257"/>
      <c r="H482" s="260">
        <v>0.399</v>
      </c>
      <c r="I482" s="257"/>
      <c r="J482" s="257"/>
      <c r="K482" s="257"/>
      <c r="L482" s="129"/>
      <c r="M482" s="130"/>
      <c r="N482" s="131"/>
      <c r="O482" s="131"/>
      <c r="P482" s="131"/>
      <c r="Q482" s="131"/>
      <c r="R482" s="131"/>
      <c r="S482" s="131"/>
      <c r="T482" s="132"/>
      <c r="AT482" s="133" t="s">
        <v>294</v>
      </c>
      <c r="AU482" s="133" t="s">
        <v>86</v>
      </c>
      <c r="AV482" s="11" t="s">
        <v>86</v>
      </c>
      <c r="AW482" s="11" t="s">
        <v>40</v>
      </c>
      <c r="AX482" s="11" t="s">
        <v>26</v>
      </c>
      <c r="AY482" s="133" t="s">
        <v>284</v>
      </c>
    </row>
    <row r="483" spans="2:65" s="1" customFormat="1" ht="31.5" customHeight="1">
      <c r="B483" s="122"/>
      <c r="C483" s="252" t="s">
        <v>857</v>
      </c>
      <c r="D483" s="252" t="s">
        <v>287</v>
      </c>
      <c r="E483" s="253" t="s">
        <v>858</v>
      </c>
      <c r="F483" s="236" t="s">
        <v>859</v>
      </c>
      <c r="G483" s="254" t="s">
        <v>308</v>
      </c>
      <c r="H483" s="255">
        <v>0.94</v>
      </c>
      <c r="I483" s="123">
        <v>0</v>
      </c>
      <c r="J483" s="256">
        <f>ROUND(I483*H483,2)</f>
        <v>0</v>
      </c>
      <c r="K483" s="236" t="s">
        <v>291</v>
      </c>
      <c r="L483" s="40"/>
      <c r="M483" s="124" t="s">
        <v>5</v>
      </c>
      <c r="N483" s="125" t="s">
        <v>48</v>
      </c>
      <c r="O483" s="41"/>
      <c r="P483" s="126">
        <f>O483*H483</f>
        <v>0</v>
      </c>
      <c r="Q483" s="126">
        <v>0.01</v>
      </c>
      <c r="R483" s="126">
        <f>Q483*H483</f>
        <v>0.0094</v>
      </c>
      <c r="S483" s="126">
        <v>0</v>
      </c>
      <c r="T483" s="127">
        <f>S483*H483</f>
        <v>0</v>
      </c>
      <c r="AR483" s="24" t="s">
        <v>292</v>
      </c>
      <c r="AT483" s="24" t="s">
        <v>287</v>
      </c>
      <c r="AU483" s="24" t="s">
        <v>86</v>
      </c>
      <c r="AY483" s="24" t="s">
        <v>284</v>
      </c>
      <c r="BE483" s="128">
        <f>IF(N483="základní",J483,0)</f>
        <v>0</v>
      </c>
      <c r="BF483" s="128">
        <f>IF(N483="snížená",J483,0)</f>
        <v>0</v>
      </c>
      <c r="BG483" s="128">
        <f>IF(N483="zákl. přenesená",J483,0)</f>
        <v>0</v>
      </c>
      <c r="BH483" s="128">
        <f>IF(N483="sníž. přenesená",J483,0)</f>
        <v>0</v>
      </c>
      <c r="BI483" s="128">
        <f>IF(N483="nulová",J483,0)</f>
        <v>0</v>
      </c>
      <c r="BJ483" s="24" t="s">
        <v>26</v>
      </c>
      <c r="BK483" s="128">
        <f>ROUND(I483*H483,2)</f>
        <v>0</v>
      </c>
      <c r="BL483" s="24" t="s">
        <v>292</v>
      </c>
      <c r="BM483" s="24" t="s">
        <v>860</v>
      </c>
    </row>
    <row r="484" spans="2:51" s="11" customFormat="1" ht="13.5">
      <c r="B484" s="129"/>
      <c r="C484" s="257"/>
      <c r="D484" s="258" t="s">
        <v>294</v>
      </c>
      <c r="E484" s="259" t="s">
        <v>5</v>
      </c>
      <c r="F484" s="237" t="s">
        <v>189</v>
      </c>
      <c r="G484" s="257"/>
      <c r="H484" s="260">
        <v>0.94</v>
      </c>
      <c r="I484" s="257"/>
      <c r="J484" s="257"/>
      <c r="K484" s="257"/>
      <c r="L484" s="129"/>
      <c r="M484" s="130"/>
      <c r="N484" s="131"/>
      <c r="O484" s="131"/>
      <c r="P484" s="131"/>
      <c r="Q484" s="131"/>
      <c r="R484" s="131"/>
      <c r="S484" s="131"/>
      <c r="T484" s="132"/>
      <c r="AT484" s="133" t="s">
        <v>294</v>
      </c>
      <c r="AU484" s="133" t="s">
        <v>86</v>
      </c>
      <c r="AV484" s="11" t="s">
        <v>86</v>
      </c>
      <c r="AW484" s="11" t="s">
        <v>40</v>
      </c>
      <c r="AX484" s="11" t="s">
        <v>26</v>
      </c>
      <c r="AY484" s="133" t="s">
        <v>284</v>
      </c>
    </row>
    <row r="485" spans="2:65" s="1" customFormat="1" ht="22.5" customHeight="1">
      <c r="B485" s="122"/>
      <c r="C485" s="252" t="s">
        <v>861</v>
      </c>
      <c r="D485" s="252" t="s">
        <v>287</v>
      </c>
      <c r="E485" s="253" t="s">
        <v>862</v>
      </c>
      <c r="F485" s="236" t="s">
        <v>863</v>
      </c>
      <c r="G485" s="254" t="s">
        <v>290</v>
      </c>
      <c r="H485" s="255">
        <v>0.89</v>
      </c>
      <c r="I485" s="123">
        <v>0</v>
      </c>
      <c r="J485" s="256">
        <f>ROUND(I485*H485,2)</f>
        <v>0</v>
      </c>
      <c r="K485" s="236" t="s">
        <v>291</v>
      </c>
      <c r="L485" s="40"/>
      <c r="M485" s="124" t="s">
        <v>5</v>
      </c>
      <c r="N485" s="125" t="s">
        <v>48</v>
      </c>
      <c r="O485" s="41"/>
      <c r="P485" s="126">
        <f>O485*H485</f>
        <v>0</v>
      </c>
      <c r="Q485" s="126">
        <v>0.01352</v>
      </c>
      <c r="R485" s="126">
        <f>Q485*H485</f>
        <v>0.012032800000000001</v>
      </c>
      <c r="S485" s="126">
        <v>0</v>
      </c>
      <c r="T485" s="127">
        <f>S485*H485</f>
        <v>0</v>
      </c>
      <c r="AR485" s="24" t="s">
        <v>292</v>
      </c>
      <c r="AT485" s="24" t="s">
        <v>287</v>
      </c>
      <c r="AU485" s="24" t="s">
        <v>86</v>
      </c>
      <c r="AY485" s="24" t="s">
        <v>284</v>
      </c>
      <c r="BE485" s="128">
        <f>IF(N485="základní",J485,0)</f>
        <v>0</v>
      </c>
      <c r="BF485" s="128">
        <f>IF(N485="snížená",J485,0)</f>
        <v>0</v>
      </c>
      <c r="BG485" s="128">
        <f>IF(N485="zákl. přenesená",J485,0)</f>
        <v>0</v>
      </c>
      <c r="BH485" s="128">
        <f>IF(N485="sníž. přenesená",J485,0)</f>
        <v>0</v>
      </c>
      <c r="BI485" s="128">
        <f>IF(N485="nulová",J485,0)</f>
        <v>0</v>
      </c>
      <c r="BJ485" s="24" t="s">
        <v>26</v>
      </c>
      <c r="BK485" s="128">
        <f>ROUND(I485*H485,2)</f>
        <v>0</v>
      </c>
      <c r="BL485" s="24" t="s">
        <v>292</v>
      </c>
      <c r="BM485" s="24" t="s">
        <v>864</v>
      </c>
    </row>
    <row r="486" spans="2:51" s="12" customFormat="1" ht="13.5">
      <c r="B486" s="134"/>
      <c r="C486" s="261"/>
      <c r="D486" s="262" t="s">
        <v>294</v>
      </c>
      <c r="E486" s="263" t="s">
        <v>5</v>
      </c>
      <c r="F486" s="238" t="s">
        <v>469</v>
      </c>
      <c r="G486" s="261"/>
      <c r="H486" s="264" t="s">
        <v>5</v>
      </c>
      <c r="I486" s="261"/>
      <c r="J486" s="261"/>
      <c r="K486" s="261"/>
      <c r="L486" s="134"/>
      <c r="M486" s="137"/>
      <c r="N486" s="138"/>
      <c r="O486" s="138"/>
      <c r="P486" s="138"/>
      <c r="Q486" s="138"/>
      <c r="R486" s="138"/>
      <c r="S486" s="138"/>
      <c r="T486" s="139"/>
      <c r="AT486" s="135" t="s">
        <v>294</v>
      </c>
      <c r="AU486" s="135" t="s">
        <v>86</v>
      </c>
      <c r="AV486" s="12" t="s">
        <v>26</v>
      </c>
      <c r="AW486" s="12" t="s">
        <v>40</v>
      </c>
      <c r="AX486" s="12" t="s">
        <v>77</v>
      </c>
      <c r="AY486" s="135" t="s">
        <v>284</v>
      </c>
    </row>
    <row r="487" spans="2:51" s="11" customFormat="1" ht="13.5">
      <c r="B487" s="129"/>
      <c r="C487" s="257"/>
      <c r="D487" s="258" t="s">
        <v>294</v>
      </c>
      <c r="E487" s="259" t="s">
        <v>113</v>
      </c>
      <c r="F487" s="237" t="s">
        <v>865</v>
      </c>
      <c r="G487" s="257"/>
      <c r="H487" s="260">
        <v>0.89</v>
      </c>
      <c r="I487" s="257"/>
      <c r="J487" s="257"/>
      <c r="K487" s="257"/>
      <c r="L487" s="129"/>
      <c r="M487" s="130"/>
      <c r="N487" s="131"/>
      <c r="O487" s="131"/>
      <c r="P487" s="131"/>
      <c r="Q487" s="131"/>
      <c r="R487" s="131"/>
      <c r="S487" s="131"/>
      <c r="T487" s="132"/>
      <c r="AT487" s="133" t="s">
        <v>294</v>
      </c>
      <c r="AU487" s="133" t="s">
        <v>86</v>
      </c>
      <c r="AV487" s="11" t="s">
        <v>86</v>
      </c>
      <c r="AW487" s="11" t="s">
        <v>40</v>
      </c>
      <c r="AX487" s="11" t="s">
        <v>26</v>
      </c>
      <c r="AY487" s="133" t="s">
        <v>284</v>
      </c>
    </row>
    <row r="488" spans="2:65" s="1" customFormat="1" ht="22.5" customHeight="1">
      <c r="B488" s="122"/>
      <c r="C488" s="252" t="s">
        <v>866</v>
      </c>
      <c r="D488" s="252" t="s">
        <v>287</v>
      </c>
      <c r="E488" s="253" t="s">
        <v>867</v>
      </c>
      <c r="F488" s="236" t="s">
        <v>868</v>
      </c>
      <c r="G488" s="254" t="s">
        <v>290</v>
      </c>
      <c r="H488" s="255">
        <v>0.89</v>
      </c>
      <c r="I488" s="123">
        <v>0</v>
      </c>
      <c r="J488" s="256">
        <f>ROUND(I488*H488,2)</f>
        <v>0</v>
      </c>
      <c r="K488" s="236" t="s">
        <v>291</v>
      </c>
      <c r="L488" s="40"/>
      <c r="M488" s="124" t="s">
        <v>5</v>
      </c>
      <c r="N488" s="125" t="s">
        <v>48</v>
      </c>
      <c r="O488" s="41"/>
      <c r="P488" s="126">
        <f>O488*H488</f>
        <v>0</v>
      </c>
      <c r="Q488" s="126">
        <v>0</v>
      </c>
      <c r="R488" s="126">
        <f>Q488*H488</f>
        <v>0</v>
      </c>
      <c r="S488" s="126">
        <v>0</v>
      </c>
      <c r="T488" s="127">
        <f>S488*H488</f>
        <v>0</v>
      </c>
      <c r="AR488" s="24" t="s">
        <v>292</v>
      </c>
      <c r="AT488" s="24" t="s">
        <v>287</v>
      </c>
      <c r="AU488" s="24" t="s">
        <v>86</v>
      </c>
      <c r="AY488" s="24" t="s">
        <v>284</v>
      </c>
      <c r="BE488" s="128">
        <f>IF(N488="základní",J488,0)</f>
        <v>0</v>
      </c>
      <c r="BF488" s="128">
        <f>IF(N488="snížená",J488,0)</f>
        <v>0</v>
      </c>
      <c r="BG488" s="128">
        <f>IF(N488="zákl. přenesená",J488,0)</f>
        <v>0</v>
      </c>
      <c r="BH488" s="128">
        <f>IF(N488="sníž. přenesená",J488,0)</f>
        <v>0</v>
      </c>
      <c r="BI488" s="128">
        <f>IF(N488="nulová",J488,0)</f>
        <v>0</v>
      </c>
      <c r="BJ488" s="24" t="s">
        <v>26</v>
      </c>
      <c r="BK488" s="128">
        <f>ROUND(I488*H488,2)</f>
        <v>0</v>
      </c>
      <c r="BL488" s="24" t="s">
        <v>292</v>
      </c>
      <c r="BM488" s="24" t="s">
        <v>869</v>
      </c>
    </row>
    <row r="489" spans="2:51" s="11" customFormat="1" ht="13.5">
      <c r="B489" s="129"/>
      <c r="C489" s="257"/>
      <c r="D489" s="258" t="s">
        <v>294</v>
      </c>
      <c r="E489" s="259" t="s">
        <v>5</v>
      </c>
      <c r="F489" s="237" t="s">
        <v>113</v>
      </c>
      <c r="G489" s="257"/>
      <c r="H489" s="260">
        <v>0.89</v>
      </c>
      <c r="I489" s="257"/>
      <c r="J489" s="257"/>
      <c r="K489" s="257"/>
      <c r="L489" s="129"/>
      <c r="M489" s="130"/>
      <c r="N489" s="131"/>
      <c r="O489" s="131"/>
      <c r="P489" s="131"/>
      <c r="Q489" s="131"/>
      <c r="R489" s="131"/>
      <c r="S489" s="131"/>
      <c r="T489" s="132"/>
      <c r="AT489" s="133" t="s">
        <v>294</v>
      </c>
      <c r="AU489" s="133" t="s">
        <v>86</v>
      </c>
      <c r="AV489" s="11" t="s">
        <v>86</v>
      </c>
      <c r="AW489" s="11" t="s">
        <v>40</v>
      </c>
      <c r="AX489" s="11" t="s">
        <v>26</v>
      </c>
      <c r="AY489" s="133" t="s">
        <v>284</v>
      </c>
    </row>
    <row r="490" spans="2:65" s="1" customFormat="1" ht="22.5" customHeight="1">
      <c r="B490" s="122"/>
      <c r="C490" s="252" t="s">
        <v>870</v>
      </c>
      <c r="D490" s="252" t="s">
        <v>287</v>
      </c>
      <c r="E490" s="253" t="s">
        <v>871</v>
      </c>
      <c r="F490" s="236" t="s">
        <v>872</v>
      </c>
      <c r="G490" s="254" t="s">
        <v>290</v>
      </c>
      <c r="H490" s="255">
        <v>9.817</v>
      </c>
      <c r="I490" s="123">
        <v>0</v>
      </c>
      <c r="J490" s="256">
        <f>ROUND(I490*H490,2)</f>
        <v>0</v>
      </c>
      <c r="K490" s="236" t="s">
        <v>291</v>
      </c>
      <c r="L490" s="40"/>
      <c r="M490" s="124" t="s">
        <v>5</v>
      </c>
      <c r="N490" s="125" t="s">
        <v>48</v>
      </c>
      <c r="O490" s="41"/>
      <c r="P490" s="126">
        <f>O490*H490</f>
        <v>0</v>
      </c>
      <c r="Q490" s="126">
        <v>0.1837</v>
      </c>
      <c r="R490" s="126">
        <f>Q490*H490</f>
        <v>1.8033829000000001</v>
      </c>
      <c r="S490" s="126">
        <v>0</v>
      </c>
      <c r="T490" s="127">
        <f>S490*H490</f>
        <v>0</v>
      </c>
      <c r="AR490" s="24" t="s">
        <v>292</v>
      </c>
      <c r="AT490" s="24" t="s">
        <v>287</v>
      </c>
      <c r="AU490" s="24" t="s">
        <v>86</v>
      </c>
      <c r="AY490" s="24" t="s">
        <v>284</v>
      </c>
      <c r="BE490" s="128">
        <f>IF(N490="základní",J490,0)</f>
        <v>0</v>
      </c>
      <c r="BF490" s="128">
        <f>IF(N490="snížená",J490,0)</f>
        <v>0</v>
      </c>
      <c r="BG490" s="128">
        <f>IF(N490="zákl. přenesená",J490,0)</f>
        <v>0</v>
      </c>
      <c r="BH490" s="128">
        <f>IF(N490="sníž. přenesená",J490,0)</f>
        <v>0</v>
      </c>
      <c r="BI490" s="128">
        <f>IF(N490="nulová",J490,0)</f>
        <v>0</v>
      </c>
      <c r="BJ490" s="24" t="s">
        <v>26</v>
      </c>
      <c r="BK490" s="128">
        <f>ROUND(I490*H490,2)</f>
        <v>0</v>
      </c>
      <c r="BL490" s="24" t="s">
        <v>292</v>
      </c>
      <c r="BM490" s="24" t="s">
        <v>873</v>
      </c>
    </row>
    <row r="491" spans="2:51" s="11" customFormat="1" ht="13.5">
      <c r="B491" s="129"/>
      <c r="C491" s="257"/>
      <c r="D491" s="258" t="s">
        <v>294</v>
      </c>
      <c r="E491" s="259" t="s">
        <v>5</v>
      </c>
      <c r="F491" s="237" t="s">
        <v>874</v>
      </c>
      <c r="G491" s="257"/>
      <c r="H491" s="260">
        <v>9.817</v>
      </c>
      <c r="I491" s="257"/>
      <c r="J491" s="257"/>
      <c r="K491" s="257"/>
      <c r="L491" s="129"/>
      <c r="M491" s="130"/>
      <c r="N491" s="131"/>
      <c r="O491" s="131"/>
      <c r="P491" s="131"/>
      <c r="Q491" s="131"/>
      <c r="R491" s="131"/>
      <c r="S491" s="131"/>
      <c r="T491" s="132"/>
      <c r="AT491" s="133" t="s">
        <v>294</v>
      </c>
      <c r="AU491" s="133" t="s">
        <v>86</v>
      </c>
      <c r="AV491" s="11" t="s">
        <v>86</v>
      </c>
      <c r="AW491" s="11" t="s">
        <v>40</v>
      </c>
      <c r="AX491" s="11" t="s">
        <v>26</v>
      </c>
      <c r="AY491" s="133" t="s">
        <v>284</v>
      </c>
    </row>
    <row r="492" spans="2:65" s="1" customFormat="1" ht="31.5" customHeight="1">
      <c r="B492" s="122"/>
      <c r="C492" s="252" t="s">
        <v>875</v>
      </c>
      <c r="D492" s="252" t="s">
        <v>287</v>
      </c>
      <c r="E492" s="253" t="s">
        <v>876</v>
      </c>
      <c r="F492" s="236" t="s">
        <v>877</v>
      </c>
      <c r="G492" s="254" t="s">
        <v>485</v>
      </c>
      <c r="H492" s="255">
        <v>1</v>
      </c>
      <c r="I492" s="123">
        <v>0</v>
      </c>
      <c r="J492" s="256">
        <f>ROUND(I492*H492,2)</f>
        <v>0</v>
      </c>
      <c r="K492" s="236" t="s">
        <v>291</v>
      </c>
      <c r="L492" s="40"/>
      <c r="M492" s="124" t="s">
        <v>5</v>
      </c>
      <c r="N492" s="125" t="s">
        <v>48</v>
      </c>
      <c r="O492" s="41"/>
      <c r="P492" s="126">
        <f>O492*H492</f>
        <v>0</v>
      </c>
      <c r="Q492" s="126">
        <v>0.03373</v>
      </c>
      <c r="R492" s="126">
        <f>Q492*H492</f>
        <v>0.03373</v>
      </c>
      <c r="S492" s="126">
        <v>0</v>
      </c>
      <c r="T492" s="127">
        <f>S492*H492</f>
        <v>0</v>
      </c>
      <c r="AR492" s="24" t="s">
        <v>292</v>
      </c>
      <c r="AT492" s="24" t="s">
        <v>287</v>
      </c>
      <c r="AU492" s="24" t="s">
        <v>86</v>
      </c>
      <c r="AY492" s="24" t="s">
        <v>284</v>
      </c>
      <c r="BE492" s="128">
        <f>IF(N492="základní",J492,0)</f>
        <v>0</v>
      </c>
      <c r="BF492" s="128">
        <f>IF(N492="snížená",J492,0)</f>
        <v>0</v>
      </c>
      <c r="BG492" s="128">
        <f>IF(N492="zákl. přenesená",J492,0)</f>
        <v>0</v>
      </c>
      <c r="BH492" s="128">
        <f>IF(N492="sníž. přenesená",J492,0)</f>
        <v>0</v>
      </c>
      <c r="BI492" s="128">
        <f>IF(N492="nulová",J492,0)</f>
        <v>0</v>
      </c>
      <c r="BJ492" s="24" t="s">
        <v>26</v>
      </c>
      <c r="BK492" s="128">
        <f>ROUND(I492*H492,2)</f>
        <v>0</v>
      </c>
      <c r="BL492" s="24" t="s">
        <v>292</v>
      </c>
      <c r="BM492" s="24" t="s">
        <v>878</v>
      </c>
    </row>
    <row r="493" spans="2:51" s="12" customFormat="1" ht="13.5">
      <c r="B493" s="134"/>
      <c r="C493" s="261"/>
      <c r="D493" s="262" t="s">
        <v>294</v>
      </c>
      <c r="E493" s="263" t="s">
        <v>5</v>
      </c>
      <c r="F493" s="238" t="s">
        <v>469</v>
      </c>
      <c r="G493" s="261"/>
      <c r="H493" s="264" t="s">
        <v>5</v>
      </c>
      <c r="I493" s="261"/>
      <c r="J493" s="261"/>
      <c r="K493" s="261"/>
      <c r="L493" s="134"/>
      <c r="M493" s="137"/>
      <c r="N493" s="138"/>
      <c r="O493" s="138"/>
      <c r="P493" s="138"/>
      <c r="Q493" s="138"/>
      <c r="R493" s="138"/>
      <c r="S493" s="138"/>
      <c r="T493" s="139"/>
      <c r="AT493" s="135" t="s">
        <v>294</v>
      </c>
      <c r="AU493" s="135" t="s">
        <v>86</v>
      </c>
      <c r="AV493" s="12" t="s">
        <v>26</v>
      </c>
      <c r="AW493" s="12" t="s">
        <v>40</v>
      </c>
      <c r="AX493" s="12" t="s">
        <v>77</v>
      </c>
      <c r="AY493" s="135" t="s">
        <v>284</v>
      </c>
    </row>
    <row r="494" spans="2:51" s="12" customFormat="1" ht="13.5">
      <c r="B494" s="134"/>
      <c r="C494" s="261"/>
      <c r="D494" s="262" t="s">
        <v>294</v>
      </c>
      <c r="E494" s="263" t="s">
        <v>5</v>
      </c>
      <c r="F494" s="238" t="s">
        <v>879</v>
      </c>
      <c r="G494" s="261"/>
      <c r="H494" s="264" t="s">
        <v>5</v>
      </c>
      <c r="I494" s="261"/>
      <c r="J494" s="261"/>
      <c r="K494" s="261"/>
      <c r="L494" s="134"/>
      <c r="M494" s="137"/>
      <c r="N494" s="138"/>
      <c r="O494" s="138"/>
      <c r="P494" s="138"/>
      <c r="Q494" s="138"/>
      <c r="R494" s="138"/>
      <c r="S494" s="138"/>
      <c r="T494" s="139"/>
      <c r="AT494" s="135" t="s">
        <v>294</v>
      </c>
      <c r="AU494" s="135" t="s">
        <v>86</v>
      </c>
      <c r="AV494" s="12" t="s">
        <v>26</v>
      </c>
      <c r="AW494" s="12" t="s">
        <v>40</v>
      </c>
      <c r="AX494" s="12" t="s">
        <v>77</v>
      </c>
      <c r="AY494" s="135" t="s">
        <v>284</v>
      </c>
    </row>
    <row r="495" spans="2:51" s="11" customFormat="1" ht="13.5">
      <c r="B495" s="129"/>
      <c r="C495" s="257"/>
      <c r="D495" s="258" t="s">
        <v>294</v>
      </c>
      <c r="E495" s="259" t="s">
        <v>141</v>
      </c>
      <c r="F495" s="237" t="s">
        <v>26</v>
      </c>
      <c r="G495" s="257"/>
      <c r="H495" s="260">
        <v>1</v>
      </c>
      <c r="I495" s="257"/>
      <c r="J495" s="257"/>
      <c r="K495" s="257"/>
      <c r="L495" s="129"/>
      <c r="M495" s="130"/>
      <c r="N495" s="131"/>
      <c r="O495" s="131"/>
      <c r="P495" s="131"/>
      <c r="Q495" s="131"/>
      <c r="R495" s="131"/>
      <c r="S495" s="131"/>
      <c r="T495" s="132"/>
      <c r="AT495" s="133" t="s">
        <v>294</v>
      </c>
      <c r="AU495" s="133" t="s">
        <v>86</v>
      </c>
      <c r="AV495" s="11" t="s">
        <v>86</v>
      </c>
      <c r="AW495" s="11" t="s">
        <v>40</v>
      </c>
      <c r="AX495" s="11" t="s">
        <v>26</v>
      </c>
      <c r="AY495" s="133" t="s">
        <v>284</v>
      </c>
    </row>
    <row r="496" spans="2:65" s="1" customFormat="1" ht="22.5" customHeight="1">
      <c r="B496" s="122"/>
      <c r="C496" s="272" t="s">
        <v>880</v>
      </c>
      <c r="D496" s="272" t="s">
        <v>439</v>
      </c>
      <c r="E496" s="273" t="s">
        <v>881</v>
      </c>
      <c r="F496" s="274" t="s">
        <v>882</v>
      </c>
      <c r="G496" s="275" t="s">
        <v>485</v>
      </c>
      <c r="H496" s="276">
        <v>1</v>
      </c>
      <c r="I496" s="145">
        <v>0</v>
      </c>
      <c r="J496" s="277">
        <f>ROUND(I496*H496,2)</f>
        <v>0</v>
      </c>
      <c r="K496" s="274" t="s">
        <v>291</v>
      </c>
      <c r="L496" s="146"/>
      <c r="M496" s="147" t="s">
        <v>5</v>
      </c>
      <c r="N496" s="148" t="s">
        <v>48</v>
      </c>
      <c r="O496" s="41"/>
      <c r="P496" s="126">
        <f>O496*H496</f>
        <v>0</v>
      </c>
      <c r="Q496" s="126">
        <v>0.0195</v>
      </c>
      <c r="R496" s="126">
        <f>Q496*H496</f>
        <v>0.0195</v>
      </c>
      <c r="S496" s="126">
        <v>0</v>
      </c>
      <c r="T496" s="127">
        <f>S496*H496</f>
        <v>0</v>
      </c>
      <c r="AR496" s="24" t="s">
        <v>332</v>
      </c>
      <c r="AT496" s="24" t="s">
        <v>439</v>
      </c>
      <c r="AU496" s="24" t="s">
        <v>86</v>
      </c>
      <c r="AY496" s="24" t="s">
        <v>284</v>
      </c>
      <c r="BE496" s="128">
        <f>IF(N496="základní",J496,0)</f>
        <v>0</v>
      </c>
      <c r="BF496" s="128">
        <f>IF(N496="snížená",J496,0)</f>
        <v>0</v>
      </c>
      <c r="BG496" s="128">
        <f>IF(N496="zákl. přenesená",J496,0)</f>
        <v>0</v>
      </c>
      <c r="BH496" s="128">
        <f>IF(N496="sníž. přenesená",J496,0)</f>
        <v>0</v>
      </c>
      <c r="BI496" s="128">
        <f>IF(N496="nulová",J496,0)</f>
        <v>0</v>
      </c>
      <c r="BJ496" s="24" t="s">
        <v>26</v>
      </c>
      <c r="BK496" s="128">
        <f>ROUND(I496*H496,2)</f>
        <v>0</v>
      </c>
      <c r="BL496" s="24" t="s">
        <v>292</v>
      </c>
      <c r="BM496" s="24" t="s">
        <v>883</v>
      </c>
    </row>
    <row r="497" spans="2:51" s="11" customFormat="1" ht="13.5">
      <c r="B497" s="129"/>
      <c r="C497" s="257"/>
      <c r="D497" s="258" t="s">
        <v>294</v>
      </c>
      <c r="E497" s="259" t="s">
        <v>5</v>
      </c>
      <c r="F497" s="237" t="s">
        <v>141</v>
      </c>
      <c r="G497" s="257"/>
      <c r="H497" s="260">
        <v>1</v>
      </c>
      <c r="I497" s="257"/>
      <c r="J497" s="257"/>
      <c r="K497" s="257"/>
      <c r="L497" s="129"/>
      <c r="M497" s="130"/>
      <c r="N497" s="131"/>
      <c r="O497" s="131"/>
      <c r="P497" s="131"/>
      <c r="Q497" s="131"/>
      <c r="R497" s="131"/>
      <c r="S497" s="131"/>
      <c r="T497" s="132"/>
      <c r="AT497" s="133" t="s">
        <v>294</v>
      </c>
      <c r="AU497" s="133" t="s">
        <v>86</v>
      </c>
      <c r="AV497" s="11" t="s">
        <v>86</v>
      </c>
      <c r="AW497" s="11" t="s">
        <v>40</v>
      </c>
      <c r="AX497" s="11" t="s">
        <v>26</v>
      </c>
      <c r="AY497" s="133" t="s">
        <v>284</v>
      </c>
    </row>
    <row r="498" spans="2:65" s="1" customFormat="1" ht="31.5" customHeight="1">
      <c r="B498" s="122"/>
      <c r="C498" s="252" t="s">
        <v>884</v>
      </c>
      <c r="D498" s="252" t="s">
        <v>287</v>
      </c>
      <c r="E498" s="253" t="s">
        <v>885</v>
      </c>
      <c r="F498" s="236" t="s">
        <v>886</v>
      </c>
      <c r="G498" s="254" t="s">
        <v>485</v>
      </c>
      <c r="H498" s="255">
        <v>4</v>
      </c>
      <c r="I498" s="123">
        <v>0</v>
      </c>
      <c r="J498" s="256">
        <f>ROUND(I498*H498,2)</f>
        <v>0</v>
      </c>
      <c r="K498" s="236" t="s">
        <v>291</v>
      </c>
      <c r="L498" s="40"/>
      <c r="M498" s="124" t="s">
        <v>5</v>
      </c>
      <c r="N498" s="125" t="s">
        <v>48</v>
      </c>
      <c r="O498" s="41"/>
      <c r="P498" s="126">
        <f>O498*H498</f>
        <v>0</v>
      </c>
      <c r="Q498" s="126">
        <v>0</v>
      </c>
      <c r="R498" s="126">
        <f>Q498*H498</f>
        <v>0</v>
      </c>
      <c r="S498" s="126">
        <v>0</v>
      </c>
      <c r="T498" s="127">
        <f>S498*H498</f>
        <v>0</v>
      </c>
      <c r="AR498" s="24" t="s">
        <v>292</v>
      </c>
      <c r="AT498" s="24" t="s">
        <v>287</v>
      </c>
      <c r="AU498" s="24" t="s">
        <v>86</v>
      </c>
      <c r="AY498" s="24" t="s">
        <v>284</v>
      </c>
      <c r="BE498" s="128">
        <f>IF(N498="základní",J498,0)</f>
        <v>0</v>
      </c>
      <c r="BF498" s="128">
        <f>IF(N498="snížená",J498,0)</f>
        <v>0</v>
      </c>
      <c r="BG498" s="128">
        <f>IF(N498="zákl. přenesená",J498,0)</f>
        <v>0</v>
      </c>
      <c r="BH498" s="128">
        <f>IF(N498="sníž. přenesená",J498,0)</f>
        <v>0</v>
      </c>
      <c r="BI498" s="128">
        <f>IF(N498="nulová",J498,0)</f>
        <v>0</v>
      </c>
      <c r="BJ498" s="24" t="s">
        <v>26</v>
      </c>
      <c r="BK498" s="128">
        <f>ROUND(I498*H498,2)</f>
        <v>0</v>
      </c>
      <c r="BL498" s="24" t="s">
        <v>292</v>
      </c>
      <c r="BM498" s="24" t="s">
        <v>887</v>
      </c>
    </row>
    <row r="499" spans="2:51" s="12" customFormat="1" ht="13.5">
      <c r="B499" s="134"/>
      <c r="C499" s="261"/>
      <c r="D499" s="262" t="s">
        <v>294</v>
      </c>
      <c r="E499" s="263" t="s">
        <v>5</v>
      </c>
      <c r="F499" s="238" t="s">
        <v>888</v>
      </c>
      <c r="G499" s="261"/>
      <c r="H499" s="264" t="s">
        <v>5</v>
      </c>
      <c r="I499" s="261"/>
      <c r="J499" s="261"/>
      <c r="K499" s="261"/>
      <c r="L499" s="134"/>
      <c r="M499" s="137"/>
      <c r="N499" s="138"/>
      <c r="O499" s="138"/>
      <c r="P499" s="138"/>
      <c r="Q499" s="138"/>
      <c r="R499" s="138"/>
      <c r="S499" s="138"/>
      <c r="T499" s="139"/>
      <c r="AT499" s="135" t="s">
        <v>294</v>
      </c>
      <c r="AU499" s="135" t="s">
        <v>86</v>
      </c>
      <c r="AV499" s="12" t="s">
        <v>26</v>
      </c>
      <c r="AW499" s="12" t="s">
        <v>40</v>
      </c>
      <c r="AX499" s="12" t="s">
        <v>77</v>
      </c>
      <c r="AY499" s="135" t="s">
        <v>284</v>
      </c>
    </row>
    <row r="500" spans="2:51" s="11" customFormat="1" ht="13.5">
      <c r="B500" s="129"/>
      <c r="C500" s="257"/>
      <c r="D500" s="258" t="s">
        <v>294</v>
      </c>
      <c r="E500" s="259" t="s">
        <v>5</v>
      </c>
      <c r="F500" s="237" t="s">
        <v>292</v>
      </c>
      <c r="G500" s="257"/>
      <c r="H500" s="260">
        <v>4</v>
      </c>
      <c r="I500" s="257"/>
      <c r="J500" s="257"/>
      <c r="K500" s="257"/>
      <c r="L500" s="129"/>
      <c r="M500" s="130"/>
      <c r="N500" s="131"/>
      <c r="O500" s="131"/>
      <c r="P500" s="131"/>
      <c r="Q500" s="131"/>
      <c r="R500" s="131"/>
      <c r="S500" s="131"/>
      <c r="T500" s="132"/>
      <c r="AT500" s="133" t="s">
        <v>294</v>
      </c>
      <c r="AU500" s="133" t="s">
        <v>86</v>
      </c>
      <c r="AV500" s="11" t="s">
        <v>86</v>
      </c>
      <c r="AW500" s="11" t="s">
        <v>40</v>
      </c>
      <c r="AX500" s="11" t="s">
        <v>26</v>
      </c>
      <c r="AY500" s="133" t="s">
        <v>284</v>
      </c>
    </row>
    <row r="501" spans="2:65" s="1" customFormat="1" ht="22.5" customHeight="1">
      <c r="B501" s="122"/>
      <c r="C501" s="272" t="s">
        <v>889</v>
      </c>
      <c r="D501" s="272" t="s">
        <v>439</v>
      </c>
      <c r="E501" s="273" t="s">
        <v>890</v>
      </c>
      <c r="F501" s="274" t="s">
        <v>891</v>
      </c>
      <c r="G501" s="275" t="s">
        <v>485</v>
      </c>
      <c r="H501" s="276">
        <v>4</v>
      </c>
      <c r="I501" s="145">
        <v>0</v>
      </c>
      <c r="J501" s="277">
        <f>ROUND(I501*H501,2)</f>
        <v>0</v>
      </c>
      <c r="K501" s="274" t="s">
        <v>5</v>
      </c>
      <c r="L501" s="146"/>
      <c r="M501" s="147" t="s">
        <v>5</v>
      </c>
      <c r="N501" s="148" t="s">
        <v>48</v>
      </c>
      <c r="O501" s="41"/>
      <c r="P501" s="126">
        <f>O501*H501</f>
        <v>0</v>
      </c>
      <c r="Q501" s="126">
        <v>0.00024</v>
      </c>
      <c r="R501" s="126">
        <f>Q501*H501</f>
        <v>0.00096</v>
      </c>
      <c r="S501" s="126">
        <v>0</v>
      </c>
      <c r="T501" s="127">
        <f>S501*H501</f>
        <v>0</v>
      </c>
      <c r="AR501" s="24" t="s">
        <v>332</v>
      </c>
      <c r="AT501" s="24" t="s">
        <v>439</v>
      </c>
      <c r="AU501" s="24" t="s">
        <v>86</v>
      </c>
      <c r="AY501" s="24" t="s">
        <v>284</v>
      </c>
      <c r="BE501" s="128">
        <f>IF(N501="základní",J501,0)</f>
        <v>0</v>
      </c>
      <c r="BF501" s="128">
        <f>IF(N501="snížená",J501,0)</f>
        <v>0</v>
      </c>
      <c r="BG501" s="128">
        <f>IF(N501="zákl. přenesená",J501,0)</f>
        <v>0</v>
      </c>
      <c r="BH501" s="128">
        <f>IF(N501="sníž. přenesená",J501,0)</f>
        <v>0</v>
      </c>
      <c r="BI501" s="128">
        <f>IF(N501="nulová",J501,0)</f>
        <v>0</v>
      </c>
      <c r="BJ501" s="24" t="s">
        <v>26</v>
      </c>
      <c r="BK501" s="128">
        <f>ROUND(I501*H501,2)</f>
        <v>0</v>
      </c>
      <c r="BL501" s="24" t="s">
        <v>292</v>
      </c>
      <c r="BM501" s="24" t="s">
        <v>892</v>
      </c>
    </row>
    <row r="502" spans="2:51" s="12" customFormat="1" ht="13.5">
      <c r="B502" s="134"/>
      <c r="C502" s="261"/>
      <c r="D502" s="262" t="s">
        <v>294</v>
      </c>
      <c r="E502" s="263" t="s">
        <v>5</v>
      </c>
      <c r="F502" s="238" t="s">
        <v>888</v>
      </c>
      <c r="G502" s="261"/>
      <c r="H502" s="264" t="s">
        <v>5</v>
      </c>
      <c r="I502" s="261"/>
      <c r="J502" s="261"/>
      <c r="K502" s="261"/>
      <c r="L502" s="134"/>
      <c r="M502" s="137"/>
      <c r="N502" s="138"/>
      <c r="O502" s="138"/>
      <c r="P502" s="138"/>
      <c r="Q502" s="138"/>
      <c r="R502" s="138"/>
      <c r="S502" s="138"/>
      <c r="T502" s="139"/>
      <c r="AT502" s="135" t="s">
        <v>294</v>
      </c>
      <c r="AU502" s="135" t="s">
        <v>86</v>
      </c>
      <c r="AV502" s="12" t="s">
        <v>26</v>
      </c>
      <c r="AW502" s="12" t="s">
        <v>40</v>
      </c>
      <c r="AX502" s="12" t="s">
        <v>77</v>
      </c>
      <c r="AY502" s="135" t="s">
        <v>284</v>
      </c>
    </row>
    <row r="503" spans="2:51" s="11" customFormat="1" ht="13.5">
      <c r="B503" s="129"/>
      <c r="C503" s="257"/>
      <c r="D503" s="262" t="s">
        <v>294</v>
      </c>
      <c r="E503" s="265" t="s">
        <v>5</v>
      </c>
      <c r="F503" s="239" t="s">
        <v>292</v>
      </c>
      <c r="G503" s="257"/>
      <c r="H503" s="266">
        <v>4</v>
      </c>
      <c r="I503" s="257"/>
      <c r="J503" s="257"/>
      <c r="K503" s="257"/>
      <c r="L503" s="129"/>
      <c r="M503" s="130"/>
      <c r="N503" s="131"/>
      <c r="O503" s="131"/>
      <c r="P503" s="131"/>
      <c r="Q503" s="131"/>
      <c r="R503" s="131"/>
      <c r="S503" s="131"/>
      <c r="T503" s="132"/>
      <c r="AT503" s="133" t="s">
        <v>294</v>
      </c>
      <c r="AU503" s="133" t="s">
        <v>86</v>
      </c>
      <c r="AV503" s="11" t="s">
        <v>86</v>
      </c>
      <c r="AW503" s="11" t="s">
        <v>40</v>
      </c>
      <c r="AX503" s="11" t="s">
        <v>26</v>
      </c>
      <c r="AY503" s="133" t="s">
        <v>284</v>
      </c>
    </row>
    <row r="504" spans="2:63" s="10" customFormat="1" ht="29.85" customHeight="1">
      <c r="B504" s="114"/>
      <c r="C504" s="246"/>
      <c r="D504" s="250" t="s">
        <v>76</v>
      </c>
      <c r="E504" s="242" t="s">
        <v>332</v>
      </c>
      <c r="F504" s="242" t="s">
        <v>893</v>
      </c>
      <c r="G504" s="246"/>
      <c r="H504" s="246"/>
      <c r="I504" s="246"/>
      <c r="J504" s="251">
        <f>BK504</f>
        <v>0</v>
      </c>
      <c r="K504" s="246"/>
      <c r="L504" s="114"/>
      <c r="M504" s="116"/>
      <c r="N504" s="117"/>
      <c r="O504" s="117"/>
      <c r="P504" s="118">
        <f>SUM(P505:P517)</f>
        <v>0</v>
      </c>
      <c r="Q504" s="117"/>
      <c r="R504" s="118">
        <f>SUM(R505:R517)</f>
        <v>0.051</v>
      </c>
      <c r="S504" s="117"/>
      <c r="T504" s="119">
        <f>SUM(T505:T517)</f>
        <v>0</v>
      </c>
      <c r="AR504" s="115" t="s">
        <v>26</v>
      </c>
      <c r="AT504" s="120" t="s">
        <v>76</v>
      </c>
      <c r="AU504" s="120" t="s">
        <v>26</v>
      </c>
      <c r="AY504" s="115" t="s">
        <v>284</v>
      </c>
      <c r="BK504" s="121">
        <f>SUM(BK505:BK517)</f>
        <v>0</v>
      </c>
    </row>
    <row r="505" spans="2:65" s="1" customFormat="1" ht="31.5" customHeight="1">
      <c r="B505" s="122"/>
      <c r="C505" s="252" t="s">
        <v>894</v>
      </c>
      <c r="D505" s="252" t="s">
        <v>287</v>
      </c>
      <c r="E505" s="253" t="s">
        <v>895</v>
      </c>
      <c r="F505" s="236" t="s">
        <v>896</v>
      </c>
      <c r="G505" s="254" t="s">
        <v>485</v>
      </c>
      <c r="H505" s="255">
        <v>2</v>
      </c>
      <c r="I505" s="123">
        <v>0</v>
      </c>
      <c r="J505" s="256">
        <f>ROUND(I505*H505,2)</f>
        <v>0</v>
      </c>
      <c r="K505" s="236" t="s">
        <v>291</v>
      </c>
      <c r="L505" s="40"/>
      <c r="M505" s="124" t="s">
        <v>5</v>
      </c>
      <c r="N505" s="125" t="s">
        <v>48</v>
      </c>
      <c r="O505" s="41"/>
      <c r="P505" s="126">
        <f>O505*H505</f>
        <v>0</v>
      </c>
      <c r="Q505" s="126">
        <v>0</v>
      </c>
      <c r="R505" s="126">
        <f>Q505*H505</f>
        <v>0</v>
      </c>
      <c r="S505" s="126">
        <v>0</v>
      </c>
      <c r="T505" s="127">
        <f>S505*H505</f>
        <v>0</v>
      </c>
      <c r="AR505" s="24" t="s">
        <v>292</v>
      </c>
      <c r="AT505" s="24" t="s">
        <v>287</v>
      </c>
      <c r="AU505" s="24" t="s">
        <v>86</v>
      </c>
      <c r="AY505" s="24" t="s">
        <v>284</v>
      </c>
      <c r="BE505" s="128">
        <f>IF(N505="základní",J505,0)</f>
        <v>0</v>
      </c>
      <c r="BF505" s="128">
        <f>IF(N505="snížená",J505,0)</f>
        <v>0</v>
      </c>
      <c r="BG505" s="128">
        <f>IF(N505="zákl. přenesená",J505,0)</f>
        <v>0</v>
      </c>
      <c r="BH505" s="128">
        <f>IF(N505="sníž. přenesená",J505,0)</f>
        <v>0</v>
      </c>
      <c r="BI505" s="128">
        <f>IF(N505="nulová",J505,0)</f>
        <v>0</v>
      </c>
      <c r="BJ505" s="24" t="s">
        <v>26</v>
      </c>
      <c r="BK505" s="128">
        <f>ROUND(I505*H505,2)</f>
        <v>0</v>
      </c>
      <c r="BL505" s="24" t="s">
        <v>292</v>
      </c>
      <c r="BM505" s="24" t="s">
        <v>897</v>
      </c>
    </row>
    <row r="506" spans="2:51" s="11" customFormat="1" ht="13.5">
      <c r="B506" s="129"/>
      <c r="C506" s="257"/>
      <c r="D506" s="258" t="s">
        <v>294</v>
      </c>
      <c r="E506" s="259" t="s">
        <v>5</v>
      </c>
      <c r="F506" s="237" t="s">
        <v>120</v>
      </c>
      <c r="G506" s="257"/>
      <c r="H506" s="260">
        <v>2</v>
      </c>
      <c r="I506" s="257"/>
      <c r="J506" s="257"/>
      <c r="K506" s="257"/>
      <c r="L506" s="129"/>
      <c r="M506" s="130"/>
      <c r="N506" s="131"/>
      <c r="O506" s="131"/>
      <c r="P506" s="131"/>
      <c r="Q506" s="131"/>
      <c r="R506" s="131"/>
      <c r="S506" s="131"/>
      <c r="T506" s="132"/>
      <c r="AT506" s="133" t="s">
        <v>294</v>
      </c>
      <c r="AU506" s="133" t="s">
        <v>86</v>
      </c>
      <c r="AV506" s="11" t="s">
        <v>86</v>
      </c>
      <c r="AW506" s="11" t="s">
        <v>40</v>
      </c>
      <c r="AX506" s="11" t="s">
        <v>26</v>
      </c>
      <c r="AY506" s="133" t="s">
        <v>284</v>
      </c>
    </row>
    <row r="507" spans="2:65" s="1" customFormat="1" ht="31.5" customHeight="1">
      <c r="B507" s="122"/>
      <c r="C507" s="272" t="s">
        <v>898</v>
      </c>
      <c r="D507" s="272" t="s">
        <v>439</v>
      </c>
      <c r="E507" s="273" t="s">
        <v>899</v>
      </c>
      <c r="F507" s="274" t="s">
        <v>900</v>
      </c>
      <c r="G507" s="275" t="s">
        <v>485</v>
      </c>
      <c r="H507" s="276">
        <v>2</v>
      </c>
      <c r="I507" s="145">
        <v>0</v>
      </c>
      <c r="J507" s="277">
        <f>ROUND(I507*H507,2)</f>
        <v>0</v>
      </c>
      <c r="K507" s="274" t="s">
        <v>291</v>
      </c>
      <c r="L507" s="146"/>
      <c r="M507" s="147" t="s">
        <v>5</v>
      </c>
      <c r="N507" s="148" t="s">
        <v>48</v>
      </c>
      <c r="O507" s="41"/>
      <c r="P507" s="126">
        <f>O507*H507</f>
        <v>0</v>
      </c>
      <c r="Q507" s="126">
        <v>0.0255</v>
      </c>
      <c r="R507" s="126">
        <f>Q507*H507</f>
        <v>0.051</v>
      </c>
      <c r="S507" s="126">
        <v>0</v>
      </c>
      <c r="T507" s="127">
        <f>S507*H507</f>
        <v>0</v>
      </c>
      <c r="AR507" s="24" t="s">
        <v>332</v>
      </c>
      <c r="AT507" s="24" t="s">
        <v>439</v>
      </c>
      <c r="AU507" s="24" t="s">
        <v>86</v>
      </c>
      <c r="AY507" s="24" t="s">
        <v>284</v>
      </c>
      <c r="BE507" s="128">
        <f>IF(N507="základní",J507,0)</f>
        <v>0</v>
      </c>
      <c r="BF507" s="128">
        <f>IF(N507="snížená",J507,0)</f>
        <v>0</v>
      </c>
      <c r="BG507" s="128">
        <f>IF(N507="zákl. přenesená",J507,0)</f>
        <v>0</v>
      </c>
      <c r="BH507" s="128">
        <f>IF(N507="sníž. přenesená",J507,0)</f>
        <v>0</v>
      </c>
      <c r="BI507" s="128">
        <f>IF(N507="nulová",J507,0)</f>
        <v>0</v>
      </c>
      <c r="BJ507" s="24" t="s">
        <v>26</v>
      </c>
      <c r="BK507" s="128">
        <f>ROUND(I507*H507,2)</f>
        <v>0</v>
      </c>
      <c r="BL507" s="24" t="s">
        <v>292</v>
      </c>
      <c r="BM507" s="24" t="s">
        <v>901</v>
      </c>
    </row>
    <row r="508" spans="2:51" s="11" customFormat="1" ht="13.5">
      <c r="B508" s="129"/>
      <c r="C508" s="257"/>
      <c r="D508" s="258" t="s">
        <v>294</v>
      </c>
      <c r="E508" s="259" t="s">
        <v>5</v>
      </c>
      <c r="F508" s="237" t="s">
        <v>120</v>
      </c>
      <c r="G508" s="257"/>
      <c r="H508" s="260">
        <v>2</v>
      </c>
      <c r="I508" s="257"/>
      <c r="J508" s="257"/>
      <c r="K508" s="257"/>
      <c r="L508" s="129"/>
      <c r="M508" s="130"/>
      <c r="N508" s="131"/>
      <c r="O508" s="131"/>
      <c r="P508" s="131"/>
      <c r="Q508" s="131"/>
      <c r="R508" s="131"/>
      <c r="S508" s="131"/>
      <c r="T508" s="132"/>
      <c r="AT508" s="133" t="s">
        <v>294</v>
      </c>
      <c r="AU508" s="133" t="s">
        <v>86</v>
      </c>
      <c r="AV508" s="11" t="s">
        <v>86</v>
      </c>
      <c r="AW508" s="11" t="s">
        <v>40</v>
      </c>
      <c r="AX508" s="11" t="s">
        <v>26</v>
      </c>
      <c r="AY508" s="133" t="s">
        <v>284</v>
      </c>
    </row>
    <row r="509" spans="2:65" s="1" customFormat="1" ht="22.5" customHeight="1">
      <c r="B509" s="122"/>
      <c r="C509" s="252" t="s">
        <v>902</v>
      </c>
      <c r="D509" s="252" t="s">
        <v>287</v>
      </c>
      <c r="E509" s="253" t="s">
        <v>903</v>
      </c>
      <c r="F509" s="236" t="s">
        <v>904</v>
      </c>
      <c r="G509" s="254" t="s">
        <v>485</v>
      </c>
      <c r="H509" s="255">
        <v>2</v>
      </c>
      <c r="I509" s="123">
        <v>0</v>
      </c>
      <c r="J509" s="256">
        <f>ROUND(I509*H509,2)</f>
        <v>0</v>
      </c>
      <c r="K509" s="236" t="s">
        <v>5</v>
      </c>
      <c r="L509" s="40"/>
      <c r="M509" s="124" t="s">
        <v>5</v>
      </c>
      <c r="N509" s="125" t="s">
        <v>48</v>
      </c>
      <c r="O509" s="41"/>
      <c r="P509" s="126">
        <f>O509*H509</f>
        <v>0</v>
      </c>
      <c r="Q509" s="126">
        <v>0</v>
      </c>
      <c r="R509" s="126">
        <f>Q509*H509</f>
        <v>0</v>
      </c>
      <c r="S509" s="126">
        <v>0</v>
      </c>
      <c r="T509" s="127">
        <f>S509*H509</f>
        <v>0</v>
      </c>
      <c r="AR509" s="24" t="s">
        <v>292</v>
      </c>
      <c r="AT509" s="24" t="s">
        <v>287</v>
      </c>
      <c r="AU509" s="24" t="s">
        <v>86</v>
      </c>
      <c r="AY509" s="24" t="s">
        <v>284</v>
      </c>
      <c r="BE509" s="128">
        <f>IF(N509="základní",J509,0)</f>
        <v>0</v>
      </c>
      <c r="BF509" s="128">
        <f>IF(N509="snížená",J509,0)</f>
        <v>0</v>
      </c>
      <c r="BG509" s="128">
        <f>IF(N509="zákl. přenesená",J509,0)</f>
        <v>0</v>
      </c>
      <c r="BH509" s="128">
        <f>IF(N509="sníž. přenesená",J509,0)</f>
        <v>0</v>
      </c>
      <c r="BI509" s="128">
        <f>IF(N509="nulová",J509,0)</f>
        <v>0</v>
      </c>
      <c r="BJ509" s="24" t="s">
        <v>26</v>
      </c>
      <c r="BK509" s="128">
        <f>ROUND(I509*H509,2)</f>
        <v>0</v>
      </c>
      <c r="BL509" s="24" t="s">
        <v>292</v>
      </c>
      <c r="BM509" s="24" t="s">
        <v>905</v>
      </c>
    </row>
    <row r="510" spans="2:51" s="12" customFormat="1" ht="13.5">
      <c r="B510" s="134"/>
      <c r="C510" s="261"/>
      <c r="D510" s="262" t="s">
        <v>294</v>
      </c>
      <c r="E510" s="263" t="s">
        <v>5</v>
      </c>
      <c r="F510" s="238" t="s">
        <v>298</v>
      </c>
      <c r="G510" s="261"/>
      <c r="H510" s="264" t="s">
        <v>5</v>
      </c>
      <c r="I510" s="261"/>
      <c r="J510" s="261"/>
      <c r="K510" s="261"/>
      <c r="L510" s="134"/>
      <c r="M510" s="137"/>
      <c r="N510" s="138"/>
      <c r="O510" s="138"/>
      <c r="P510" s="138"/>
      <c r="Q510" s="138"/>
      <c r="R510" s="138"/>
      <c r="S510" s="138"/>
      <c r="T510" s="139"/>
      <c r="AT510" s="135" t="s">
        <v>294</v>
      </c>
      <c r="AU510" s="135" t="s">
        <v>86</v>
      </c>
      <c r="AV510" s="12" t="s">
        <v>26</v>
      </c>
      <c r="AW510" s="12" t="s">
        <v>40</v>
      </c>
      <c r="AX510" s="12" t="s">
        <v>77</v>
      </c>
      <c r="AY510" s="135" t="s">
        <v>284</v>
      </c>
    </row>
    <row r="511" spans="2:51" s="11" customFormat="1" ht="13.5">
      <c r="B511" s="129"/>
      <c r="C511" s="257"/>
      <c r="D511" s="258" t="s">
        <v>294</v>
      </c>
      <c r="E511" s="259" t="s">
        <v>120</v>
      </c>
      <c r="F511" s="237" t="s">
        <v>86</v>
      </c>
      <c r="G511" s="257"/>
      <c r="H511" s="260">
        <v>2</v>
      </c>
      <c r="I511" s="257"/>
      <c r="J511" s="257"/>
      <c r="K511" s="257"/>
      <c r="L511" s="129"/>
      <c r="M511" s="130"/>
      <c r="N511" s="131"/>
      <c r="O511" s="131"/>
      <c r="P511" s="131"/>
      <c r="Q511" s="131"/>
      <c r="R511" s="131"/>
      <c r="S511" s="131"/>
      <c r="T511" s="132"/>
      <c r="AT511" s="133" t="s">
        <v>294</v>
      </c>
      <c r="AU511" s="133" t="s">
        <v>86</v>
      </c>
      <c r="AV511" s="11" t="s">
        <v>86</v>
      </c>
      <c r="AW511" s="11" t="s">
        <v>40</v>
      </c>
      <c r="AX511" s="11" t="s">
        <v>26</v>
      </c>
      <c r="AY511" s="133" t="s">
        <v>284</v>
      </c>
    </row>
    <row r="512" spans="2:65" s="1" customFormat="1" ht="31.5" customHeight="1">
      <c r="B512" s="122"/>
      <c r="C512" s="252" t="s">
        <v>906</v>
      </c>
      <c r="D512" s="252" t="s">
        <v>287</v>
      </c>
      <c r="E512" s="253" t="s">
        <v>907</v>
      </c>
      <c r="F512" s="236" t="s">
        <v>908</v>
      </c>
      <c r="G512" s="254" t="s">
        <v>909</v>
      </c>
      <c r="H512" s="255">
        <v>2</v>
      </c>
      <c r="I512" s="123">
        <v>0</v>
      </c>
      <c r="J512" s="256">
        <f>ROUND(I512*H512,2)</f>
        <v>0</v>
      </c>
      <c r="K512" s="236" t="s">
        <v>5</v>
      </c>
      <c r="L512" s="40"/>
      <c r="M512" s="124" t="s">
        <v>5</v>
      </c>
      <c r="N512" s="125" t="s">
        <v>48</v>
      </c>
      <c r="O512" s="41"/>
      <c r="P512" s="126">
        <f>O512*H512</f>
        <v>0</v>
      </c>
      <c r="Q512" s="126">
        <v>0</v>
      </c>
      <c r="R512" s="126">
        <f>Q512*H512</f>
        <v>0</v>
      </c>
      <c r="S512" s="126">
        <v>0</v>
      </c>
      <c r="T512" s="127">
        <f>S512*H512</f>
        <v>0</v>
      </c>
      <c r="AR512" s="24" t="s">
        <v>292</v>
      </c>
      <c r="AT512" s="24" t="s">
        <v>287</v>
      </c>
      <c r="AU512" s="24" t="s">
        <v>86</v>
      </c>
      <c r="AY512" s="24" t="s">
        <v>284</v>
      </c>
      <c r="BE512" s="128">
        <f>IF(N512="základní",J512,0)</f>
        <v>0</v>
      </c>
      <c r="BF512" s="128">
        <f>IF(N512="snížená",J512,0)</f>
        <v>0</v>
      </c>
      <c r="BG512" s="128">
        <f>IF(N512="zákl. přenesená",J512,0)</f>
        <v>0</v>
      </c>
      <c r="BH512" s="128">
        <f>IF(N512="sníž. přenesená",J512,0)</f>
        <v>0</v>
      </c>
      <c r="BI512" s="128">
        <f>IF(N512="nulová",J512,0)</f>
        <v>0</v>
      </c>
      <c r="BJ512" s="24" t="s">
        <v>26</v>
      </c>
      <c r="BK512" s="128">
        <f>ROUND(I512*H512,2)</f>
        <v>0</v>
      </c>
      <c r="BL512" s="24" t="s">
        <v>292</v>
      </c>
      <c r="BM512" s="24" t="s">
        <v>910</v>
      </c>
    </row>
    <row r="513" spans="2:51" s="12" customFormat="1" ht="13.5">
      <c r="B513" s="134"/>
      <c r="C513" s="261"/>
      <c r="D513" s="262" t="s">
        <v>294</v>
      </c>
      <c r="E513" s="263" t="s">
        <v>5</v>
      </c>
      <c r="F513" s="238" t="s">
        <v>298</v>
      </c>
      <c r="G513" s="261"/>
      <c r="H513" s="264" t="s">
        <v>5</v>
      </c>
      <c r="I513" s="261"/>
      <c r="J513" s="261"/>
      <c r="K513" s="261"/>
      <c r="L513" s="134"/>
      <c r="M513" s="137"/>
      <c r="N513" s="138"/>
      <c r="O513" s="138"/>
      <c r="P513" s="138"/>
      <c r="Q513" s="138"/>
      <c r="R513" s="138"/>
      <c r="S513" s="138"/>
      <c r="T513" s="139"/>
      <c r="AT513" s="135" t="s">
        <v>294</v>
      </c>
      <c r="AU513" s="135" t="s">
        <v>86</v>
      </c>
      <c r="AV513" s="12" t="s">
        <v>26</v>
      </c>
      <c r="AW513" s="12" t="s">
        <v>40</v>
      </c>
      <c r="AX513" s="12" t="s">
        <v>77</v>
      </c>
      <c r="AY513" s="135" t="s">
        <v>284</v>
      </c>
    </row>
    <row r="514" spans="2:51" s="11" customFormat="1" ht="13.5">
      <c r="B514" s="129"/>
      <c r="C514" s="257"/>
      <c r="D514" s="258" t="s">
        <v>294</v>
      </c>
      <c r="E514" s="259" t="s">
        <v>5</v>
      </c>
      <c r="F514" s="237" t="s">
        <v>86</v>
      </c>
      <c r="G514" s="257"/>
      <c r="H514" s="260">
        <v>2</v>
      </c>
      <c r="I514" s="257"/>
      <c r="J514" s="257"/>
      <c r="K514" s="257"/>
      <c r="L514" s="129"/>
      <c r="M514" s="130"/>
      <c r="N514" s="131"/>
      <c r="O514" s="131"/>
      <c r="P514" s="131"/>
      <c r="Q514" s="131"/>
      <c r="R514" s="131"/>
      <c r="S514" s="131"/>
      <c r="T514" s="132"/>
      <c r="AT514" s="133" t="s">
        <v>294</v>
      </c>
      <c r="AU514" s="133" t="s">
        <v>86</v>
      </c>
      <c r="AV514" s="11" t="s">
        <v>86</v>
      </c>
      <c r="AW514" s="11" t="s">
        <v>40</v>
      </c>
      <c r="AX514" s="11" t="s">
        <v>26</v>
      </c>
      <c r="AY514" s="133" t="s">
        <v>284</v>
      </c>
    </row>
    <row r="515" spans="2:65" s="1" customFormat="1" ht="22.5" customHeight="1">
      <c r="B515" s="122"/>
      <c r="C515" s="252" t="s">
        <v>911</v>
      </c>
      <c r="D515" s="252" t="s">
        <v>287</v>
      </c>
      <c r="E515" s="253" t="s">
        <v>912</v>
      </c>
      <c r="F515" s="236" t="s">
        <v>913</v>
      </c>
      <c r="G515" s="254" t="s">
        <v>909</v>
      </c>
      <c r="H515" s="255">
        <v>2</v>
      </c>
      <c r="I515" s="123">
        <v>0</v>
      </c>
      <c r="J515" s="256">
        <f>ROUND(I515*H515,2)</f>
        <v>0</v>
      </c>
      <c r="K515" s="236" t="s">
        <v>5</v>
      </c>
      <c r="L515" s="40"/>
      <c r="M515" s="124" t="s">
        <v>5</v>
      </c>
      <c r="N515" s="125" t="s">
        <v>48</v>
      </c>
      <c r="O515" s="41"/>
      <c r="P515" s="126">
        <f>O515*H515</f>
        <v>0</v>
      </c>
      <c r="Q515" s="126">
        <v>0</v>
      </c>
      <c r="R515" s="126">
        <f>Q515*H515</f>
        <v>0</v>
      </c>
      <c r="S515" s="126">
        <v>0</v>
      </c>
      <c r="T515" s="127">
        <f>S515*H515</f>
        <v>0</v>
      </c>
      <c r="AR515" s="24" t="s">
        <v>292</v>
      </c>
      <c r="AT515" s="24" t="s">
        <v>287</v>
      </c>
      <c r="AU515" s="24" t="s">
        <v>86</v>
      </c>
      <c r="AY515" s="24" t="s">
        <v>284</v>
      </c>
      <c r="BE515" s="128">
        <f>IF(N515="základní",J515,0)</f>
        <v>0</v>
      </c>
      <c r="BF515" s="128">
        <f>IF(N515="snížená",J515,0)</f>
        <v>0</v>
      </c>
      <c r="BG515" s="128">
        <f>IF(N515="zákl. přenesená",J515,0)</f>
        <v>0</v>
      </c>
      <c r="BH515" s="128">
        <f>IF(N515="sníž. přenesená",J515,0)</f>
        <v>0</v>
      </c>
      <c r="BI515" s="128">
        <f>IF(N515="nulová",J515,0)</f>
        <v>0</v>
      </c>
      <c r="BJ515" s="24" t="s">
        <v>26</v>
      </c>
      <c r="BK515" s="128">
        <f>ROUND(I515*H515,2)</f>
        <v>0</v>
      </c>
      <c r="BL515" s="24" t="s">
        <v>292</v>
      </c>
      <c r="BM515" s="24" t="s">
        <v>914</v>
      </c>
    </row>
    <row r="516" spans="2:51" s="12" customFormat="1" ht="13.5">
      <c r="B516" s="134"/>
      <c r="C516" s="261"/>
      <c r="D516" s="262" t="s">
        <v>294</v>
      </c>
      <c r="E516" s="263" t="s">
        <v>5</v>
      </c>
      <c r="F516" s="238" t="s">
        <v>298</v>
      </c>
      <c r="G516" s="261"/>
      <c r="H516" s="264" t="s">
        <v>5</v>
      </c>
      <c r="I516" s="261"/>
      <c r="J516" s="261"/>
      <c r="K516" s="261"/>
      <c r="L516" s="134"/>
      <c r="M516" s="137"/>
      <c r="N516" s="138"/>
      <c r="O516" s="138"/>
      <c r="P516" s="138"/>
      <c r="Q516" s="138"/>
      <c r="R516" s="138"/>
      <c r="S516" s="138"/>
      <c r="T516" s="139"/>
      <c r="AT516" s="135" t="s">
        <v>294</v>
      </c>
      <c r="AU516" s="135" t="s">
        <v>86</v>
      </c>
      <c r="AV516" s="12" t="s">
        <v>26</v>
      </c>
      <c r="AW516" s="12" t="s">
        <v>40</v>
      </c>
      <c r="AX516" s="12" t="s">
        <v>77</v>
      </c>
      <c r="AY516" s="135" t="s">
        <v>284</v>
      </c>
    </row>
    <row r="517" spans="2:51" s="11" customFormat="1" ht="13.5">
      <c r="B517" s="129"/>
      <c r="C517" s="257"/>
      <c r="D517" s="262" t="s">
        <v>294</v>
      </c>
      <c r="E517" s="265" t="s">
        <v>5</v>
      </c>
      <c r="F517" s="239" t="s">
        <v>86</v>
      </c>
      <c r="G517" s="257"/>
      <c r="H517" s="266">
        <v>2</v>
      </c>
      <c r="I517" s="257"/>
      <c r="J517" s="257"/>
      <c r="K517" s="257"/>
      <c r="L517" s="129"/>
      <c r="M517" s="130"/>
      <c r="N517" s="131"/>
      <c r="O517" s="131"/>
      <c r="P517" s="131"/>
      <c r="Q517" s="131"/>
      <c r="R517" s="131"/>
      <c r="S517" s="131"/>
      <c r="T517" s="132"/>
      <c r="AT517" s="133" t="s">
        <v>294</v>
      </c>
      <c r="AU517" s="133" t="s">
        <v>86</v>
      </c>
      <c r="AV517" s="11" t="s">
        <v>86</v>
      </c>
      <c r="AW517" s="11" t="s">
        <v>40</v>
      </c>
      <c r="AX517" s="11" t="s">
        <v>26</v>
      </c>
      <c r="AY517" s="133" t="s">
        <v>284</v>
      </c>
    </row>
    <row r="518" spans="2:63" s="10" customFormat="1" ht="29.85" customHeight="1">
      <c r="B518" s="114"/>
      <c r="C518" s="246"/>
      <c r="D518" s="250" t="s">
        <v>76</v>
      </c>
      <c r="E518" s="242" t="s">
        <v>743</v>
      </c>
      <c r="F518" s="242" t="s">
        <v>915</v>
      </c>
      <c r="G518" s="246"/>
      <c r="H518" s="246"/>
      <c r="I518" s="246"/>
      <c r="J518" s="251">
        <f>BK518</f>
        <v>0</v>
      </c>
      <c r="K518" s="246"/>
      <c r="L518" s="114"/>
      <c r="M518" s="116"/>
      <c r="N518" s="117"/>
      <c r="O518" s="117"/>
      <c r="P518" s="118">
        <f>SUM(P519:P525)</f>
        <v>0</v>
      </c>
      <c r="Q518" s="117"/>
      <c r="R518" s="118">
        <f>SUM(R519:R525)</f>
        <v>4.45930706</v>
      </c>
      <c r="S518" s="117"/>
      <c r="T518" s="119">
        <f>SUM(T519:T525)</f>
        <v>0</v>
      </c>
      <c r="AR518" s="115" t="s">
        <v>26</v>
      </c>
      <c r="AT518" s="120" t="s">
        <v>76</v>
      </c>
      <c r="AU518" s="120" t="s">
        <v>26</v>
      </c>
      <c r="AY518" s="115" t="s">
        <v>284</v>
      </c>
      <c r="BK518" s="121">
        <f>SUM(BK519:BK525)</f>
        <v>0</v>
      </c>
    </row>
    <row r="519" spans="2:65" s="1" customFormat="1" ht="44.25" customHeight="1">
      <c r="B519" s="122"/>
      <c r="C519" s="252" t="s">
        <v>916</v>
      </c>
      <c r="D519" s="252" t="s">
        <v>287</v>
      </c>
      <c r="E519" s="253" t="s">
        <v>917</v>
      </c>
      <c r="F519" s="236" t="s">
        <v>918</v>
      </c>
      <c r="G519" s="254" t="s">
        <v>452</v>
      </c>
      <c r="H519" s="255">
        <v>25.85</v>
      </c>
      <c r="I519" s="123">
        <v>0</v>
      </c>
      <c r="J519" s="256">
        <f>ROUND(I519*H519,2)</f>
        <v>0</v>
      </c>
      <c r="K519" s="236" t="s">
        <v>291</v>
      </c>
      <c r="L519" s="40"/>
      <c r="M519" s="124" t="s">
        <v>5</v>
      </c>
      <c r="N519" s="125" t="s">
        <v>48</v>
      </c>
      <c r="O519" s="41"/>
      <c r="P519" s="126">
        <f>O519*H519</f>
        <v>0</v>
      </c>
      <c r="Q519" s="126">
        <v>0.1295</v>
      </c>
      <c r="R519" s="126">
        <f>Q519*H519</f>
        <v>3.3475750000000004</v>
      </c>
      <c r="S519" s="126">
        <v>0</v>
      </c>
      <c r="T519" s="127">
        <f>S519*H519</f>
        <v>0</v>
      </c>
      <c r="AR519" s="24" t="s">
        <v>292</v>
      </c>
      <c r="AT519" s="24" t="s">
        <v>287</v>
      </c>
      <c r="AU519" s="24" t="s">
        <v>86</v>
      </c>
      <c r="AY519" s="24" t="s">
        <v>284</v>
      </c>
      <c r="BE519" s="128">
        <f>IF(N519="základní",J519,0)</f>
        <v>0</v>
      </c>
      <c r="BF519" s="128">
        <f>IF(N519="snížená",J519,0)</f>
        <v>0</v>
      </c>
      <c r="BG519" s="128">
        <f>IF(N519="zákl. přenesená",J519,0)</f>
        <v>0</v>
      </c>
      <c r="BH519" s="128">
        <f>IF(N519="sníž. přenesená",J519,0)</f>
        <v>0</v>
      </c>
      <c r="BI519" s="128">
        <f>IF(N519="nulová",J519,0)</f>
        <v>0</v>
      </c>
      <c r="BJ519" s="24" t="s">
        <v>26</v>
      </c>
      <c r="BK519" s="128">
        <f>ROUND(I519*H519,2)</f>
        <v>0</v>
      </c>
      <c r="BL519" s="24" t="s">
        <v>292</v>
      </c>
      <c r="BM519" s="24" t="s">
        <v>919</v>
      </c>
    </row>
    <row r="520" spans="2:51" s="12" customFormat="1" ht="13.5">
      <c r="B520" s="134"/>
      <c r="C520" s="261"/>
      <c r="D520" s="262" t="s">
        <v>294</v>
      </c>
      <c r="E520" s="263" t="s">
        <v>5</v>
      </c>
      <c r="F520" s="238" t="s">
        <v>298</v>
      </c>
      <c r="G520" s="261"/>
      <c r="H520" s="264" t="s">
        <v>5</v>
      </c>
      <c r="I520" s="261"/>
      <c r="J520" s="261"/>
      <c r="K520" s="261"/>
      <c r="L520" s="134"/>
      <c r="M520" s="137"/>
      <c r="N520" s="138"/>
      <c r="O520" s="138"/>
      <c r="P520" s="138"/>
      <c r="Q520" s="138"/>
      <c r="R520" s="138"/>
      <c r="S520" s="138"/>
      <c r="T520" s="139"/>
      <c r="AT520" s="135" t="s">
        <v>294</v>
      </c>
      <c r="AU520" s="135" t="s">
        <v>86</v>
      </c>
      <c r="AV520" s="12" t="s">
        <v>26</v>
      </c>
      <c r="AW520" s="12" t="s">
        <v>40</v>
      </c>
      <c r="AX520" s="12" t="s">
        <v>77</v>
      </c>
      <c r="AY520" s="135" t="s">
        <v>284</v>
      </c>
    </row>
    <row r="521" spans="2:51" s="11" customFormat="1" ht="13.5">
      <c r="B521" s="129"/>
      <c r="C521" s="257"/>
      <c r="D521" s="258" t="s">
        <v>294</v>
      </c>
      <c r="E521" s="259" t="s">
        <v>194</v>
      </c>
      <c r="F521" s="237" t="s">
        <v>454</v>
      </c>
      <c r="G521" s="257"/>
      <c r="H521" s="260">
        <v>25.85</v>
      </c>
      <c r="I521" s="257"/>
      <c r="J521" s="257"/>
      <c r="K521" s="257"/>
      <c r="L521" s="129"/>
      <c r="M521" s="130"/>
      <c r="N521" s="131"/>
      <c r="O521" s="131"/>
      <c r="P521" s="131"/>
      <c r="Q521" s="131"/>
      <c r="R521" s="131"/>
      <c r="S521" s="131"/>
      <c r="T521" s="132"/>
      <c r="AT521" s="133" t="s">
        <v>294</v>
      </c>
      <c r="AU521" s="133" t="s">
        <v>86</v>
      </c>
      <c r="AV521" s="11" t="s">
        <v>86</v>
      </c>
      <c r="AW521" s="11" t="s">
        <v>40</v>
      </c>
      <c r="AX521" s="11" t="s">
        <v>26</v>
      </c>
      <c r="AY521" s="133" t="s">
        <v>284</v>
      </c>
    </row>
    <row r="522" spans="2:65" s="1" customFormat="1" ht="22.5" customHeight="1">
      <c r="B522" s="122"/>
      <c r="C522" s="272" t="s">
        <v>920</v>
      </c>
      <c r="D522" s="272" t="s">
        <v>439</v>
      </c>
      <c r="E522" s="273" t="s">
        <v>921</v>
      </c>
      <c r="F522" s="274" t="s">
        <v>922</v>
      </c>
      <c r="G522" s="275" t="s">
        <v>485</v>
      </c>
      <c r="H522" s="276">
        <v>52.734</v>
      </c>
      <c r="I522" s="145">
        <v>0</v>
      </c>
      <c r="J522" s="277">
        <f>ROUND(I522*H522,2)</f>
        <v>0</v>
      </c>
      <c r="K522" s="274" t="s">
        <v>291</v>
      </c>
      <c r="L522" s="146"/>
      <c r="M522" s="147" t="s">
        <v>5</v>
      </c>
      <c r="N522" s="148" t="s">
        <v>48</v>
      </c>
      <c r="O522" s="41"/>
      <c r="P522" s="126">
        <f>O522*H522</f>
        <v>0</v>
      </c>
      <c r="Q522" s="126">
        <v>0.01</v>
      </c>
      <c r="R522" s="126">
        <f>Q522*H522</f>
        <v>0.52734</v>
      </c>
      <c r="S522" s="126">
        <v>0</v>
      </c>
      <c r="T522" s="127">
        <f>S522*H522</f>
        <v>0</v>
      </c>
      <c r="AR522" s="24" t="s">
        <v>332</v>
      </c>
      <c r="AT522" s="24" t="s">
        <v>439</v>
      </c>
      <c r="AU522" s="24" t="s">
        <v>86</v>
      </c>
      <c r="AY522" s="24" t="s">
        <v>284</v>
      </c>
      <c r="BE522" s="128">
        <f>IF(N522="základní",J522,0)</f>
        <v>0</v>
      </c>
      <c r="BF522" s="128">
        <f>IF(N522="snížená",J522,0)</f>
        <v>0</v>
      </c>
      <c r="BG522" s="128">
        <f>IF(N522="zákl. přenesená",J522,0)</f>
        <v>0</v>
      </c>
      <c r="BH522" s="128">
        <f>IF(N522="sníž. přenesená",J522,0)</f>
        <v>0</v>
      </c>
      <c r="BI522" s="128">
        <f>IF(N522="nulová",J522,0)</f>
        <v>0</v>
      </c>
      <c r="BJ522" s="24" t="s">
        <v>26</v>
      </c>
      <c r="BK522" s="128">
        <f>ROUND(I522*H522,2)</f>
        <v>0</v>
      </c>
      <c r="BL522" s="24" t="s">
        <v>292</v>
      </c>
      <c r="BM522" s="24" t="s">
        <v>923</v>
      </c>
    </row>
    <row r="523" spans="2:51" s="11" customFormat="1" ht="13.5">
      <c r="B523" s="129"/>
      <c r="C523" s="257"/>
      <c r="D523" s="258" t="s">
        <v>294</v>
      </c>
      <c r="E523" s="259" t="s">
        <v>5</v>
      </c>
      <c r="F523" s="237" t="s">
        <v>924</v>
      </c>
      <c r="G523" s="257"/>
      <c r="H523" s="260">
        <v>52.734</v>
      </c>
      <c r="I523" s="257"/>
      <c r="J523" s="257"/>
      <c r="K523" s="257"/>
      <c r="L523" s="129"/>
      <c r="M523" s="130"/>
      <c r="N523" s="131"/>
      <c r="O523" s="131"/>
      <c r="P523" s="131"/>
      <c r="Q523" s="131"/>
      <c r="R523" s="131"/>
      <c r="S523" s="131"/>
      <c r="T523" s="132"/>
      <c r="AT523" s="133" t="s">
        <v>294</v>
      </c>
      <c r="AU523" s="133" t="s">
        <v>86</v>
      </c>
      <c r="AV523" s="11" t="s">
        <v>86</v>
      </c>
      <c r="AW523" s="11" t="s">
        <v>40</v>
      </c>
      <c r="AX523" s="11" t="s">
        <v>26</v>
      </c>
      <c r="AY523" s="133" t="s">
        <v>284</v>
      </c>
    </row>
    <row r="524" spans="2:65" s="1" customFormat="1" ht="31.5" customHeight="1">
      <c r="B524" s="122"/>
      <c r="C524" s="252" t="s">
        <v>925</v>
      </c>
      <c r="D524" s="252" t="s">
        <v>287</v>
      </c>
      <c r="E524" s="253" t="s">
        <v>926</v>
      </c>
      <c r="F524" s="236" t="s">
        <v>927</v>
      </c>
      <c r="G524" s="254" t="s">
        <v>308</v>
      </c>
      <c r="H524" s="255">
        <v>0.259</v>
      </c>
      <c r="I524" s="123">
        <v>0</v>
      </c>
      <c r="J524" s="256">
        <f>ROUND(I524*H524,2)</f>
        <v>0</v>
      </c>
      <c r="K524" s="236" t="s">
        <v>291</v>
      </c>
      <c r="L524" s="40"/>
      <c r="M524" s="124" t="s">
        <v>5</v>
      </c>
      <c r="N524" s="125" t="s">
        <v>48</v>
      </c>
      <c r="O524" s="41"/>
      <c r="P524" s="126">
        <f>O524*H524</f>
        <v>0</v>
      </c>
      <c r="Q524" s="126">
        <v>2.25634</v>
      </c>
      <c r="R524" s="126">
        <f>Q524*H524</f>
        <v>0.58439206</v>
      </c>
      <c r="S524" s="126">
        <v>0</v>
      </c>
      <c r="T524" s="127">
        <f>S524*H524</f>
        <v>0</v>
      </c>
      <c r="AR524" s="24" t="s">
        <v>292</v>
      </c>
      <c r="AT524" s="24" t="s">
        <v>287</v>
      </c>
      <c r="AU524" s="24" t="s">
        <v>86</v>
      </c>
      <c r="AY524" s="24" t="s">
        <v>284</v>
      </c>
      <c r="BE524" s="128">
        <f>IF(N524="základní",J524,0)</f>
        <v>0</v>
      </c>
      <c r="BF524" s="128">
        <f>IF(N524="snížená",J524,0)</f>
        <v>0</v>
      </c>
      <c r="BG524" s="128">
        <f>IF(N524="zákl. přenesená",J524,0)</f>
        <v>0</v>
      </c>
      <c r="BH524" s="128">
        <f>IF(N524="sníž. přenesená",J524,0)</f>
        <v>0</v>
      </c>
      <c r="BI524" s="128">
        <f>IF(N524="nulová",J524,0)</f>
        <v>0</v>
      </c>
      <c r="BJ524" s="24" t="s">
        <v>26</v>
      </c>
      <c r="BK524" s="128">
        <f>ROUND(I524*H524,2)</f>
        <v>0</v>
      </c>
      <c r="BL524" s="24" t="s">
        <v>292</v>
      </c>
      <c r="BM524" s="24" t="s">
        <v>928</v>
      </c>
    </row>
    <row r="525" spans="2:51" s="11" customFormat="1" ht="13.5">
      <c r="B525" s="129"/>
      <c r="C525" s="257"/>
      <c r="D525" s="262" t="s">
        <v>294</v>
      </c>
      <c r="E525" s="265" t="s">
        <v>5</v>
      </c>
      <c r="F525" s="239" t="s">
        <v>929</v>
      </c>
      <c r="G525" s="257"/>
      <c r="H525" s="266">
        <v>0.259</v>
      </c>
      <c r="I525" s="257"/>
      <c r="J525" s="257"/>
      <c r="K525" s="257"/>
      <c r="L525" s="129"/>
      <c r="M525" s="130"/>
      <c r="N525" s="131"/>
      <c r="O525" s="131"/>
      <c r="P525" s="131"/>
      <c r="Q525" s="131"/>
      <c r="R525" s="131"/>
      <c r="S525" s="131"/>
      <c r="T525" s="132"/>
      <c r="AT525" s="133" t="s">
        <v>294</v>
      </c>
      <c r="AU525" s="133" t="s">
        <v>86</v>
      </c>
      <c r="AV525" s="11" t="s">
        <v>86</v>
      </c>
      <c r="AW525" s="11" t="s">
        <v>40</v>
      </c>
      <c r="AX525" s="11" t="s">
        <v>26</v>
      </c>
      <c r="AY525" s="133" t="s">
        <v>284</v>
      </c>
    </row>
    <row r="526" spans="2:63" s="10" customFormat="1" ht="29.85" customHeight="1">
      <c r="B526" s="114"/>
      <c r="C526" s="246"/>
      <c r="D526" s="250" t="s">
        <v>76</v>
      </c>
      <c r="E526" s="242" t="s">
        <v>771</v>
      </c>
      <c r="F526" s="242" t="s">
        <v>930</v>
      </c>
      <c r="G526" s="246"/>
      <c r="H526" s="246"/>
      <c r="I526" s="246"/>
      <c r="J526" s="251">
        <f>BK526</f>
        <v>0</v>
      </c>
      <c r="K526" s="246"/>
      <c r="L526" s="114"/>
      <c r="M526" s="116"/>
      <c r="N526" s="117"/>
      <c r="O526" s="117"/>
      <c r="P526" s="118">
        <f>SUM(P527:P625)</f>
        <v>0</v>
      </c>
      <c r="Q526" s="117"/>
      <c r="R526" s="118">
        <f>SUM(R527:R625)</f>
        <v>9.2E-05</v>
      </c>
      <c r="S526" s="117"/>
      <c r="T526" s="119">
        <f>SUM(T527:T625)</f>
        <v>31.89850400000001</v>
      </c>
      <c r="AR526" s="115" t="s">
        <v>26</v>
      </c>
      <c r="AT526" s="120" t="s">
        <v>76</v>
      </c>
      <c r="AU526" s="120" t="s">
        <v>26</v>
      </c>
      <c r="AY526" s="115" t="s">
        <v>284</v>
      </c>
      <c r="BK526" s="121">
        <f>SUM(BK527:BK625)</f>
        <v>0</v>
      </c>
    </row>
    <row r="527" spans="2:65" s="1" customFormat="1" ht="22.5" customHeight="1">
      <c r="B527" s="122"/>
      <c r="C527" s="252" t="s">
        <v>931</v>
      </c>
      <c r="D527" s="252" t="s">
        <v>287</v>
      </c>
      <c r="E527" s="253" t="s">
        <v>932</v>
      </c>
      <c r="F527" s="236" t="s">
        <v>933</v>
      </c>
      <c r="G527" s="254" t="s">
        <v>452</v>
      </c>
      <c r="H527" s="255">
        <v>63.45</v>
      </c>
      <c r="I527" s="123">
        <v>0</v>
      </c>
      <c r="J527" s="256">
        <f>ROUND(I527*H527,2)</f>
        <v>0</v>
      </c>
      <c r="K527" s="236" t="s">
        <v>291</v>
      </c>
      <c r="L527" s="40"/>
      <c r="M527" s="124" t="s">
        <v>5</v>
      </c>
      <c r="N527" s="125" t="s">
        <v>48</v>
      </c>
      <c r="O527" s="41"/>
      <c r="P527" s="126">
        <f>O527*H527</f>
        <v>0</v>
      </c>
      <c r="Q527" s="126">
        <v>0</v>
      </c>
      <c r="R527" s="126">
        <f>Q527*H527</f>
        <v>0</v>
      </c>
      <c r="S527" s="126">
        <v>0</v>
      </c>
      <c r="T527" s="127">
        <f>S527*H527</f>
        <v>0</v>
      </c>
      <c r="AR527" s="24" t="s">
        <v>292</v>
      </c>
      <c r="AT527" s="24" t="s">
        <v>287</v>
      </c>
      <c r="AU527" s="24" t="s">
        <v>86</v>
      </c>
      <c r="AY527" s="24" t="s">
        <v>284</v>
      </c>
      <c r="BE527" s="128">
        <f>IF(N527="základní",J527,0)</f>
        <v>0</v>
      </c>
      <c r="BF527" s="128">
        <f>IF(N527="snížená",J527,0)</f>
        <v>0</v>
      </c>
      <c r="BG527" s="128">
        <f>IF(N527="zákl. přenesená",J527,0)</f>
        <v>0</v>
      </c>
      <c r="BH527" s="128">
        <f>IF(N527="sníž. přenesená",J527,0)</f>
        <v>0</v>
      </c>
      <c r="BI527" s="128">
        <f>IF(N527="nulová",J527,0)</f>
        <v>0</v>
      </c>
      <c r="BJ527" s="24" t="s">
        <v>26</v>
      </c>
      <c r="BK527" s="128">
        <f>ROUND(I527*H527,2)</f>
        <v>0</v>
      </c>
      <c r="BL527" s="24" t="s">
        <v>292</v>
      </c>
      <c r="BM527" s="24" t="s">
        <v>934</v>
      </c>
    </row>
    <row r="528" spans="2:51" s="12" customFormat="1" ht="13.5">
      <c r="B528" s="134"/>
      <c r="C528" s="261"/>
      <c r="D528" s="262" t="s">
        <v>294</v>
      </c>
      <c r="E528" s="263" t="s">
        <v>5</v>
      </c>
      <c r="F528" s="238" t="s">
        <v>298</v>
      </c>
      <c r="G528" s="261"/>
      <c r="H528" s="264" t="s">
        <v>5</v>
      </c>
      <c r="I528" s="261"/>
      <c r="J528" s="261"/>
      <c r="K528" s="261"/>
      <c r="L528" s="134"/>
      <c r="M528" s="137"/>
      <c r="N528" s="138"/>
      <c r="O528" s="138"/>
      <c r="P528" s="138"/>
      <c r="Q528" s="138"/>
      <c r="R528" s="138"/>
      <c r="S528" s="138"/>
      <c r="T528" s="139"/>
      <c r="AT528" s="135" t="s">
        <v>294</v>
      </c>
      <c r="AU528" s="135" t="s">
        <v>86</v>
      </c>
      <c r="AV528" s="12" t="s">
        <v>26</v>
      </c>
      <c r="AW528" s="12" t="s">
        <v>40</v>
      </c>
      <c r="AX528" s="12" t="s">
        <v>77</v>
      </c>
      <c r="AY528" s="135" t="s">
        <v>284</v>
      </c>
    </row>
    <row r="529" spans="2:51" s="11" customFormat="1" ht="13.5">
      <c r="B529" s="129"/>
      <c r="C529" s="257"/>
      <c r="D529" s="262" t="s">
        <v>294</v>
      </c>
      <c r="E529" s="265" t="s">
        <v>5</v>
      </c>
      <c r="F529" s="239" t="s">
        <v>935</v>
      </c>
      <c r="G529" s="257"/>
      <c r="H529" s="266">
        <v>56.85</v>
      </c>
      <c r="I529" s="257"/>
      <c r="J529" s="257"/>
      <c r="K529" s="257"/>
      <c r="L529" s="129"/>
      <c r="M529" s="130"/>
      <c r="N529" s="131"/>
      <c r="O529" s="131"/>
      <c r="P529" s="131"/>
      <c r="Q529" s="131"/>
      <c r="R529" s="131"/>
      <c r="S529" s="131"/>
      <c r="T529" s="132"/>
      <c r="AT529" s="133" t="s">
        <v>294</v>
      </c>
      <c r="AU529" s="133" t="s">
        <v>86</v>
      </c>
      <c r="AV529" s="11" t="s">
        <v>86</v>
      </c>
      <c r="AW529" s="11" t="s">
        <v>40</v>
      </c>
      <c r="AX529" s="11" t="s">
        <v>77</v>
      </c>
      <c r="AY529" s="133" t="s">
        <v>284</v>
      </c>
    </row>
    <row r="530" spans="2:51" s="11" customFormat="1" ht="13.5">
      <c r="B530" s="129"/>
      <c r="C530" s="257"/>
      <c r="D530" s="262" t="s">
        <v>294</v>
      </c>
      <c r="E530" s="265" t="s">
        <v>5</v>
      </c>
      <c r="F530" s="239" t="s">
        <v>936</v>
      </c>
      <c r="G530" s="257"/>
      <c r="H530" s="266">
        <v>6.6</v>
      </c>
      <c r="I530" s="257"/>
      <c r="J530" s="257"/>
      <c r="K530" s="257"/>
      <c r="L530" s="129"/>
      <c r="M530" s="130"/>
      <c r="N530" s="131"/>
      <c r="O530" s="131"/>
      <c r="P530" s="131"/>
      <c r="Q530" s="131"/>
      <c r="R530" s="131"/>
      <c r="S530" s="131"/>
      <c r="T530" s="132"/>
      <c r="AT530" s="133" t="s">
        <v>294</v>
      </c>
      <c r="AU530" s="133" t="s">
        <v>86</v>
      </c>
      <c r="AV530" s="11" t="s">
        <v>86</v>
      </c>
      <c r="AW530" s="11" t="s">
        <v>40</v>
      </c>
      <c r="AX530" s="11" t="s">
        <v>77</v>
      </c>
      <c r="AY530" s="133" t="s">
        <v>284</v>
      </c>
    </row>
    <row r="531" spans="2:51" s="13" customFormat="1" ht="13.5">
      <c r="B531" s="140"/>
      <c r="C531" s="267"/>
      <c r="D531" s="258" t="s">
        <v>294</v>
      </c>
      <c r="E531" s="268" t="s">
        <v>225</v>
      </c>
      <c r="F531" s="240" t="s">
        <v>304</v>
      </c>
      <c r="G531" s="267"/>
      <c r="H531" s="269">
        <v>63.45</v>
      </c>
      <c r="I531" s="267"/>
      <c r="J531" s="267"/>
      <c r="K531" s="267"/>
      <c r="L531" s="140"/>
      <c r="M531" s="141"/>
      <c r="N531" s="142"/>
      <c r="O531" s="142"/>
      <c r="P531" s="142"/>
      <c r="Q531" s="142"/>
      <c r="R531" s="142"/>
      <c r="S531" s="142"/>
      <c r="T531" s="143"/>
      <c r="AT531" s="144" t="s">
        <v>294</v>
      </c>
      <c r="AU531" s="144" t="s">
        <v>86</v>
      </c>
      <c r="AV531" s="13" t="s">
        <v>292</v>
      </c>
      <c r="AW531" s="13" t="s">
        <v>40</v>
      </c>
      <c r="AX531" s="13" t="s">
        <v>26</v>
      </c>
      <c r="AY531" s="144" t="s">
        <v>284</v>
      </c>
    </row>
    <row r="532" spans="2:65" s="1" customFormat="1" ht="22.5" customHeight="1">
      <c r="B532" s="122"/>
      <c r="C532" s="252" t="s">
        <v>937</v>
      </c>
      <c r="D532" s="252" t="s">
        <v>287</v>
      </c>
      <c r="E532" s="253" t="s">
        <v>938</v>
      </c>
      <c r="F532" s="236" t="s">
        <v>939</v>
      </c>
      <c r="G532" s="254" t="s">
        <v>308</v>
      </c>
      <c r="H532" s="255">
        <v>5.512</v>
      </c>
      <c r="I532" s="123">
        <v>0</v>
      </c>
      <c r="J532" s="256">
        <f>ROUND(I532*H532,2)</f>
        <v>0</v>
      </c>
      <c r="K532" s="236" t="s">
        <v>291</v>
      </c>
      <c r="L532" s="40"/>
      <c r="M532" s="124" t="s">
        <v>5</v>
      </c>
      <c r="N532" s="125" t="s">
        <v>48</v>
      </c>
      <c r="O532" s="41"/>
      <c r="P532" s="126">
        <f>O532*H532</f>
        <v>0</v>
      </c>
      <c r="Q532" s="126">
        <v>0</v>
      </c>
      <c r="R532" s="126">
        <f>Q532*H532</f>
        <v>0</v>
      </c>
      <c r="S532" s="126">
        <v>2.4</v>
      </c>
      <c r="T532" s="127">
        <f>S532*H532</f>
        <v>13.228799999999998</v>
      </c>
      <c r="AR532" s="24" t="s">
        <v>292</v>
      </c>
      <c r="AT532" s="24" t="s">
        <v>287</v>
      </c>
      <c r="AU532" s="24" t="s">
        <v>86</v>
      </c>
      <c r="AY532" s="24" t="s">
        <v>284</v>
      </c>
      <c r="BE532" s="128">
        <f>IF(N532="základní",J532,0)</f>
        <v>0</v>
      </c>
      <c r="BF532" s="128">
        <f>IF(N532="snížená",J532,0)</f>
        <v>0</v>
      </c>
      <c r="BG532" s="128">
        <f>IF(N532="zákl. přenesená",J532,0)</f>
        <v>0</v>
      </c>
      <c r="BH532" s="128">
        <f>IF(N532="sníž. přenesená",J532,0)</f>
        <v>0</v>
      </c>
      <c r="BI532" s="128">
        <f>IF(N532="nulová",J532,0)</f>
        <v>0</v>
      </c>
      <c r="BJ532" s="24" t="s">
        <v>26</v>
      </c>
      <c r="BK532" s="128">
        <f>ROUND(I532*H532,2)</f>
        <v>0</v>
      </c>
      <c r="BL532" s="24" t="s">
        <v>292</v>
      </c>
      <c r="BM532" s="24" t="s">
        <v>940</v>
      </c>
    </row>
    <row r="533" spans="2:51" s="12" customFormat="1" ht="13.5">
      <c r="B533" s="134"/>
      <c r="C533" s="261"/>
      <c r="D533" s="262" t="s">
        <v>294</v>
      </c>
      <c r="E533" s="263" t="s">
        <v>5</v>
      </c>
      <c r="F533" s="238" t="s">
        <v>298</v>
      </c>
      <c r="G533" s="261"/>
      <c r="H533" s="264" t="s">
        <v>5</v>
      </c>
      <c r="I533" s="261"/>
      <c r="J533" s="261"/>
      <c r="K533" s="261"/>
      <c r="L533" s="134"/>
      <c r="M533" s="137"/>
      <c r="N533" s="138"/>
      <c r="O533" s="138"/>
      <c r="P533" s="138"/>
      <c r="Q533" s="138"/>
      <c r="R533" s="138"/>
      <c r="S533" s="138"/>
      <c r="T533" s="139"/>
      <c r="AT533" s="135" t="s">
        <v>294</v>
      </c>
      <c r="AU533" s="135" t="s">
        <v>86</v>
      </c>
      <c r="AV533" s="12" t="s">
        <v>26</v>
      </c>
      <c r="AW533" s="12" t="s">
        <v>40</v>
      </c>
      <c r="AX533" s="12" t="s">
        <v>77</v>
      </c>
      <c r="AY533" s="135" t="s">
        <v>284</v>
      </c>
    </row>
    <row r="534" spans="2:51" s="11" customFormat="1" ht="13.5">
      <c r="B534" s="129"/>
      <c r="C534" s="257"/>
      <c r="D534" s="262" t="s">
        <v>294</v>
      </c>
      <c r="E534" s="265" t="s">
        <v>5</v>
      </c>
      <c r="F534" s="239" t="s">
        <v>941</v>
      </c>
      <c r="G534" s="257"/>
      <c r="H534" s="266">
        <v>4.25</v>
      </c>
      <c r="I534" s="257"/>
      <c r="J534" s="257"/>
      <c r="K534" s="257"/>
      <c r="L534" s="129"/>
      <c r="M534" s="130"/>
      <c r="N534" s="131"/>
      <c r="O534" s="131"/>
      <c r="P534" s="131"/>
      <c r="Q534" s="131"/>
      <c r="R534" s="131"/>
      <c r="S534" s="131"/>
      <c r="T534" s="132"/>
      <c r="AT534" s="133" t="s">
        <v>294</v>
      </c>
      <c r="AU534" s="133" t="s">
        <v>86</v>
      </c>
      <c r="AV534" s="11" t="s">
        <v>86</v>
      </c>
      <c r="AW534" s="11" t="s">
        <v>40</v>
      </c>
      <c r="AX534" s="11" t="s">
        <v>77</v>
      </c>
      <c r="AY534" s="133" t="s">
        <v>284</v>
      </c>
    </row>
    <row r="535" spans="2:51" s="11" customFormat="1" ht="13.5">
      <c r="B535" s="129"/>
      <c r="C535" s="257"/>
      <c r="D535" s="262" t="s">
        <v>294</v>
      </c>
      <c r="E535" s="265" t="s">
        <v>5</v>
      </c>
      <c r="F535" s="239" t="s">
        <v>942</v>
      </c>
      <c r="G535" s="257"/>
      <c r="H535" s="266">
        <v>1.082</v>
      </c>
      <c r="I535" s="257"/>
      <c r="J535" s="257"/>
      <c r="K535" s="257"/>
      <c r="L535" s="129"/>
      <c r="M535" s="130"/>
      <c r="N535" s="131"/>
      <c r="O535" s="131"/>
      <c r="P535" s="131"/>
      <c r="Q535" s="131"/>
      <c r="R535" s="131"/>
      <c r="S535" s="131"/>
      <c r="T535" s="132"/>
      <c r="AT535" s="133" t="s">
        <v>294</v>
      </c>
      <c r="AU535" s="133" t="s">
        <v>86</v>
      </c>
      <c r="AV535" s="11" t="s">
        <v>86</v>
      </c>
      <c r="AW535" s="11" t="s">
        <v>40</v>
      </c>
      <c r="AX535" s="11" t="s">
        <v>77</v>
      </c>
      <c r="AY535" s="133" t="s">
        <v>284</v>
      </c>
    </row>
    <row r="536" spans="2:51" s="11" customFormat="1" ht="13.5">
      <c r="B536" s="129"/>
      <c r="C536" s="257"/>
      <c r="D536" s="262" t="s">
        <v>294</v>
      </c>
      <c r="E536" s="265" t="s">
        <v>5</v>
      </c>
      <c r="F536" s="239" t="s">
        <v>943</v>
      </c>
      <c r="G536" s="257"/>
      <c r="H536" s="266">
        <v>0.18</v>
      </c>
      <c r="I536" s="257"/>
      <c r="J536" s="257"/>
      <c r="K536" s="257"/>
      <c r="L536" s="129"/>
      <c r="M536" s="130"/>
      <c r="N536" s="131"/>
      <c r="O536" s="131"/>
      <c r="P536" s="131"/>
      <c r="Q536" s="131"/>
      <c r="R536" s="131"/>
      <c r="S536" s="131"/>
      <c r="T536" s="132"/>
      <c r="AT536" s="133" t="s">
        <v>294</v>
      </c>
      <c r="AU536" s="133" t="s">
        <v>86</v>
      </c>
      <c r="AV536" s="11" t="s">
        <v>86</v>
      </c>
      <c r="AW536" s="11" t="s">
        <v>40</v>
      </c>
      <c r="AX536" s="11" t="s">
        <v>77</v>
      </c>
      <c r="AY536" s="133" t="s">
        <v>284</v>
      </c>
    </row>
    <row r="537" spans="2:51" s="13" customFormat="1" ht="13.5">
      <c r="B537" s="140"/>
      <c r="C537" s="267"/>
      <c r="D537" s="258" t="s">
        <v>294</v>
      </c>
      <c r="E537" s="268" t="s">
        <v>5</v>
      </c>
      <c r="F537" s="240" t="s">
        <v>304</v>
      </c>
      <c r="G537" s="267"/>
      <c r="H537" s="269">
        <v>5.512</v>
      </c>
      <c r="I537" s="267"/>
      <c r="J537" s="267"/>
      <c r="K537" s="267"/>
      <c r="L537" s="140"/>
      <c r="M537" s="141"/>
      <c r="N537" s="142"/>
      <c r="O537" s="142"/>
      <c r="P537" s="142"/>
      <c r="Q537" s="142"/>
      <c r="R537" s="142"/>
      <c r="S537" s="142"/>
      <c r="T537" s="143"/>
      <c r="AT537" s="144" t="s">
        <v>294</v>
      </c>
      <c r="AU537" s="144" t="s">
        <v>86</v>
      </c>
      <c r="AV537" s="13" t="s">
        <v>292</v>
      </c>
      <c r="AW537" s="13" t="s">
        <v>40</v>
      </c>
      <c r="AX537" s="13" t="s">
        <v>26</v>
      </c>
      <c r="AY537" s="144" t="s">
        <v>284</v>
      </c>
    </row>
    <row r="538" spans="2:65" s="1" customFormat="1" ht="31.5" customHeight="1">
      <c r="B538" s="122"/>
      <c r="C538" s="252" t="s">
        <v>944</v>
      </c>
      <c r="D538" s="252" t="s">
        <v>287</v>
      </c>
      <c r="E538" s="253" t="s">
        <v>945</v>
      </c>
      <c r="F538" s="236" t="s">
        <v>946</v>
      </c>
      <c r="G538" s="254" t="s">
        <v>290</v>
      </c>
      <c r="H538" s="255">
        <v>14.678</v>
      </c>
      <c r="I538" s="123">
        <v>0</v>
      </c>
      <c r="J538" s="256">
        <f>ROUND(I538*H538,2)</f>
        <v>0</v>
      </c>
      <c r="K538" s="236" t="s">
        <v>291</v>
      </c>
      <c r="L538" s="40"/>
      <c r="M538" s="124" t="s">
        <v>5</v>
      </c>
      <c r="N538" s="125" t="s">
        <v>48</v>
      </c>
      <c r="O538" s="41"/>
      <c r="P538" s="126">
        <f>O538*H538</f>
        <v>0</v>
      </c>
      <c r="Q538" s="126">
        <v>0</v>
      </c>
      <c r="R538" s="126">
        <f>Q538*H538</f>
        <v>0</v>
      </c>
      <c r="S538" s="126">
        <v>0.261</v>
      </c>
      <c r="T538" s="127">
        <f>S538*H538</f>
        <v>3.8309580000000003</v>
      </c>
      <c r="AR538" s="24" t="s">
        <v>292</v>
      </c>
      <c r="AT538" s="24" t="s">
        <v>287</v>
      </c>
      <c r="AU538" s="24" t="s">
        <v>86</v>
      </c>
      <c r="AY538" s="24" t="s">
        <v>284</v>
      </c>
      <c r="BE538" s="128">
        <f>IF(N538="základní",J538,0)</f>
        <v>0</v>
      </c>
      <c r="BF538" s="128">
        <f>IF(N538="snížená",J538,0)</f>
        <v>0</v>
      </c>
      <c r="BG538" s="128">
        <f>IF(N538="zákl. přenesená",J538,0)</f>
        <v>0</v>
      </c>
      <c r="BH538" s="128">
        <f>IF(N538="sníž. přenesená",J538,0)</f>
        <v>0</v>
      </c>
      <c r="BI538" s="128">
        <f>IF(N538="nulová",J538,0)</f>
        <v>0</v>
      </c>
      <c r="BJ538" s="24" t="s">
        <v>26</v>
      </c>
      <c r="BK538" s="128">
        <f>ROUND(I538*H538,2)</f>
        <v>0</v>
      </c>
      <c r="BL538" s="24" t="s">
        <v>292</v>
      </c>
      <c r="BM538" s="24" t="s">
        <v>947</v>
      </c>
    </row>
    <row r="539" spans="2:51" s="12" customFormat="1" ht="13.5">
      <c r="B539" s="134"/>
      <c r="C539" s="261"/>
      <c r="D539" s="262" t="s">
        <v>294</v>
      </c>
      <c r="E539" s="263" t="s">
        <v>5</v>
      </c>
      <c r="F539" s="238" t="s">
        <v>298</v>
      </c>
      <c r="G539" s="261"/>
      <c r="H539" s="264" t="s">
        <v>5</v>
      </c>
      <c r="I539" s="261"/>
      <c r="J539" s="261"/>
      <c r="K539" s="261"/>
      <c r="L539" s="134"/>
      <c r="M539" s="137"/>
      <c r="N539" s="138"/>
      <c r="O539" s="138"/>
      <c r="P539" s="138"/>
      <c r="Q539" s="138"/>
      <c r="R539" s="138"/>
      <c r="S539" s="138"/>
      <c r="T539" s="139"/>
      <c r="AT539" s="135" t="s">
        <v>294</v>
      </c>
      <c r="AU539" s="135" t="s">
        <v>86</v>
      </c>
      <c r="AV539" s="12" t="s">
        <v>26</v>
      </c>
      <c r="AW539" s="12" t="s">
        <v>40</v>
      </c>
      <c r="AX539" s="12" t="s">
        <v>77</v>
      </c>
      <c r="AY539" s="135" t="s">
        <v>284</v>
      </c>
    </row>
    <row r="540" spans="2:51" s="11" customFormat="1" ht="13.5">
      <c r="B540" s="129"/>
      <c r="C540" s="257"/>
      <c r="D540" s="258" t="s">
        <v>294</v>
      </c>
      <c r="E540" s="259" t="s">
        <v>5</v>
      </c>
      <c r="F540" s="237" t="s">
        <v>948</v>
      </c>
      <c r="G540" s="257"/>
      <c r="H540" s="260">
        <v>14.678</v>
      </c>
      <c r="I540" s="257"/>
      <c r="J540" s="257"/>
      <c r="K540" s="257"/>
      <c r="L540" s="129"/>
      <c r="M540" s="130"/>
      <c r="N540" s="131"/>
      <c r="O540" s="131"/>
      <c r="P540" s="131"/>
      <c r="Q540" s="131"/>
      <c r="R540" s="131"/>
      <c r="S540" s="131"/>
      <c r="T540" s="132"/>
      <c r="AT540" s="133" t="s">
        <v>294</v>
      </c>
      <c r="AU540" s="133" t="s">
        <v>86</v>
      </c>
      <c r="AV540" s="11" t="s">
        <v>86</v>
      </c>
      <c r="AW540" s="11" t="s">
        <v>40</v>
      </c>
      <c r="AX540" s="11" t="s">
        <v>26</v>
      </c>
      <c r="AY540" s="133" t="s">
        <v>284</v>
      </c>
    </row>
    <row r="541" spans="2:65" s="1" customFormat="1" ht="31.5" customHeight="1">
      <c r="B541" s="122"/>
      <c r="C541" s="252" t="s">
        <v>949</v>
      </c>
      <c r="D541" s="252" t="s">
        <v>287</v>
      </c>
      <c r="E541" s="253" t="s">
        <v>950</v>
      </c>
      <c r="F541" s="236" t="s">
        <v>951</v>
      </c>
      <c r="G541" s="254" t="s">
        <v>308</v>
      </c>
      <c r="H541" s="255">
        <v>3.364</v>
      </c>
      <c r="I541" s="123">
        <v>0</v>
      </c>
      <c r="J541" s="256">
        <f>ROUND(I541*H541,2)</f>
        <v>0</v>
      </c>
      <c r="K541" s="236" t="s">
        <v>291</v>
      </c>
      <c r="L541" s="40"/>
      <c r="M541" s="124" t="s">
        <v>5</v>
      </c>
      <c r="N541" s="125" t="s">
        <v>48</v>
      </c>
      <c r="O541" s="41"/>
      <c r="P541" s="126">
        <f>O541*H541</f>
        <v>0</v>
      </c>
      <c r="Q541" s="126">
        <v>0</v>
      </c>
      <c r="R541" s="126">
        <f>Q541*H541</f>
        <v>0</v>
      </c>
      <c r="S541" s="126">
        <v>1.8</v>
      </c>
      <c r="T541" s="127">
        <f>S541*H541</f>
        <v>6.0552</v>
      </c>
      <c r="AR541" s="24" t="s">
        <v>292</v>
      </c>
      <c r="AT541" s="24" t="s">
        <v>287</v>
      </c>
      <c r="AU541" s="24" t="s">
        <v>86</v>
      </c>
      <c r="AY541" s="24" t="s">
        <v>284</v>
      </c>
      <c r="BE541" s="128">
        <f>IF(N541="základní",J541,0)</f>
        <v>0</v>
      </c>
      <c r="BF541" s="128">
        <f>IF(N541="snížená",J541,0)</f>
        <v>0</v>
      </c>
      <c r="BG541" s="128">
        <f>IF(N541="zákl. přenesená",J541,0)</f>
        <v>0</v>
      </c>
      <c r="BH541" s="128">
        <f>IF(N541="sníž. přenesená",J541,0)</f>
        <v>0</v>
      </c>
      <c r="BI541" s="128">
        <f>IF(N541="nulová",J541,0)</f>
        <v>0</v>
      </c>
      <c r="BJ541" s="24" t="s">
        <v>26</v>
      </c>
      <c r="BK541" s="128">
        <f>ROUND(I541*H541,2)</f>
        <v>0</v>
      </c>
      <c r="BL541" s="24" t="s">
        <v>292</v>
      </c>
      <c r="BM541" s="24" t="s">
        <v>952</v>
      </c>
    </row>
    <row r="542" spans="2:51" s="12" customFormat="1" ht="13.5">
      <c r="B542" s="134"/>
      <c r="C542" s="261"/>
      <c r="D542" s="262" t="s">
        <v>294</v>
      </c>
      <c r="E542" s="263" t="s">
        <v>5</v>
      </c>
      <c r="F542" s="238" t="s">
        <v>298</v>
      </c>
      <c r="G542" s="261"/>
      <c r="H542" s="264" t="s">
        <v>5</v>
      </c>
      <c r="I542" s="261"/>
      <c r="J542" s="261"/>
      <c r="K542" s="261"/>
      <c r="L542" s="134"/>
      <c r="M542" s="137"/>
      <c r="N542" s="138"/>
      <c r="O542" s="138"/>
      <c r="P542" s="138"/>
      <c r="Q542" s="138"/>
      <c r="R542" s="138"/>
      <c r="S542" s="138"/>
      <c r="T542" s="139"/>
      <c r="AT542" s="135" t="s">
        <v>294</v>
      </c>
      <c r="AU542" s="135" t="s">
        <v>86</v>
      </c>
      <c r="AV542" s="12" t="s">
        <v>26</v>
      </c>
      <c r="AW542" s="12" t="s">
        <v>40</v>
      </c>
      <c r="AX542" s="12" t="s">
        <v>77</v>
      </c>
      <c r="AY542" s="135" t="s">
        <v>284</v>
      </c>
    </row>
    <row r="543" spans="2:51" s="11" customFormat="1" ht="13.5">
      <c r="B543" s="129"/>
      <c r="C543" s="257"/>
      <c r="D543" s="258" t="s">
        <v>294</v>
      </c>
      <c r="E543" s="259" t="s">
        <v>5</v>
      </c>
      <c r="F543" s="237" t="s">
        <v>953</v>
      </c>
      <c r="G543" s="257"/>
      <c r="H543" s="260">
        <v>3.364</v>
      </c>
      <c r="I543" s="257"/>
      <c r="J543" s="257"/>
      <c r="K543" s="257"/>
      <c r="L543" s="129"/>
      <c r="M543" s="130"/>
      <c r="N543" s="131"/>
      <c r="O543" s="131"/>
      <c r="P543" s="131"/>
      <c r="Q543" s="131"/>
      <c r="R543" s="131"/>
      <c r="S543" s="131"/>
      <c r="T543" s="132"/>
      <c r="AT543" s="133" t="s">
        <v>294</v>
      </c>
      <c r="AU543" s="133" t="s">
        <v>86</v>
      </c>
      <c r="AV543" s="11" t="s">
        <v>86</v>
      </c>
      <c r="AW543" s="11" t="s">
        <v>40</v>
      </c>
      <c r="AX543" s="11" t="s">
        <v>26</v>
      </c>
      <c r="AY543" s="133" t="s">
        <v>284</v>
      </c>
    </row>
    <row r="544" spans="2:65" s="1" customFormat="1" ht="22.5" customHeight="1">
      <c r="B544" s="122"/>
      <c r="C544" s="252" t="s">
        <v>954</v>
      </c>
      <c r="D544" s="252" t="s">
        <v>287</v>
      </c>
      <c r="E544" s="253" t="s">
        <v>955</v>
      </c>
      <c r="F544" s="236" t="s">
        <v>956</v>
      </c>
      <c r="G544" s="254" t="s">
        <v>290</v>
      </c>
      <c r="H544" s="255">
        <v>0.893</v>
      </c>
      <c r="I544" s="123">
        <v>0</v>
      </c>
      <c r="J544" s="256">
        <f>ROUND(I544*H544,2)</f>
        <v>0</v>
      </c>
      <c r="K544" s="236" t="s">
        <v>291</v>
      </c>
      <c r="L544" s="40"/>
      <c r="M544" s="124" t="s">
        <v>5</v>
      </c>
      <c r="N544" s="125" t="s">
        <v>48</v>
      </c>
      <c r="O544" s="41"/>
      <c r="P544" s="126">
        <f>O544*H544</f>
        <v>0</v>
      </c>
      <c r="Q544" s="126">
        <v>0</v>
      </c>
      <c r="R544" s="126">
        <f>Q544*H544</f>
        <v>0</v>
      </c>
      <c r="S544" s="126">
        <v>0.082</v>
      </c>
      <c r="T544" s="127">
        <f>S544*H544</f>
        <v>0.073226</v>
      </c>
      <c r="AR544" s="24" t="s">
        <v>292</v>
      </c>
      <c r="AT544" s="24" t="s">
        <v>287</v>
      </c>
      <c r="AU544" s="24" t="s">
        <v>86</v>
      </c>
      <c r="AY544" s="24" t="s">
        <v>284</v>
      </c>
      <c r="BE544" s="128">
        <f>IF(N544="základní",J544,0)</f>
        <v>0</v>
      </c>
      <c r="BF544" s="128">
        <f>IF(N544="snížená",J544,0)</f>
        <v>0</v>
      </c>
      <c r="BG544" s="128">
        <f>IF(N544="zákl. přenesená",J544,0)</f>
        <v>0</v>
      </c>
      <c r="BH544" s="128">
        <f>IF(N544="sníž. přenesená",J544,0)</f>
        <v>0</v>
      </c>
      <c r="BI544" s="128">
        <f>IF(N544="nulová",J544,0)</f>
        <v>0</v>
      </c>
      <c r="BJ544" s="24" t="s">
        <v>26</v>
      </c>
      <c r="BK544" s="128">
        <f>ROUND(I544*H544,2)</f>
        <v>0</v>
      </c>
      <c r="BL544" s="24" t="s">
        <v>292</v>
      </c>
      <c r="BM544" s="24" t="s">
        <v>957</v>
      </c>
    </row>
    <row r="545" spans="2:51" s="12" customFormat="1" ht="13.5">
      <c r="B545" s="134"/>
      <c r="C545" s="261"/>
      <c r="D545" s="262" t="s">
        <v>294</v>
      </c>
      <c r="E545" s="263" t="s">
        <v>5</v>
      </c>
      <c r="F545" s="238" t="s">
        <v>298</v>
      </c>
      <c r="G545" s="261"/>
      <c r="H545" s="264" t="s">
        <v>5</v>
      </c>
      <c r="I545" s="261"/>
      <c r="J545" s="261"/>
      <c r="K545" s="261"/>
      <c r="L545" s="134"/>
      <c r="M545" s="137"/>
      <c r="N545" s="138"/>
      <c r="O545" s="138"/>
      <c r="P545" s="138"/>
      <c r="Q545" s="138"/>
      <c r="R545" s="138"/>
      <c r="S545" s="138"/>
      <c r="T545" s="139"/>
      <c r="AT545" s="135" t="s">
        <v>294</v>
      </c>
      <c r="AU545" s="135" t="s">
        <v>86</v>
      </c>
      <c r="AV545" s="12" t="s">
        <v>26</v>
      </c>
      <c r="AW545" s="12" t="s">
        <v>40</v>
      </c>
      <c r="AX545" s="12" t="s">
        <v>77</v>
      </c>
      <c r="AY545" s="135" t="s">
        <v>284</v>
      </c>
    </row>
    <row r="546" spans="2:51" s="11" customFormat="1" ht="13.5">
      <c r="B546" s="129"/>
      <c r="C546" s="257"/>
      <c r="D546" s="258" t="s">
        <v>294</v>
      </c>
      <c r="E546" s="259" t="s">
        <v>5</v>
      </c>
      <c r="F546" s="237" t="s">
        <v>958</v>
      </c>
      <c r="G546" s="257"/>
      <c r="H546" s="260">
        <v>0.893</v>
      </c>
      <c r="I546" s="257"/>
      <c r="J546" s="257"/>
      <c r="K546" s="257"/>
      <c r="L546" s="129"/>
      <c r="M546" s="130"/>
      <c r="N546" s="131"/>
      <c r="O546" s="131"/>
      <c r="P546" s="131"/>
      <c r="Q546" s="131"/>
      <c r="R546" s="131"/>
      <c r="S546" s="131"/>
      <c r="T546" s="132"/>
      <c r="AT546" s="133" t="s">
        <v>294</v>
      </c>
      <c r="AU546" s="133" t="s">
        <v>86</v>
      </c>
      <c r="AV546" s="11" t="s">
        <v>86</v>
      </c>
      <c r="AW546" s="11" t="s">
        <v>40</v>
      </c>
      <c r="AX546" s="11" t="s">
        <v>26</v>
      </c>
      <c r="AY546" s="133" t="s">
        <v>284</v>
      </c>
    </row>
    <row r="547" spans="2:65" s="1" customFormat="1" ht="31.5" customHeight="1">
      <c r="B547" s="122"/>
      <c r="C547" s="252" t="s">
        <v>959</v>
      </c>
      <c r="D547" s="252" t="s">
        <v>287</v>
      </c>
      <c r="E547" s="253" t="s">
        <v>960</v>
      </c>
      <c r="F547" s="236" t="s">
        <v>961</v>
      </c>
      <c r="G547" s="254" t="s">
        <v>308</v>
      </c>
      <c r="H547" s="255">
        <v>0.52</v>
      </c>
      <c r="I547" s="123">
        <v>0</v>
      </c>
      <c r="J547" s="256">
        <f>ROUND(I547*H547,2)</f>
        <v>0</v>
      </c>
      <c r="K547" s="236" t="s">
        <v>291</v>
      </c>
      <c r="L547" s="40"/>
      <c r="M547" s="124" t="s">
        <v>5</v>
      </c>
      <c r="N547" s="125" t="s">
        <v>48</v>
      </c>
      <c r="O547" s="41"/>
      <c r="P547" s="126">
        <f>O547*H547</f>
        <v>0</v>
      </c>
      <c r="Q547" s="126">
        <v>0</v>
      </c>
      <c r="R547" s="126">
        <f>Q547*H547</f>
        <v>0</v>
      </c>
      <c r="S547" s="126">
        <v>2.2</v>
      </c>
      <c r="T547" s="127">
        <f>S547*H547</f>
        <v>1.1440000000000001</v>
      </c>
      <c r="AR547" s="24" t="s">
        <v>292</v>
      </c>
      <c r="AT547" s="24" t="s">
        <v>287</v>
      </c>
      <c r="AU547" s="24" t="s">
        <v>86</v>
      </c>
      <c r="AY547" s="24" t="s">
        <v>284</v>
      </c>
      <c r="BE547" s="128">
        <f>IF(N547="základní",J547,0)</f>
        <v>0</v>
      </c>
      <c r="BF547" s="128">
        <f>IF(N547="snížená",J547,0)</f>
        <v>0</v>
      </c>
      <c r="BG547" s="128">
        <f>IF(N547="zákl. přenesená",J547,0)</f>
        <v>0</v>
      </c>
      <c r="BH547" s="128">
        <f>IF(N547="sníž. přenesená",J547,0)</f>
        <v>0</v>
      </c>
      <c r="BI547" s="128">
        <f>IF(N547="nulová",J547,0)</f>
        <v>0</v>
      </c>
      <c r="BJ547" s="24" t="s">
        <v>26</v>
      </c>
      <c r="BK547" s="128">
        <f>ROUND(I547*H547,2)</f>
        <v>0</v>
      </c>
      <c r="BL547" s="24" t="s">
        <v>292</v>
      </c>
      <c r="BM547" s="24" t="s">
        <v>962</v>
      </c>
    </row>
    <row r="548" spans="2:51" s="12" customFormat="1" ht="13.5">
      <c r="B548" s="134"/>
      <c r="C548" s="261"/>
      <c r="D548" s="262" t="s">
        <v>294</v>
      </c>
      <c r="E548" s="263" t="s">
        <v>5</v>
      </c>
      <c r="F548" s="238" t="s">
        <v>298</v>
      </c>
      <c r="G548" s="261"/>
      <c r="H548" s="264" t="s">
        <v>5</v>
      </c>
      <c r="I548" s="261"/>
      <c r="J548" s="261"/>
      <c r="K548" s="261"/>
      <c r="L548" s="134"/>
      <c r="M548" s="137"/>
      <c r="N548" s="138"/>
      <c r="O548" s="138"/>
      <c r="P548" s="138"/>
      <c r="Q548" s="138"/>
      <c r="R548" s="138"/>
      <c r="S548" s="138"/>
      <c r="T548" s="139"/>
      <c r="AT548" s="135" t="s">
        <v>294</v>
      </c>
      <c r="AU548" s="135" t="s">
        <v>86</v>
      </c>
      <c r="AV548" s="12" t="s">
        <v>26</v>
      </c>
      <c r="AW548" s="12" t="s">
        <v>40</v>
      </c>
      <c r="AX548" s="12" t="s">
        <v>77</v>
      </c>
      <c r="AY548" s="135" t="s">
        <v>284</v>
      </c>
    </row>
    <row r="549" spans="2:51" s="11" customFormat="1" ht="13.5">
      <c r="B549" s="129"/>
      <c r="C549" s="257"/>
      <c r="D549" s="258" t="s">
        <v>294</v>
      </c>
      <c r="E549" s="259" t="s">
        <v>121</v>
      </c>
      <c r="F549" s="237" t="s">
        <v>963</v>
      </c>
      <c r="G549" s="257"/>
      <c r="H549" s="260">
        <v>0.52</v>
      </c>
      <c r="I549" s="257"/>
      <c r="J549" s="257"/>
      <c r="K549" s="257"/>
      <c r="L549" s="129"/>
      <c r="M549" s="130"/>
      <c r="N549" s="131"/>
      <c r="O549" s="131"/>
      <c r="P549" s="131"/>
      <c r="Q549" s="131"/>
      <c r="R549" s="131"/>
      <c r="S549" s="131"/>
      <c r="T549" s="132"/>
      <c r="AT549" s="133" t="s">
        <v>294</v>
      </c>
      <c r="AU549" s="133" t="s">
        <v>86</v>
      </c>
      <c r="AV549" s="11" t="s">
        <v>86</v>
      </c>
      <c r="AW549" s="11" t="s">
        <v>40</v>
      </c>
      <c r="AX549" s="11" t="s">
        <v>26</v>
      </c>
      <c r="AY549" s="133" t="s">
        <v>284</v>
      </c>
    </row>
    <row r="550" spans="2:65" s="1" customFormat="1" ht="31.5" customHeight="1">
      <c r="B550" s="122"/>
      <c r="C550" s="252" t="s">
        <v>964</v>
      </c>
      <c r="D550" s="252" t="s">
        <v>287</v>
      </c>
      <c r="E550" s="253" t="s">
        <v>965</v>
      </c>
      <c r="F550" s="236" t="s">
        <v>966</v>
      </c>
      <c r="G550" s="254" t="s">
        <v>308</v>
      </c>
      <c r="H550" s="255">
        <v>0.52</v>
      </c>
      <c r="I550" s="123">
        <v>0</v>
      </c>
      <c r="J550" s="256">
        <f>ROUND(I550*H550,2)</f>
        <v>0</v>
      </c>
      <c r="K550" s="236" t="s">
        <v>291</v>
      </c>
      <c r="L550" s="40"/>
      <c r="M550" s="124" t="s">
        <v>5</v>
      </c>
      <c r="N550" s="125" t="s">
        <v>48</v>
      </c>
      <c r="O550" s="41"/>
      <c r="P550" s="126">
        <f>O550*H550</f>
        <v>0</v>
      </c>
      <c r="Q550" s="126">
        <v>0</v>
      </c>
      <c r="R550" s="126">
        <f>Q550*H550</f>
        <v>0</v>
      </c>
      <c r="S550" s="126">
        <v>0</v>
      </c>
      <c r="T550" s="127">
        <f>S550*H550</f>
        <v>0</v>
      </c>
      <c r="AR550" s="24" t="s">
        <v>292</v>
      </c>
      <c r="AT550" s="24" t="s">
        <v>287</v>
      </c>
      <c r="AU550" s="24" t="s">
        <v>86</v>
      </c>
      <c r="AY550" s="24" t="s">
        <v>284</v>
      </c>
      <c r="BE550" s="128">
        <f>IF(N550="základní",J550,0)</f>
        <v>0</v>
      </c>
      <c r="BF550" s="128">
        <f>IF(N550="snížená",J550,0)</f>
        <v>0</v>
      </c>
      <c r="BG550" s="128">
        <f>IF(N550="zákl. přenesená",J550,0)</f>
        <v>0</v>
      </c>
      <c r="BH550" s="128">
        <f>IF(N550="sníž. přenesená",J550,0)</f>
        <v>0</v>
      </c>
      <c r="BI550" s="128">
        <f>IF(N550="nulová",J550,0)</f>
        <v>0</v>
      </c>
      <c r="BJ550" s="24" t="s">
        <v>26</v>
      </c>
      <c r="BK550" s="128">
        <f>ROUND(I550*H550,2)</f>
        <v>0</v>
      </c>
      <c r="BL550" s="24" t="s">
        <v>292</v>
      </c>
      <c r="BM550" s="24" t="s">
        <v>967</v>
      </c>
    </row>
    <row r="551" spans="2:51" s="11" customFormat="1" ht="13.5">
      <c r="B551" s="129"/>
      <c r="C551" s="257"/>
      <c r="D551" s="258" t="s">
        <v>294</v>
      </c>
      <c r="E551" s="259" t="s">
        <v>5</v>
      </c>
      <c r="F551" s="237" t="s">
        <v>121</v>
      </c>
      <c r="G551" s="257"/>
      <c r="H551" s="260">
        <v>0.52</v>
      </c>
      <c r="I551" s="257"/>
      <c r="J551" s="257"/>
      <c r="K551" s="257"/>
      <c r="L551" s="129"/>
      <c r="M551" s="130"/>
      <c r="N551" s="131"/>
      <c r="O551" s="131"/>
      <c r="P551" s="131"/>
      <c r="Q551" s="131"/>
      <c r="R551" s="131"/>
      <c r="S551" s="131"/>
      <c r="T551" s="132"/>
      <c r="AT551" s="133" t="s">
        <v>294</v>
      </c>
      <c r="AU551" s="133" t="s">
        <v>86</v>
      </c>
      <c r="AV551" s="11" t="s">
        <v>86</v>
      </c>
      <c r="AW551" s="11" t="s">
        <v>40</v>
      </c>
      <c r="AX551" s="11" t="s">
        <v>26</v>
      </c>
      <c r="AY551" s="133" t="s">
        <v>284</v>
      </c>
    </row>
    <row r="552" spans="2:65" s="1" customFormat="1" ht="31.5" customHeight="1">
      <c r="B552" s="122"/>
      <c r="C552" s="252" t="s">
        <v>968</v>
      </c>
      <c r="D552" s="252" t="s">
        <v>287</v>
      </c>
      <c r="E552" s="253" t="s">
        <v>969</v>
      </c>
      <c r="F552" s="236" t="s">
        <v>970</v>
      </c>
      <c r="G552" s="254" t="s">
        <v>290</v>
      </c>
      <c r="H552" s="255">
        <v>6.195</v>
      </c>
      <c r="I552" s="123">
        <v>0</v>
      </c>
      <c r="J552" s="256">
        <f>ROUND(I552*H552,2)</f>
        <v>0</v>
      </c>
      <c r="K552" s="236" t="s">
        <v>291</v>
      </c>
      <c r="L552" s="40"/>
      <c r="M552" s="124" t="s">
        <v>5</v>
      </c>
      <c r="N552" s="125" t="s">
        <v>48</v>
      </c>
      <c r="O552" s="41"/>
      <c r="P552" s="126">
        <f>O552*H552</f>
        <v>0</v>
      </c>
      <c r="Q552" s="126">
        <v>0</v>
      </c>
      <c r="R552" s="126">
        <f>Q552*H552</f>
        <v>0</v>
      </c>
      <c r="S552" s="126">
        <v>0.035</v>
      </c>
      <c r="T552" s="127">
        <f>S552*H552</f>
        <v>0.21682500000000002</v>
      </c>
      <c r="AR552" s="24" t="s">
        <v>292</v>
      </c>
      <c r="AT552" s="24" t="s">
        <v>287</v>
      </c>
      <c r="AU552" s="24" t="s">
        <v>86</v>
      </c>
      <c r="AY552" s="24" t="s">
        <v>284</v>
      </c>
      <c r="BE552" s="128">
        <f>IF(N552="základní",J552,0)</f>
        <v>0</v>
      </c>
      <c r="BF552" s="128">
        <f>IF(N552="snížená",J552,0)</f>
        <v>0</v>
      </c>
      <c r="BG552" s="128">
        <f>IF(N552="zákl. přenesená",J552,0)</f>
        <v>0</v>
      </c>
      <c r="BH552" s="128">
        <f>IF(N552="sníž. přenesená",J552,0)</f>
        <v>0</v>
      </c>
      <c r="BI552" s="128">
        <f>IF(N552="nulová",J552,0)</f>
        <v>0</v>
      </c>
      <c r="BJ552" s="24" t="s">
        <v>26</v>
      </c>
      <c r="BK552" s="128">
        <f>ROUND(I552*H552,2)</f>
        <v>0</v>
      </c>
      <c r="BL552" s="24" t="s">
        <v>292</v>
      </c>
      <c r="BM552" s="24" t="s">
        <v>971</v>
      </c>
    </row>
    <row r="553" spans="2:51" s="11" customFormat="1" ht="13.5">
      <c r="B553" s="129"/>
      <c r="C553" s="257"/>
      <c r="D553" s="258" t="s">
        <v>294</v>
      </c>
      <c r="E553" s="259" t="s">
        <v>5</v>
      </c>
      <c r="F553" s="237" t="s">
        <v>137</v>
      </c>
      <c r="G553" s="257"/>
      <c r="H553" s="260">
        <v>6.195</v>
      </c>
      <c r="I553" s="257"/>
      <c r="J553" s="257"/>
      <c r="K553" s="257"/>
      <c r="L553" s="129"/>
      <c r="M553" s="130"/>
      <c r="N553" s="131"/>
      <c r="O553" s="131"/>
      <c r="P553" s="131"/>
      <c r="Q553" s="131"/>
      <c r="R553" s="131"/>
      <c r="S553" s="131"/>
      <c r="T553" s="132"/>
      <c r="AT553" s="133" t="s">
        <v>294</v>
      </c>
      <c r="AU553" s="133" t="s">
        <v>86</v>
      </c>
      <c r="AV553" s="11" t="s">
        <v>86</v>
      </c>
      <c r="AW553" s="11" t="s">
        <v>40</v>
      </c>
      <c r="AX553" s="11" t="s">
        <v>26</v>
      </c>
      <c r="AY553" s="133" t="s">
        <v>284</v>
      </c>
    </row>
    <row r="554" spans="2:65" s="1" customFormat="1" ht="31.5" customHeight="1">
      <c r="B554" s="122"/>
      <c r="C554" s="252" t="s">
        <v>972</v>
      </c>
      <c r="D554" s="252" t="s">
        <v>287</v>
      </c>
      <c r="E554" s="253" t="s">
        <v>973</v>
      </c>
      <c r="F554" s="236" t="s">
        <v>974</v>
      </c>
      <c r="G554" s="254" t="s">
        <v>290</v>
      </c>
      <c r="H554" s="255">
        <v>17.113</v>
      </c>
      <c r="I554" s="123">
        <v>0</v>
      </c>
      <c r="J554" s="256">
        <f>ROUND(I554*H554,2)</f>
        <v>0</v>
      </c>
      <c r="K554" s="236" t="s">
        <v>291</v>
      </c>
      <c r="L554" s="40"/>
      <c r="M554" s="124" t="s">
        <v>5</v>
      </c>
      <c r="N554" s="125" t="s">
        <v>48</v>
      </c>
      <c r="O554" s="41"/>
      <c r="P554" s="126">
        <f>O554*H554</f>
        <v>0</v>
      </c>
      <c r="Q554" s="126">
        <v>0</v>
      </c>
      <c r="R554" s="126">
        <f>Q554*H554</f>
        <v>0</v>
      </c>
      <c r="S554" s="126">
        <v>0.034</v>
      </c>
      <c r="T554" s="127">
        <f>S554*H554</f>
        <v>0.5818420000000001</v>
      </c>
      <c r="AR554" s="24" t="s">
        <v>292</v>
      </c>
      <c r="AT554" s="24" t="s">
        <v>287</v>
      </c>
      <c r="AU554" s="24" t="s">
        <v>86</v>
      </c>
      <c r="AY554" s="24" t="s">
        <v>284</v>
      </c>
      <c r="BE554" s="128">
        <f>IF(N554="základní",J554,0)</f>
        <v>0</v>
      </c>
      <c r="BF554" s="128">
        <f>IF(N554="snížená",J554,0)</f>
        <v>0</v>
      </c>
      <c r="BG554" s="128">
        <f>IF(N554="zákl. přenesená",J554,0)</f>
        <v>0</v>
      </c>
      <c r="BH554" s="128">
        <f>IF(N554="sníž. přenesená",J554,0)</f>
        <v>0</v>
      </c>
      <c r="BI554" s="128">
        <f>IF(N554="nulová",J554,0)</f>
        <v>0</v>
      </c>
      <c r="BJ554" s="24" t="s">
        <v>26</v>
      </c>
      <c r="BK554" s="128">
        <f>ROUND(I554*H554,2)</f>
        <v>0</v>
      </c>
      <c r="BL554" s="24" t="s">
        <v>292</v>
      </c>
      <c r="BM554" s="24" t="s">
        <v>975</v>
      </c>
    </row>
    <row r="555" spans="2:51" s="12" customFormat="1" ht="13.5">
      <c r="B555" s="134"/>
      <c r="C555" s="261"/>
      <c r="D555" s="262" t="s">
        <v>294</v>
      </c>
      <c r="E555" s="263" t="s">
        <v>5</v>
      </c>
      <c r="F555" s="238" t="s">
        <v>298</v>
      </c>
      <c r="G555" s="261"/>
      <c r="H555" s="264" t="s">
        <v>5</v>
      </c>
      <c r="I555" s="261"/>
      <c r="J555" s="261"/>
      <c r="K555" s="261"/>
      <c r="L555" s="134"/>
      <c r="M555" s="137"/>
      <c r="N555" s="138"/>
      <c r="O555" s="138"/>
      <c r="P555" s="138"/>
      <c r="Q555" s="138"/>
      <c r="R555" s="138"/>
      <c r="S555" s="138"/>
      <c r="T555" s="139"/>
      <c r="AT555" s="135" t="s">
        <v>294</v>
      </c>
      <c r="AU555" s="135" t="s">
        <v>86</v>
      </c>
      <c r="AV555" s="12" t="s">
        <v>26</v>
      </c>
      <c r="AW555" s="12" t="s">
        <v>40</v>
      </c>
      <c r="AX555" s="12" t="s">
        <v>77</v>
      </c>
      <c r="AY555" s="135" t="s">
        <v>284</v>
      </c>
    </row>
    <row r="556" spans="2:51" s="11" customFormat="1" ht="13.5">
      <c r="B556" s="129"/>
      <c r="C556" s="257"/>
      <c r="D556" s="258" t="s">
        <v>294</v>
      </c>
      <c r="E556" s="259" t="s">
        <v>5</v>
      </c>
      <c r="F556" s="237" t="s">
        <v>976</v>
      </c>
      <c r="G556" s="257"/>
      <c r="H556" s="260">
        <v>17.113</v>
      </c>
      <c r="I556" s="257"/>
      <c r="J556" s="257"/>
      <c r="K556" s="257"/>
      <c r="L556" s="129"/>
      <c r="M556" s="130"/>
      <c r="N556" s="131"/>
      <c r="O556" s="131"/>
      <c r="P556" s="131"/>
      <c r="Q556" s="131"/>
      <c r="R556" s="131"/>
      <c r="S556" s="131"/>
      <c r="T556" s="132"/>
      <c r="AT556" s="133" t="s">
        <v>294</v>
      </c>
      <c r="AU556" s="133" t="s">
        <v>86</v>
      </c>
      <c r="AV556" s="11" t="s">
        <v>86</v>
      </c>
      <c r="AW556" s="11" t="s">
        <v>40</v>
      </c>
      <c r="AX556" s="11" t="s">
        <v>26</v>
      </c>
      <c r="AY556" s="133" t="s">
        <v>284</v>
      </c>
    </row>
    <row r="557" spans="2:65" s="1" customFormat="1" ht="31.5" customHeight="1">
      <c r="B557" s="122"/>
      <c r="C557" s="252" t="s">
        <v>977</v>
      </c>
      <c r="D557" s="252" t="s">
        <v>287</v>
      </c>
      <c r="E557" s="253" t="s">
        <v>978</v>
      </c>
      <c r="F557" s="236" t="s">
        <v>979</v>
      </c>
      <c r="G557" s="254" t="s">
        <v>290</v>
      </c>
      <c r="H557" s="255">
        <v>5.1</v>
      </c>
      <c r="I557" s="123">
        <v>0</v>
      </c>
      <c r="J557" s="256">
        <f>ROUND(I557*H557,2)</f>
        <v>0</v>
      </c>
      <c r="K557" s="236" t="s">
        <v>291</v>
      </c>
      <c r="L557" s="40"/>
      <c r="M557" s="124" t="s">
        <v>5</v>
      </c>
      <c r="N557" s="125" t="s">
        <v>48</v>
      </c>
      <c r="O557" s="41"/>
      <c r="P557" s="126">
        <f>O557*H557</f>
        <v>0</v>
      </c>
      <c r="Q557" s="126">
        <v>0</v>
      </c>
      <c r="R557" s="126">
        <f>Q557*H557</f>
        <v>0</v>
      </c>
      <c r="S557" s="126">
        <v>0.032</v>
      </c>
      <c r="T557" s="127">
        <f>S557*H557</f>
        <v>0.16319999999999998</v>
      </c>
      <c r="AR557" s="24" t="s">
        <v>292</v>
      </c>
      <c r="AT557" s="24" t="s">
        <v>287</v>
      </c>
      <c r="AU557" s="24" t="s">
        <v>86</v>
      </c>
      <c r="AY557" s="24" t="s">
        <v>284</v>
      </c>
      <c r="BE557" s="128">
        <f>IF(N557="základní",J557,0)</f>
        <v>0</v>
      </c>
      <c r="BF557" s="128">
        <f>IF(N557="snížená",J557,0)</f>
        <v>0</v>
      </c>
      <c r="BG557" s="128">
        <f>IF(N557="zákl. přenesená",J557,0)</f>
        <v>0</v>
      </c>
      <c r="BH557" s="128">
        <f>IF(N557="sníž. přenesená",J557,0)</f>
        <v>0</v>
      </c>
      <c r="BI557" s="128">
        <f>IF(N557="nulová",J557,0)</f>
        <v>0</v>
      </c>
      <c r="BJ557" s="24" t="s">
        <v>26</v>
      </c>
      <c r="BK557" s="128">
        <f>ROUND(I557*H557,2)</f>
        <v>0</v>
      </c>
      <c r="BL557" s="24" t="s">
        <v>292</v>
      </c>
      <c r="BM557" s="24" t="s">
        <v>980</v>
      </c>
    </row>
    <row r="558" spans="2:51" s="12" customFormat="1" ht="13.5">
      <c r="B558" s="134"/>
      <c r="C558" s="261"/>
      <c r="D558" s="262" t="s">
        <v>294</v>
      </c>
      <c r="E558" s="263" t="s">
        <v>5</v>
      </c>
      <c r="F558" s="238" t="s">
        <v>298</v>
      </c>
      <c r="G558" s="261"/>
      <c r="H558" s="264" t="s">
        <v>5</v>
      </c>
      <c r="I558" s="261"/>
      <c r="J558" s="261"/>
      <c r="K558" s="261"/>
      <c r="L558" s="134"/>
      <c r="M558" s="137"/>
      <c r="N558" s="138"/>
      <c r="O558" s="138"/>
      <c r="P558" s="138"/>
      <c r="Q558" s="138"/>
      <c r="R558" s="138"/>
      <c r="S558" s="138"/>
      <c r="T558" s="139"/>
      <c r="AT558" s="135" t="s">
        <v>294</v>
      </c>
      <c r="AU558" s="135" t="s">
        <v>86</v>
      </c>
      <c r="AV558" s="12" t="s">
        <v>26</v>
      </c>
      <c r="AW558" s="12" t="s">
        <v>40</v>
      </c>
      <c r="AX558" s="12" t="s">
        <v>77</v>
      </c>
      <c r="AY558" s="135" t="s">
        <v>284</v>
      </c>
    </row>
    <row r="559" spans="2:51" s="11" customFormat="1" ht="13.5">
      <c r="B559" s="129"/>
      <c r="C559" s="257"/>
      <c r="D559" s="258" t="s">
        <v>294</v>
      </c>
      <c r="E559" s="259" t="s">
        <v>5</v>
      </c>
      <c r="F559" s="237" t="s">
        <v>981</v>
      </c>
      <c r="G559" s="257"/>
      <c r="H559" s="260">
        <v>5.1</v>
      </c>
      <c r="I559" s="257"/>
      <c r="J559" s="257"/>
      <c r="K559" s="257"/>
      <c r="L559" s="129"/>
      <c r="M559" s="130"/>
      <c r="N559" s="131"/>
      <c r="O559" s="131"/>
      <c r="P559" s="131"/>
      <c r="Q559" s="131"/>
      <c r="R559" s="131"/>
      <c r="S559" s="131"/>
      <c r="T559" s="132"/>
      <c r="AT559" s="133" t="s">
        <v>294</v>
      </c>
      <c r="AU559" s="133" t="s">
        <v>86</v>
      </c>
      <c r="AV559" s="11" t="s">
        <v>86</v>
      </c>
      <c r="AW559" s="11" t="s">
        <v>40</v>
      </c>
      <c r="AX559" s="11" t="s">
        <v>26</v>
      </c>
      <c r="AY559" s="133" t="s">
        <v>284</v>
      </c>
    </row>
    <row r="560" spans="2:65" s="1" customFormat="1" ht="44.25" customHeight="1">
      <c r="B560" s="122"/>
      <c r="C560" s="252" t="s">
        <v>982</v>
      </c>
      <c r="D560" s="252" t="s">
        <v>287</v>
      </c>
      <c r="E560" s="253" t="s">
        <v>983</v>
      </c>
      <c r="F560" s="236" t="s">
        <v>984</v>
      </c>
      <c r="G560" s="254" t="s">
        <v>290</v>
      </c>
      <c r="H560" s="255">
        <v>10.075</v>
      </c>
      <c r="I560" s="123">
        <v>0</v>
      </c>
      <c r="J560" s="256">
        <f>ROUND(I560*H560,2)</f>
        <v>0</v>
      </c>
      <c r="K560" s="236" t="s">
        <v>291</v>
      </c>
      <c r="L560" s="40"/>
      <c r="M560" s="124" t="s">
        <v>5</v>
      </c>
      <c r="N560" s="125" t="s">
        <v>48</v>
      </c>
      <c r="O560" s="41"/>
      <c r="P560" s="126">
        <f>O560*H560</f>
        <v>0</v>
      </c>
      <c r="Q560" s="126">
        <v>0</v>
      </c>
      <c r="R560" s="126">
        <f>Q560*H560</f>
        <v>0</v>
      </c>
      <c r="S560" s="126">
        <v>0.015</v>
      </c>
      <c r="T560" s="127">
        <f>S560*H560</f>
        <v>0.15112499999999998</v>
      </c>
      <c r="AR560" s="24" t="s">
        <v>292</v>
      </c>
      <c r="AT560" s="24" t="s">
        <v>287</v>
      </c>
      <c r="AU560" s="24" t="s">
        <v>86</v>
      </c>
      <c r="AY560" s="24" t="s">
        <v>284</v>
      </c>
      <c r="BE560" s="128">
        <f>IF(N560="základní",J560,0)</f>
        <v>0</v>
      </c>
      <c r="BF560" s="128">
        <f>IF(N560="snížená",J560,0)</f>
        <v>0</v>
      </c>
      <c r="BG560" s="128">
        <f>IF(N560="zákl. přenesená",J560,0)</f>
        <v>0</v>
      </c>
      <c r="BH560" s="128">
        <f>IF(N560="sníž. přenesená",J560,0)</f>
        <v>0</v>
      </c>
      <c r="BI560" s="128">
        <f>IF(N560="nulová",J560,0)</f>
        <v>0</v>
      </c>
      <c r="BJ560" s="24" t="s">
        <v>26</v>
      </c>
      <c r="BK560" s="128">
        <f>ROUND(I560*H560,2)</f>
        <v>0</v>
      </c>
      <c r="BL560" s="24" t="s">
        <v>292</v>
      </c>
      <c r="BM560" s="24" t="s">
        <v>985</v>
      </c>
    </row>
    <row r="561" spans="2:51" s="12" customFormat="1" ht="13.5">
      <c r="B561" s="134"/>
      <c r="C561" s="261"/>
      <c r="D561" s="262" t="s">
        <v>294</v>
      </c>
      <c r="E561" s="263" t="s">
        <v>5</v>
      </c>
      <c r="F561" s="238" t="s">
        <v>298</v>
      </c>
      <c r="G561" s="261"/>
      <c r="H561" s="264" t="s">
        <v>5</v>
      </c>
      <c r="I561" s="261"/>
      <c r="J561" s="261"/>
      <c r="K561" s="261"/>
      <c r="L561" s="134"/>
      <c r="M561" s="137"/>
      <c r="N561" s="138"/>
      <c r="O561" s="138"/>
      <c r="P561" s="138"/>
      <c r="Q561" s="138"/>
      <c r="R561" s="138"/>
      <c r="S561" s="138"/>
      <c r="T561" s="139"/>
      <c r="AT561" s="135" t="s">
        <v>294</v>
      </c>
      <c r="AU561" s="135" t="s">
        <v>86</v>
      </c>
      <c r="AV561" s="12" t="s">
        <v>26</v>
      </c>
      <c r="AW561" s="12" t="s">
        <v>40</v>
      </c>
      <c r="AX561" s="12" t="s">
        <v>77</v>
      </c>
      <c r="AY561" s="135" t="s">
        <v>284</v>
      </c>
    </row>
    <row r="562" spans="2:51" s="11" customFormat="1" ht="13.5">
      <c r="B562" s="129"/>
      <c r="C562" s="257"/>
      <c r="D562" s="258" t="s">
        <v>294</v>
      </c>
      <c r="E562" s="259" t="s">
        <v>5</v>
      </c>
      <c r="F562" s="237" t="s">
        <v>986</v>
      </c>
      <c r="G562" s="257"/>
      <c r="H562" s="260">
        <v>10.075</v>
      </c>
      <c r="I562" s="257"/>
      <c r="J562" s="257"/>
      <c r="K562" s="257"/>
      <c r="L562" s="129"/>
      <c r="M562" s="130"/>
      <c r="N562" s="131"/>
      <c r="O562" s="131"/>
      <c r="P562" s="131"/>
      <c r="Q562" s="131"/>
      <c r="R562" s="131"/>
      <c r="S562" s="131"/>
      <c r="T562" s="132"/>
      <c r="AT562" s="133" t="s">
        <v>294</v>
      </c>
      <c r="AU562" s="133" t="s">
        <v>86</v>
      </c>
      <c r="AV562" s="11" t="s">
        <v>86</v>
      </c>
      <c r="AW562" s="11" t="s">
        <v>40</v>
      </c>
      <c r="AX562" s="11" t="s">
        <v>26</v>
      </c>
      <c r="AY562" s="133" t="s">
        <v>284</v>
      </c>
    </row>
    <row r="563" spans="2:65" s="1" customFormat="1" ht="31.5" customHeight="1">
      <c r="B563" s="122"/>
      <c r="C563" s="252" t="s">
        <v>987</v>
      </c>
      <c r="D563" s="252" t="s">
        <v>287</v>
      </c>
      <c r="E563" s="253" t="s">
        <v>988</v>
      </c>
      <c r="F563" s="236" t="s">
        <v>989</v>
      </c>
      <c r="G563" s="254" t="s">
        <v>290</v>
      </c>
      <c r="H563" s="255">
        <v>5.5</v>
      </c>
      <c r="I563" s="123">
        <v>0</v>
      </c>
      <c r="J563" s="256">
        <f>ROUND(I563*H563,2)</f>
        <v>0</v>
      </c>
      <c r="K563" s="236" t="s">
        <v>291</v>
      </c>
      <c r="L563" s="40"/>
      <c r="M563" s="124" t="s">
        <v>5</v>
      </c>
      <c r="N563" s="125" t="s">
        <v>48</v>
      </c>
      <c r="O563" s="41"/>
      <c r="P563" s="126">
        <f>O563*H563</f>
        <v>0</v>
      </c>
      <c r="Q563" s="126">
        <v>0</v>
      </c>
      <c r="R563" s="126">
        <f>Q563*H563</f>
        <v>0</v>
      </c>
      <c r="S563" s="126">
        <v>0.076</v>
      </c>
      <c r="T563" s="127">
        <f>S563*H563</f>
        <v>0.418</v>
      </c>
      <c r="AR563" s="24" t="s">
        <v>292</v>
      </c>
      <c r="AT563" s="24" t="s">
        <v>287</v>
      </c>
      <c r="AU563" s="24" t="s">
        <v>86</v>
      </c>
      <c r="AY563" s="24" t="s">
        <v>284</v>
      </c>
      <c r="BE563" s="128">
        <f>IF(N563="základní",J563,0)</f>
        <v>0</v>
      </c>
      <c r="BF563" s="128">
        <f>IF(N563="snížená",J563,0)</f>
        <v>0</v>
      </c>
      <c r="BG563" s="128">
        <f>IF(N563="zákl. přenesená",J563,0)</f>
        <v>0</v>
      </c>
      <c r="BH563" s="128">
        <f>IF(N563="sníž. přenesená",J563,0)</f>
        <v>0</v>
      </c>
      <c r="BI563" s="128">
        <f>IF(N563="nulová",J563,0)</f>
        <v>0</v>
      </c>
      <c r="BJ563" s="24" t="s">
        <v>26</v>
      </c>
      <c r="BK563" s="128">
        <f>ROUND(I563*H563,2)</f>
        <v>0</v>
      </c>
      <c r="BL563" s="24" t="s">
        <v>292</v>
      </c>
      <c r="BM563" s="24" t="s">
        <v>990</v>
      </c>
    </row>
    <row r="564" spans="2:51" s="12" customFormat="1" ht="13.5">
      <c r="B564" s="134"/>
      <c r="C564" s="261"/>
      <c r="D564" s="262" t="s">
        <v>294</v>
      </c>
      <c r="E564" s="263" t="s">
        <v>5</v>
      </c>
      <c r="F564" s="238" t="s">
        <v>298</v>
      </c>
      <c r="G564" s="261"/>
      <c r="H564" s="264" t="s">
        <v>5</v>
      </c>
      <c r="I564" s="261"/>
      <c r="J564" s="261"/>
      <c r="K564" s="261"/>
      <c r="L564" s="134"/>
      <c r="M564" s="137"/>
      <c r="N564" s="138"/>
      <c r="O564" s="138"/>
      <c r="P564" s="138"/>
      <c r="Q564" s="138"/>
      <c r="R564" s="138"/>
      <c r="S564" s="138"/>
      <c r="T564" s="139"/>
      <c r="AT564" s="135" t="s">
        <v>294</v>
      </c>
      <c r="AU564" s="135" t="s">
        <v>86</v>
      </c>
      <c r="AV564" s="12" t="s">
        <v>26</v>
      </c>
      <c r="AW564" s="12" t="s">
        <v>40</v>
      </c>
      <c r="AX564" s="12" t="s">
        <v>77</v>
      </c>
      <c r="AY564" s="135" t="s">
        <v>284</v>
      </c>
    </row>
    <row r="565" spans="2:51" s="11" customFormat="1" ht="13.5">
      <c r="B565" s="129"/>
      <c r="C565" s="257"/>
      <c r="D565" s="258" t="s">
        <v>294</v>
      </c>
      <c r="E565" s="259" t="s">
        <v>5</v>
      </c>
      <c r="F565" s="237" t="s">
        <v>991</v>
      </c>
      <c r="G565" s="257"/>
      <c r="H565" s="260">
        <v>5.5</v>
      </c>
      <c r="I565" s="257"/>
      <c r="J565" s="257"/>
      <c r="K565" s="257"/>
      <c r="L565" s="129"/>
      <c r="M565" s="130"/>
      <c r="N565" s="131"/>
      <c r="O565" s="131"/>
      <c r="P565" s="131"/>
      <c r="Q565" s="131"/>
      <c r="R565" s="131"/>
      <c r="S565" s="131"/>
      <c r="T565" s="132"/>
      <c r="AT565" s="133" t="s">
        <v>294</v>
      </c>
      <c r="AU565" s="133" t="s">
        <v>86</v>
      </c>
      <c r="AV565" s="11" t="s">
        <v>86</v>
      </c>
      <c r="AW565" s="11" t="s">
        <v>40</v>
      </c>
      <c r="AX565" s="11" t="s">
        <v>26</v>
      </c>
      <c r="AY565" s="133" t="s">
        <v>284</v>
      </c>
    </row>
    <row r="566" spans="2:65" s="1" customFormat="1" ht="31.5" customHeight="1">
      <c r="B566" s="122"/>
      <c r="C566" s="252" t="s">
        <v>992</v>
      </c>
      <c r="D566" s="252" t="s">
        <v>287</v>
      </c>
      <c r="E566" s="253" t="s">
        <v>993</v>
      </c>
      <c r="F566" s="236" t="s">
        <v>994</v>
      </c>
      <c r="G566" s="254" t="s">
        <v>290</v>
      </c>
      <c r="H566" s="255">
        <v>10.075</v>
      </c>
      <c r="I566" s="123">
        <v>0</v>
      </c>
      <c r="J566" s="256">
        <f>ROUND(I566*H566,2)</f>
        <v>0</v>
      </c>
      <c r="K566" s="236" t="s">
        <v>291</v>
      </c>
      <c r="L566" s="40"/>
      <c r="M566" s="124" t="s">
        <v>5</v>
      </c>
      <c r="N566" s="125" t="s">
        <v>48</v>
      </c>
      <c r="O566" s="41"/>
      <c r="P566" s="126">
        <f>O566*H566</f>
        <v>0</v>
      </c>
      <c r="Q566" s="126">
        <v>0</v>
      </c>
      <c r="R566" s="126">
        <f>Q566*H566</f>
        <v>0</v>
      </c>
      <c r="S566" s="126">
        <v>0.066</v>
      </c>
      <c r="T566" s="127">
        <f>S566*H566</f>
        <v>0.6649499999999999</v>
      </c>
      <c r="AR566" s="24" t="s">
        <v>292</v>
      </c>
      <c r="AT566" s="24" t="s">
        <v>287</v>
      </c>
      <c r="AU566" s="24" t="s">
        <v>86</v>
      </c>
      <c r="AY566" s="24" t="s">
        <v>284</v>
      </c>
      <c r="BE566" s="128">
        <f>IF(N566="základní",J566,0)</f>
        <v>0</v>
      </c>
      <c r="BF566" s="128">
        <f>IF(N566="snížená",J566,0)</f>
        <v>0</v>
      </c>
      <c r="BG566" s="128">
        <f>IF(N566="zákl. přenesená",J566,0)</f>
        <v>0</v>
      </c>
      <c r="BH566" s="128">
        <f>IF(N566="sníž. přenesená",J566,0)</f>
        <v>0</v>
      </c>
      <c r="BI566" s="128">
        <f>IF(N566="nulová",J566,0)</f>
        <v>0</v>
      </c>
      <c r="BJ566" s="24" t="s">
        <v>26</v>
      </c>
      <c r="BK566" s="128">
        <f>ROUND(I566*H566,2)</f>
        <v>0</v>
      </c>
      <c r="BL566" s="24" t="s">
        <v>292</v>
      </c>
      <c r="BM566" s="24" t="s">
        <v>995</v>
      </c>
    </row>
    <row r="567" spans="2:51" s="12" customFormat="1" ht="13.5">
      <c r="B567" s="134"/>
      <c r="C567" s="261"/>
      <c r="D567" s="262" t="s">
        <v>294</v>
      </c>
      <c r="E567" s="263" t="s">
        <v>5</v>
      </c>
      <c r="F567" s="238" t="s">
        <v>298</v>
      </c>
      <c r="G567" s="261"/>
      <c r="H567" s="264" t="s">
        <v>5</v>
      </c>
      <c r="I567" s="261"/>
      <c r="J567" s="261"/>
      <c r="K567" s="261"/>
      <c r="L567" s="134"/>
      <c r="M567" s="137"/>
      <c r="N567" s="138"/>
      <c r="O567" s="138"/>
      <c r="P567" s="138"/>
      <c r="Q567" s="138"/>
      <c r="R567" s="138"/>
      <c r="S567" s="138"/>
      <c r="T567" s="139"/>
      <c r="AT567" s="135" t="s">
        <v>294</v>
      </c>
      <c r="AU567" s="135" t="s">
        <v>86</v>
      </c>
      <c r="AV567" s="12" t="s">
        <v>26</v>
      </c>
      <c r="AW567" s="12" t="s">
        <v>40</v>
      </c>
      <c r="AX567" s="12" t="s">
        <v>77</v>
      </c>
      <c r="AY567" s="135" t="s">
        <v>284</v>
      </c>
    </row>
    <row r="568" spans="2:51" s="11" customFormat="1" ht="13.5">
      <c r="B568" s="129"/>
      <c r="C568" s="257"/>
      <c r="D568" s="258" t="s">
        <v>294</v>
      </c>
      <c r="E568" s="259" t="s">
        <v>5</v>
      </c>
      <c r="F568" s="237" t="s">
        <v>996</v>
      </c>
      <c r="G568" s="257"/>
      <c r="H568" s="260">
        <v>10.075</v>
      </c>
      <c r="I568" s="257"/>
      <c r="J568" s="257"/>
      <c r="K568" s="257"/>
      <c r="L568" s="129"/>
      <c r="M568" s="130"/>
      <c r="N568" s="131"/>
      <c r="O568" s="131"/>
      <c r="P568" s="131"/>
      <c r="Q568" s="131"/>
      <c r="R568" s="131"/>
      <c r="S568" s="131"/>
      <c r="T568" s="132"/>
      <c r="AT568" s="133" t="s">
        <v>294</v>
      </c>
      <c r="AU568" s="133" t="s">
        <v>86</v>
      </c>
      <c r="AV568" s="11" t="s">
        <v>86</v>
      </c>
      <c r="AW568" s="11" t="s">
        <v>40</v>
      </c>
      <c r="AX568" s="11" t="s">
        <v>26</v>
      </c>
      <c r="AY568" s="133" t="s">
        <v>284</v>
      </c>
    </row>
    <row r="569" spans="2:65" s="1" customFormat="1" ht="31.5" customHeight="1">
      <c r="B569" s="122"/>
      <c r="C569" s="252" t="s">
        <v>997</v>
      </c>
      <c r="D569" s="252" t="s">
        <v>287</v>
      </c>
      <c r="E569" s="253" t="s">
        <v>998</v>
      </c>
      <c r="F569" s="236" t="s">
        <v>999</v>
      </c>
      <c r="G569" s="254" t="s">
        <v>308</v>
      </c>
      <c r="H569" s="255">
        <v>0.63</v>
      </c>
      <c r="I569" s="123">
        <v>0</v>
      </c>
      <c r="J569" s="256">
        <f>ROUND(I569*H569,2)</f>
        <v>0</v>
      </c>
      <c r="K569" s="236" t="s">
        <v>291</v>
      </c>
      <c r="L569" s="40"/>
      <c r="M569" s="124" t="s">
        <v>5</v>
      </c>
      <c r="N569" s="125" t="s">
        <v>48</v>
      </c>
      <c r="O569" s="41"/>
      <c r="P569" s="126">
        <f>O569*H569</f>
        <v>0</v>
      </c>
      <c r="Q569" s="126">
        <v>0</v>
      </c>
      <c r="R569" s="126">
        <f>Q569*H569</f>
        <v>0</v>
      </c>
      <c r="S569" s="126">
        <v>2</v>
      </c>
      <c r="T569" s="127">
        <f>S569*H569</f>
        <v>1.26</v>
      </c>
      <c r="AR569" s="24" t="s">
        <v>292</v>
      </c>
      <c r="AT569" s="24" t="s">
        <v>287</v>
      </c>
      <c r="AU569" s="24" t="s">
        <v>86</v>
      </c>
      <c r="AY569" s="24" t="s">
        <v>284</v>
      </c>
      <c r="BE569" s="128">
        <f>IF(N569="základní",J569,0)</f>
        <v>0</v>
      </c>
      <c r="BF569" s="128">
        <f>IF(N569="snížená",J569,0)</f>
        <v>0</v>
      </c>
      <c r="BG569" s="128">
        <f>IF(N569="zákl. přenesená",J569,0)</f>
        <v>0</v>
      </c>
      <c r="BH569" s="128">
        <f>IF(N569="sníž. přenesená",J569,0)</f>
        <v>0</v>
      </c>
      <c r="BI569" s="128">
        <f>IF(N569="nulová",J569,0)</f>
        <v>0</v>
      </c>
      <c r="BJ569" s="24" t="s">
        <v>26</v>
      </c>
      <c r="BK569" s="128">
        <f>ROUND(I569*H569,2)</f>
        <v>0</v>
      </c>
      <c r="BL569" s="24" t="s">
        <v>292</v>
      </c>
      <c r="BM569" s="24" t="s">
        <v>1000</v>
      </c>
    </row>
    <row r="570" spans="2:51" s="12" customFormat="1" ht="13.5">
      <c r="B570" s="134"/>
      <c r="C570" s="261"/>
      <c r="D570" s="262" t="s">
        <v>294</v>
      </c>
      <c r="E570" s="263" t="s">
        <v>5</v>
      </c>
      <c r="F570" s="238" t="s">
        <v>298</v>
      </c>
      <c r="G570" s="261"/>
      <c r="H570" s="264" t="s">
        <v>5</v>
      </c>
      <c r="I570" s="261"/>
      <c r="J570" s="261"/>
      <c r="K570" s="261"/>
      <c r="L570" s="134"/>
      <c r="M570" s="137"/>
      <c r="N570" s="138"/>
      <c r="O570" s="138"/>
      <c r="P570" s="138"/>
      <c r="Q570" s="138"/>
      <c r="R570" s="138"/>
      <c r="S570" s="138"/>
      <c r="T570" s="139"/>
      <c r="AT570" s="135" t="s">
        <v>294</v>
      </c>
      <c r="AU570" s="135" t="s">
        <v>86</v>
      </c>
      <c r="AV570" s="12" t="s">
        <v>26</v>
      </c>
      <c r="AW570" s="12" t="s">
        <v>40</v>
      </c>
      <c r="AX570" s="12" t="s">
        <v>77</v>
      </c>
      <c r="AY570" s="135" t="s">
        <v>284</v>
      </c>
    </row>
    <row r="571" spans="2:51" s="11" customFormat="1" ht="13.5">
      <c r="B571" s="129"/>
      <c r="C571" s="257"/>
      <c r="D571" s="258" t="s">
        <v>294</v>
      </c>
      <c r="E571" s="259" t="s">
        <v>5</v>
      </c>
      <c r="F571" s="237" t="s">
        <v>1001</v>
      </c>
      <c r="G571" s="257"/>
      <c r="H571" s="260">
        <v>0.63</v>
      </c>
      <c r="I571" s="257"/>
      <c r="J571" s="257"/>
      <c r="K571" s="257"/>
      <c r="L571" s="129"/>
      <c r="M571" s="130"/>
      <c r="N571" s="131"/>
      <c r="O571" s="131"/>
      <c r="P571" s="131"/>
      <c r="Q571" s="131"/>
      <c r="R571" s="131"/>
      <c r="S571" s="131"/>
      <c r="T571" s="132"/>
      <c r="AT571" s="133" t="s">
        <v>294</v>
      </c>
      <c r="AU571" s="133" t="s">
        <v>86</v>
      </c>
      <c r="AV571" s="11" t="s">
        <v>86</v>
      </c>
      <c r="AW571" s="11" t="s">
        <v>40</v>
      </c>
      <c r="AX571" s="11" t="s">
        <v>26</v>
      </c>
      <c r="AY571" s="133" t="s">
        <v>284</v>
      </c>
    </row>
    <row r="572" spans="2:65" s="1" customFormat="1" ht="31.5" customHeight="1">
      <c r="B572" s="122"/>
      <c r="C572" s="252" t="s">
        <v>1002</v>
      </c>
      <c r="D572" s="252" t="s">
        <v>287</v>
      </c>
      <c r="E572" s="253" t="s">
        <v>1003</v>
      </c>
      <c r="F572" s="236" t="s">
        <v>1004</v>
      </c>
      <c r="G572" s="254" t="s">
        <v>452</v>
      </c>
      <c r="H572" s="255">
        <v>4</v>
      </c>
      <c r="I572" s="123">
        <v>0</v>
      </c>
      <c r="J572" s="256">
        <f>ROUND(I572*H572,2)</f>
        <v>0</v>
      </c>
      <c r="K572" s="236" t="s">
        <v>291</v>
      </c>
      <c r="L572" s="40"/>
      <c r="M572" s="124" t="s">
        <v>5</v>
      </c>
      <c r="N572" s="125" t="s">
        <v>48</v>
      </c>
      <c r="O572" s="41"/>
      <c r="P572" s="126">
        <f>O572*H572</f>
        <v>0</v>
      </c>
      <c r="Q572" s="126">
        <v>0</v>
      </c>
      <c r="R572" s="126">
        <f>Q572*H572</f>
        <v>0</v>
      </c>
      <c r="S572" s="126">
        <v>0.013</v>
      </c>
      <c r="T572" s="127">
        <f>S572*H572</f>
        <v>0.052</v>
      </c>
      <c r="AR572" s="24" t="s">
        <v>292</v>
      </c>
      <c r="AT572" s="24" t="s">
        <v>287</v>
      </c>
      <c r="AU572" s="24" t="s">
        <v>86</v>
      </c>
      <c r="AY572" s="24" t="s">
        <v>284</v>
      </c>
      <c r="BE572" s="128">
        <f>IF(N572="základní",J572,0)</f>
        <v>0</v>
      </c>
      <c r="BF572" s="128">
        <f>IF(N572="snížená",J572,0)</f>
        <v>0</v>
      </c>
      <c r="BG572" s="128">
        <f>IF(N572="zákl. přenesená",J572,0)</f>
        <v>0</v>
      </c>
      <c r="BH572" s="128">
        <f>IF(N572="sníž. přenesená",J572,0)</f>
        <v>0</v>
      </c>
      <c r="BI572" s="128">
        <f>IF(N572="nulová",J572,0)</f>
        <v>0</v>
      </c>
      <c r="BJ572" s="24" t="s">
        <v>26</v>
      </c>
      <c r="BK572" s="128">
        <f>ROUND(I572*H572,2)</f>
        <v>0</v>
      </c>
      <c r="BL572" s="24" t="s">
        <v>292</v>
      </c>
      <c r="BM572" s="24" t="s">
        <v>1005</v>
      </c>
    </row>
    <row r="573" spans="2:51" s="12" customFormat="1" ht="13.5">
      <c r="B573" s="134"/>
      <c r="C573" s="261"/>
      <c r="D573" s="262" t="s">
        <v>294</v>
      </c>
      <c r="E573" s="263" t="s">
        <v>5</v>
      </c>
      <c r="F573" s="238" t="s">
        <v>469</v>
      </c>
      <c r="G573" s="261"/>
      <c r="H573" s="264" t="s">
        <v>5</v>
      </c>
      <c r="I573" s="261"/>
      <c r="J573" s="261"/>
      <c r="K573" s="261"/>
      <c r="L573" s="134"/>
      <c r="M573" s="137"/>
      <c r="N573" s="138"/>
      <c r="O573" s="138"/>
      <c r="P573" s="138"/>
      <c r="Q573" s="138"/>
      <c r="R573" s="138"/>
      <c r="S573" s="138"/>
      <c r="T573" s="139"/>
      <c r="AT573" s="135" t="s">
        <v>294</v>
      </c>
      <c r="AU573" s="135" t="s">
        <v>86</v>
      </c>
      <c r="AV573" s="12" t="s">
        <v>26</v>
      </c>
      <c r="AW573" s="12" t="s">
        <v>40</v>
      </c>
      <c r="AX573" s="12" t="s">
        <v>77</v>
      </c>
      <c r="AY573" s="135" t="s">
        <v>284</v>
      </c>
    </row>
    <row r="574" spans="2:51" s="11" customFormat="1" ht="13.5">
      <c r="B574" s="129"/>
      <c r="C574" s="257"/>
      <c r="D574" s="258" t="s">
        <v>294</v>
      </c>
      <c r="E574" s="259" t="s">
        <v>5</v>
      </c>
      <c r="F574" s="237" t="s">
        <v>1006</v>
      </c>
      <c r="G574" s="257"/>
      <c r="H574" s="260">
        <v>4</v>
      </c>
      <c r="I574" s="257"/>
      <c r="J574" s="257"/>
      <c r="K574" s="257"/>
      <c r="L574" s="129"/>
      <c r="M574" s="130"/>
      <c r="N574" s="131"/>
      <c r="O574" s="131"/>
      <c r="P574" s="131"/>
      <c r="Q574" s="131"/>
      <c r="R574" s="131"/>
      <c r="S574" s="131"/>
      <c r="T574" s="132"/>
      <c r="AT574" s="133" t="s">
        <v>294</v>
      </c>
      <c r="AU574" s="133" t="s">
        <v>86</v>
      </c>
      <c r="AV574" s="11" t="s">
        <v>86</v>
      </c>
      <c r="AW574" s="11" t="s">
        <v>40</v>
      </c>
      <c r="AX574" s="11" t="s">
        <v>26</v>
      </c>
      <c r="AY574" s="133" t="s">
        <v>284</v>
      </c>
    </row>
    <row r="575" spans="2:65" s="1" customFormat="1" ht="31.5" customHeight="1">
      <c r="B575" s="122"/>
      <c r="C575" s="252" t="s">
        <v>1007</v>
      </c>
      <c r="D575" s="252" t="s">
        <v>287</v>
      </c>
      <c r="E575" s="253" t="s">
        <v>1008</v>
      </c>
      <c r="F575" s="236" t="s">
        <v>1009</v>
      </c>
      <c r="G575" s="254" t="s">
        <v>452</v>
      </c>
      <c r="H575" s="255">
        <v>7.2</v>
      </c>
      <c r="I575" s="123">
        <v>0</v>
      </c>
      <c r="J575" s="256">
        <f>ROUND(I575*H575,2)</f>
        <v>0</v>
      </c>
      <c r="K575" s="236" t="s">
        <v>291</v>
      </c>
      <c r="L575" s="40"/>
      <c r="M575" s="124" t="s">
        <v>5</v>
      </c>
      <c r="N575" s="125" t="s">
        <v>48</v>
      </c>
      <c r="O575" s="41"/>
      <c r="P575" s="126">
        <f>O575*H575</f>
        <v>0</v>
      </c>
      <c r="Q575" s="126">
        <v>0</v>
      </c>
      <c r="R575" s="126">
        <f>Q575*H575</f>
        <v>0</v>
      </c>
      <c r="S575" s="126">
        <v>0.047</v>
      </c>
      <c r="T575" s="127">
        <f>S575*H575</f>
        <v>0.33840000000000003</v>
      </c>
      <c r="AR575" s="24" t="s">
        <v>292</v>
      </c>
      <c r="AT575" s="24" t="s">
        <v>287</v>
      </c>
      <c r="AU575" s="24" t="s">
        <v>86</v>
      </c>
      <c r="AY575" s="24" t="s">
        <v>284</v>
      </c>
      <c r="BE575" s="128">
        <f>IF(N575="základní",J575,0)</f>
        <v>0</v>
      </c>
      <c r="BF575" s="128">
        <f>IF(N575="snížená",J575,0)</f>
        <v>0</v>
      </c>
      <c r="BG575" s="128">
        <f>IF(N575="zákl. přenesená",J575,0)</f>
        <v>0</v>
      </c>
      <c r="BH575" s="128">
        <f>IF(N575="sníž. přenesená",J575,0)</f>
        <v>0</v>
      </c>
      <c r="BI575" s="128">
        <f>IF(N575="nulová",J575,0)</f>
        <v>0</v>
      </c>
      <c r="BJ575" s="24" t="s">
        <v>26</v>
      </c>
      <c r="BK575" s="128">
        <f>ROUND(I575*H575,2)</f>
        <v>0</v>
      </c>
      <c r="BL575" s="24" t="s">
        <v>292</v>
      </c>
      <c r="BM575" s="24" t="s">
        <v>1010</v>
      </c>
    </row>
    <row r="576" spans="2:51" s="12" customFormat="1" ht="13.5">
      <c r="B576" s="134"/>
      <c r="C576" s="261"/>
      <c r="D576" s="262" t="s">
        <v>294</v>
      </c>
      <c r="E576" s="263" t="s">
        <v>5</v>
      </c>
      <c r="F576" s="238" t="s">
        <v>298</v>
      </c>
      <c r="G576" s="261"/>
      <c r="H576" s="264" t="s">
        <v>5</v>
      </c>
      <c r="I576" s="261"/>
      <c r="J576" s="261"/>
      <c r="K576" s="261"/>
      <c r="L576" s="134"/>
      <c r="M576" s="137"/>
      <c r="N576" s="138"/>
      <c r="O576" s="138"/>
      <c r="P576" s="138"/>
      <c r="Q576" s="138"/>
      <c r="R576" s="138"/>
      <c r="S576" s="138"/>
      <c r="T576" s="139"/>
      <c r="AT576" s="135" t="s">
        <v>294</v>
      </c>
      <c r="AU576" s="135" t="s">
        <v>86</v>
      </c>
      <c r="AV576" s="12" t="s">
        <v>26</v>
      </c>
      <c r="AW576" s="12" t="s">
        <v>40</v>
      </c>
      <c r="AX576" s="12" t="s">
        <v>77</v>
      </c>
      <c r="AY576" s="135" t="s">
        <v>284</v>
      </c>
    </row>
    <row r="577" spans="2:51" s="11" customFormat="1" ht="13.5">
      <c r="B577" s="129"/>
      <c r="C577" s="257"/>
      <c r="D577" s="258" t="s">
        <v>294</v>
      </c>
      <c r="E577" s="259" t="s">
        <v>5</v>
      </c>
      <c r="F577" s="237" t="s">
        <v>1011</v>
      </c>
      <c r="G577" s="257"/>
      <c r="H577" s="260">
        <v>7.2</v>
      </c>
      <c r="I577" s="257"/>
      <c r="J577" s="257"/>
      <c r="K577" s="257"/>
      <c r="L577" s="129"/>
      <c r="M577" s="130"/>
      <c r="N577" s="131"/>
      <c r="O577" s="131"/>
      <c r="P577" s="131"/>
      <c r="Q577" s="131"/>
      <c r="R577" s="131"/>
      <c r="S577" s="131"/>
      <c r="T577" s="132"/>
      <c r="AT577" s="133" t="s">
        <v>294</v>
      </c>
      <c r="AU577" s="133" t="s">
        <v>86</v>
      </c>
      <c r="AV577" s="11" t="s">
        <v>86</v>
      </c>
      <c r="AW577" s="11" t="s">
        <v>40</v>
      </c>
      <c r="AX577" s="11" t="s">
        <v>26</v>
      </c>
      <c r="AY577" s="133" t="s">
        <v>284</v>
      </c>
    </row>
    <row r="578" spans="2:65" s="1" customFormat="1" ht="22.5" customHeight="1">
      <c r="B578" s="122"/>
      <c r="C578" s="252" t="s">
        <v>1012</v>
      </c>
      <c r="D578" s="252" t="s">
        <v>287</v>
      </c>
      <c r="E578" s="253" t="s">
        <v>1013</v>
      </c>
      <c r="F578" s="236" t="s">
        <v>1014</v>
      </c>
      <c r="G578" s="254" t="s">
        <v>485</v>
      </c>
      <c r="H578" s="255">
        <v>1</v>
      </c>
      <c r="I578" s="123">
        <v>0</v>
      </c>
      <c r="J578" s="256">
        <f>ROUND(I578*H578,2)</f>
        <v>0</v>
      </c>
      <c r="K578" s="236" t="s">
        <v>5</v>
      </c>
      <c r="L578" s="40"/>
      <c r="M578" s="124" t="s">
        <v>5</v>
      </c>
      <c r="N578" s="125" t="s">
        <v>48</v>
      </c>
      <c r="O578" s="41"/>
      <c r="P578" s="126">
        <f>O578*H578</f>
        <v>0</v>
      </c>
      <c r="Q578" s="126">
        <v>0</v>
      </c>
      <c r="R578" s="126">
        <f>Q578*H578</f>
        <v>0</v>
      </c>
      <c r="S578" s="126">
        <v>0.009</v>
      </c>
      <c r="T578" s="127">
        <f>S578*H578</f>
        <v>0.009</v>
      </c>
      <c r="AR578" s="24" t="s">
        <v>292</v>
      </c>
      <c r="AT578" s="24" t="s">
        <v>287</v>
      </c>
      <c r="AU578" s="24" t="s">
        <v>86</v>
      </c>
      <c r="AY578" s="24" t="s">
        <v>284</v>
      </c>
      <c r="BE578" s="128">
        <f>IF(N578="základní",J578,0)</f>
        <v>0</v>
      </c>
      <c r="BF578" s="128">
        <f>IF(N578="snížená",J578,0)</f>
        <v>0</v>
      </c>
      <c r="BG578" s="128">
        <f>IF(N578="zákl. přenesená",J578,0)</f>
        <v>0</v>
      </c>
      <c r="BH578" s="128">
        <f>IF(N578="sníž. přenesená",J578,0)</f>
        <v>0</v>
      </c>
      <c r="BI578" s="128">
        <f>IF(N578="nulová",J578,0)</f>
        <v>0</v>
      </c>
      <c r="BJ578" s="24" t="s">
        <v>26</v>
      </c>
      <c r="BK578" s="128">
        <f>ROUND(I578*H578,2)</f>
        <v>0</v>
      </c>
      <c r="BL578" s="24" t="s">
        <v>292</v>
      </c>
      <c r="BM578" s="24" t="s">
        <v>1015</v>
      </c>
    </row>
    <row r="579" spans="2:51" s="12" customFormat="1" ht="13.5">
      <c r="B579" s="134"/>
      <c r="C579" s="261"/>
      <c r="D579" s="262" t="s">
        <v>294</v>
      </c>
      <c r="E579" s="263" t="s">
        <v>5</v>
      </c>
      <c r="F579" s="238" t="s">
        <v>298</v>
      </c>
      <c r="G579" s="261"/>
      <c r="H579" s="264" t="s">
        <v>5</v>
      </c>
      <c r="I579" s="261"/>
      <c r="J579" s="261"/>
      <c r="K579" s="261"/>
      <c r="L579" s="134"/>
      <c r="M579" s="137"/>
      <c r="N579" s="138"/>
      <c r="O579" s="138"/>
      <c r="P579" s="138"/>
      <c r="Q579" s="138"/>
      <c r="R579" s="138"/>
      <c r="S579" s="138"/>
      <c r="T579" s="139"/>
      <c r="AT579" s="135" t="s">
        <v>294</v>
      </c>
      <c r="AU579" s="135" t="s">
        <v>86</v>
      </c>
      <c r="AV579" s="12" t="s">
        <v>26</v>
      </c>
      <c r="AW579" s="12" t="s">
        <v>40</v>
      </c>
      <c r="AX579" s="12" t="s">
        <v>77</v>
      </c>
      <c r="AY579" s="135" t="s">
        <v>284</v>
      </c>
    </row>
    <row r="580" spans="2:51" s="12" customFormat="1" ht="13.5">
      <c r="B580" s="134"/>
      <c r="C580" s="261"/>
      <c r="D580" s="262" t="s">
        <v>294</v>
      </c>
      <c r="E580" s="263" t="s">
        <v>5</v>
      </c>
      <c r="F580" s="238" t="s">
        <v>888</v>
      </c>
      <c r="G580" s="261"/>
      <c r="H580" s="264" t="s">
        <v>5</v>
      </c>
      <c r="I580" s="261"/>
      <c r="J580" s="261"/>
      <c r="K580" s="261"/>
      <c r="L580" s="134"/>
      <c r="M580" s="137"/>
      <c r="N580" s="138"/>
      <c r="O580" s="138"/>
      <c r="P580" s="138"/>
      <c r="Q580" s="138"/>
      <c r="R580" s="138"/>
      <c r="S580" s="138"/>
      <c r="T580" s="139"/>
      <c r="AT580" s="135" t="s">
        <v>294</v>
      </c>
      <c r="AU580" s="135" t="s">
        <v>86</v>
      </c>
      <c r="AV580" s="12" t="s">
        <v>26</v>
      </c>
      <c r="AW580" s="12" t="s">
        <v>40</v>
      </c>
      <c r="AX580" s="12" t="s">
        <v>77</v>
      </c>
      <c r="AY580" s="135" t="s">
        <v>284</v>
      </c>
    </row>
    <row r="581" spans="2:51" s="11" customFormat="1" ht="13.5">
      <c r="B581" s="129"/>
      <c r="C581" s="257"/>
      <c r="D581" s="258" t="s">
        <v>294</v>
      </c>
      <c r="E581" s="259" t="s">
        <v>5</v>
      </c>
      <c r="F581" s="237" t="s">
        <v>26</v>
      </c>
      <c r="G581" s="257"/>
      <c r="H581" s="260">
        <v>1</v>
      </c>
      <c r="I581" s="257"/>
      <c r="J581" s="257"/>
      <c r="K581" s="257"/>
      <c r="L581" s="129"/>
      <c r="M581" s="130"/>
      <c r="N581" s="131"/>
      <c r="O581" s="131"/>
      <c r="P581" s="131"/>
      <c r="Q581" s="131"/>
      <c r="R581" s="131"/>
      <c r="S581" s="131"/>
      <c r="T581" s="132"/>
      <c r="AT581" s="133" t="s">
        <v>294</v>
      </c>
      <c r="AU581" s="133" t="s">
        <v>86</v>
      </c>
      <c r="AV581" s="11" t="s">
        <v>86</v>
      </c>
      <c r="AW581" s="11" t="s">
        <v>40</v>
      </c>
      <c r="AX581" s="11" t="s">
        <v>26</v>
      </c>
      <c r="AY581" s="133" t="s">
        <v>284</v>
      </c>
    </row>
    <row r="582" spans="2:65" s="1" customFormat="1" ht="22.5" customHeight="1">
      <c r="B582" s="122"/>
      <c r="C582" s="252" t="s">
        <v>1016</v>
      </c>
      <c r="D582" s="252" t="s">
        <v>287</v>
      </c>
      <c r="E582" s="253" t="s">
        <v>1017</v>
      </c>
      <c r="F582" s="236" t="s">
        <v>1018</v>
      </c>
      <c r="G582" s="254" t="s">
        <v>485</v>
      </c>
      <c r="H582" s="255">
        <v>1</v>
      </c>
      <c r="I582" s="123">
        <v>0</v>
      </c>
      <c r="J582" s="256">
        <f>ROUND(I582*H582,2)</f>
        <v>0</v>
      </c>
      <c r="K582" s="236" t="s">
        <v>5</v>
      </c>
      <c r="L582" s="40"/>
      <c r="M582" s="124" t="s">
        <v>5</v>
      </c>
      <c r="N582" s="125" t="s">
        <v>48</v>
      </c>
      <c r="O582" s="41"/>
      <c r="P582" s="126">
        <f>O582*H582</f>
        <v>0</v>
      </c>
      <c r="Q582" s="126">
        <v>0</v>
      </c>
      <c r="R582" s="126">
        <f>Q582*H582</f>
        <v>0</v>
      </c>
      <c r="S582" s="126">
        <v>0.009</v>
      </c>
      <c r="T582" s="127">
        <f>S582*H582</f>
        <v>0.009</v>
      </c>
      <c r="AR582" s="24" t="s">
        <v>292</v>
      </c>
      <c r="AT582" s="24" t="s">
        <v>287</v>
      </c>
      <c r="AU582" s="24" t="s">
        <v>86</v>
      </c>
      <c r="AY582" s="24" t="s">
        <v>284</v>
      </c>
      <c r="BE582" s="128">
        <f>IF(N582="základní",J582,0)</f>
        <v>0</v>
      </c>
      <c r="BF582" s="128">
        <f>IF(N582="snížená",J582,0)</f>
        <v>0</v>
      </c>
      <c r="BG582" s="128">
        <f>IF(N582="zákl. přenesená",J582,0)</f>
        <v>0</v>
      </c>
      <c r="BH582" s="128">
        <f>IF(N582="sníž. přenesená",J582,0)</f>
        <v>0</v>
      </c>
      <c r="BI582" s="128">
        <f>IF(N582="nulová",J582,0)</f>
        <v>0</v>
      </c>
      <c r="BJ582" s="24" t="s">
        <v>26</v>
      </c>
      <c r="BK582" s="128">
        <f>ROUND(I582*H582,2)</f>
        <v>0</v>
      </c>
      <c r="BL582" s="24" t="s">
        <v>292</v>
      </c>
      <c r="BM582" s="24" t="s">
        <v>1019</v>
      </c>
    </row>
    <row r="583" spans="2:51" s="12" customFormat="1" ht="13.5">
      <c r="B583" s="134"/>
      <c r="C583" s="261"/>
      <c r="D583" s="262" t="s">
        <v>294</v>
      </c>
      <c r="E583" s="263" t="s">
        <v>5</v>
      </c>
      <c r="F583" s="238" t="s">
        <v>298</v>
      </c>
      <c r="G583" s="261"/>
      <c r="H583" s="264" t="s">
        <v>5</v>
      </c>
      <c r="I583" s="261"/>
      <c r="J583" s="261"/>
      <c r="K583" s="261"/>
      <c r="L583" s="134"/>
      <c r="M583" s="137"/>
      <c r="N583" s="138"/>
      <c r="O583" s="138"/>
      <c r="P583" s="138"/>
      <c r="Q583" s="138"/>
      <c r="R583" s="138"/>
      <c r="S583" s="138"/>
      <c r="T583" s="139"/>
      <c r="AT583" s="135" t="s">
        <v>294</v>
      </c>
      <c r="AU583" s="135" t="s">
        <v>86</v>
      </c>
      <c r="AV583" s="12" t="s">
        <v>26</v>
      </c>
      <c r="AW583" s="12" t="s">
        <v>40</v>
      </c>
      <c r="AX583" s="12" t="s">
        <v>77</v>
      </c>
      <c r="AY583" s="135" t="s">
        <v>284</v>
      </c>
    </row>
    <row r="584" spans="2:51" s="12" customFormat="1" ht="13.5">
      <c r="B584" s="134"/>
      <c r="C584" s="261"/>
      <c r="D584" s="262" t="s">
        <v>294</v>
      </c>
      <c r="E584" s="263" t="s">
        <v>5</v>
      </c>
      <c r="F584" s="238" t="s">
        <v>888</v>
      </c>
      <c r="G584" s="261"/>
      <c r="H584" s="264" t="s">
        <v>5</v>
      </c>
      <c r="I584" s="261"/>
      <c r="J584" s="261"/>
      <c r="K584" s="261"/>
      <c r="L584" s="134"/>
      <c r="M584" s="137"/>
      <c r="N584" s="138"/>
      <c r="O584" s="138"/>
      <c r="P584" s="138"/>
      <c r="Q584" s="138"/>
      <c r="R584" s="138"/>
      <c r="S584" s="138"/>
      <c r="T584" s="139"/>
      <c r="AT584" s="135" t="s">
        <v>294</v>
      </c>
      <c r="AU584" s="135" t="s">
        <v>86</v>
      </c>
      <c r="AV584" s="12" t="s">
        <v>26</v>
      </c>
      <c r="AW584" s="12" t="s">
        <v>40</v>
      </c>
      <c r="AX584" s="12" t="s">
        <v>77</v>
      </c>
      <c r="AY584" s="135" t="s">
        <v>284</v>
      </c>
    </row>
    <row r="585" spans="2:51" s="11" customFormat="1" ht="13.5">
      <c r="B585" s="129"/>
      <c r="C585" s="257"/>
      <c r="D585" s="258" t="s">
        <v>294</v>
      </c>
      <c r="E585" s="259" t="s">
        <v>5</v>
      </c>
      <c r="F585" s="237" t="s">
        <v>26</v>
      </c>
      <c r="G585" s="257"/>
      <c r="H585" s="260">
        <v>1</v>
      </c>
      <c r="I585" s="257"/>
      <c r="J585" s="257"/>
      <c r="K585" s="257"/>
      <c r="L585" s="129"/>
      <c r="M585" s="130"/>
      <c r="N585" s="131"/>
      <c r="O585" s="131"/>
      <c r="P585" s="131"/>
      <c r="Q585" s="131"/>
      <c r="R585" s="131"/>
      <c r="S585" s="131"/>
      <c r="T585" s="132"/>
      <c r="AT585" s="133" t="s">
        <v>294</v>
      </c>
      <c r="AU585" s="133" t="s">
        <v>86</v>
      </c>
      <c r="AV585" s="11" t="s">
        <v>86</v>
      </c>
      <c r="AW585" s="11" t="s">
        <v>40</v>
      </c>
      <c r="AX585" s="11" t="s">
        <v>26</v>
      </c>
      <c r="AY585" s="133" t="s">
        <v>284</v>
      </c>
    </row>
    <row r="586" spans="2:65" s="1" customFormat="1" ht="31.5" customHeight="1">
      <c r="B586" s="122"/>
      <c r="C586" s="252" t="s">
        <v>1020</v>
      </c>
      <c r="D586" s="252" t="s">
        <v>287</v>
      </c>
      <c r="E586" s="253" t="s">
        <v>1021</v>
      </c>
      <c r="F586" s="236" t="s">
        <v>1022</v>
      </c>
      <c r="G586" s="254" t="s">
        <v>452</v>
      </c>
      <c r="H586" s="255">
        <v>9.2</v>
      </c>
      <c r="I586" s="123">
        <v>0</v>
      </c>
      <c r="J586" s="256">
        <f>ROUND(I586*H586,2)</f>
        <v>0</v>
      </c>
      <c r="K586" s="236" t="s">
        <v>291</v>
      </c>
      <c r="L586" s="40"/>
      <c r="M586" s="124" t="s">
        <v>5</v>
      </c>
      <c r="N586" s="125" t="s">
        <v>48</v>
      </c>
      <c r="O586" s="41"/>
      <c r="P586" s="126">
        <f>O586*H586</f>
        <v>0</v>
      </c>
      <c r="Q586" s="126">
        <v>1E-05</v>
      </c>
      <c r="R586" s="126">
        <f>Q586*H586</f>
        <v>9.2E-05</v>
      </c>
      <c r="S586" s="126">
        <v>0</v>
      </c>
      <c r="T586" s="127">
        <f>S586*H586</f>
        <v>0</v>
      </c>
      <c r="AR586" s="24" t="s">
        <v>292</v>
      </c>
      <c r="AT586" s="24" t="s">
        <v>287</v>
      </c>
      <c r="AU586" s="24" t="s">
        <v>86</v>
      </c>
      <c r="AY586" s="24" t="s">
        <v>284</v>
      </c>
      <c r="BE586" s="128">
        <f>IF(N586="základní",J586,0)</f>
        <v>0</v>
      </c>
      <c r="BF586" s="128">
        <f>IF(N586="snížená",J586,0)</f>
        <v>0</v>
      </c>
      <c r="BG586" s="128">
        <f>IF(N586="zákl. přenesená",J586,0)</f>
        <v>0</v>
      </c>
      <c r="BH586" s="128">
        <f>IF(N586="sníž. přenesená",J586,0)</f>
        <v>0</v>
      </c>
      <c r="BI586" s="128">
        <f>IF(N586="nulová",J586,0)</f>
        <v>0</v>
      </c>
      <c r="BJ586" s="24" t="s">
        <v>26</v>
      </c>
      <c r="BK586" s="128">
        <f>ROUND(I586*H586,2)</f>
        <v>0</v>
      </c>
      <c r="BL586" s="24" t="s">
        <v>292</v>
      </c>
      <c r="BM586" s="24" t="s">
        <v>1023</v>
      </c>
    </row>
    <row r="587" spans="2:51" s="12" customFormat="1" ht="13.5">
      <c r="B587" s="134"/>
      <c r="C587" s="261"/>
      <c r="D587" s="262" t="s">
        <v>294</v>
      </c>
      <c r="E587" s="263" t="s">
        <v>5</v>
      </c>
      <c r="F587" s="238" t="s">
        <v>298</v>
      </c>
      <c r="G587" s="261"/>
      <c r="H587" s="264" t="s">
        <v>5</v>
      </c>
      <c r="I587" s="261"/>
      <c r="J587" s="261"/>
      <c r="K587" s="261"/>
      <c r="L587" s="134"/>
      <c r="M587" s="137"/>
      <c r="N587" s="138"/>
      <c r="O587" s="138"/>
      <c r="P587" s="138"/>
      <c r="Q587" s="138"/>
      <c r="R587" s="138"/>
      <c r="S587" s="138"/>
      <c r="T587" s="139"/>
      <c r="AT587" s="135" t="s">
        <v>294</v>
      </c>
      <c r="AU587" s="135" t="s">
        <v>86</v>
      </c>
      <c r="AV587" s="12" t="s">
        <v>26</v>
      </c>
      <c r="AW587" s="12" t="s">
        <v>40</v>
      </c>
      <c r="AX587" s="12" t="s">
        <v>77</v>
      </c>
      <c r="AY587" s="135" t="s">
        <v>284</v>
      </c>
    </row>
    <row r="588" spans="2:51" s="11" customFormat="1" ht="13.5">
      <c r="B588" s="129"/>
      <c r="C588" s="257"/>
      <c r="D588" s="258" t="s">
        <v>294</v>
      </c>
      <c r="E588" s="259" t="s">
        <v>5</v>
      </c>
      <c r="F588" s="237" t="s">
        <v>1024</v>
      </c>
      <c r="G588" s="257"/>
      <c r="H588" s="260">
        <v>9.2</v>
      </c>
      <c r="I588" s="257"/>
      <c r="J588" s="257"/>
      <c r="K588" s="257"/>
      <c r="L588" s="129"/>
      <c r="M588" s="130"/>
      <c r="N588" s="131"/>
      <c r="O588" s="131"/>
      <c r="P588" s="131"/>
      <c r="Q588" s="131"/>
      <c r="R588" s="131"/>
      <c r="S588" s="131"/>
      <c r="T588" s="132"/>
      <c r="AT588" s="133" t="s">
        <v>294</v>
      </c>
      <c r="AU588" s="133" t="s">
        <v>86</v>
      </c>
      <c r="AV588" s="11" t="s">
        <v>86</v>
      </c>
      <c r="AW588" s="11" t="s">
        <v>40</v>
      </c>
      <c r="AX588" s="11" t="s">
        <v>26</v>
      </c>
      <c r="AY588" s="133" t="s">
        <v>284</v>
      </c>
    </row>
    <row r="589" spans="2:65" s="1" customFormat="1" ht="31.5" customHeight="1">
      <c r="B589" s="122"/>
      <c r="C589" s="252" t="s">
        <v>1025</v>
      </c>
      <c r="D589" s="252" t="s">
        <v>287</v>
      </c>
      <c r="E589" s="253" t="s">
        <v>1026</v>
      </c>
      <c r="F589" s="236" t="s">
        <v>1027</v>
      </c>
      <c r="G589" s="254" t="s">
        <v>290</v>
      </c>
      <c r="H589" s="255">
        <v>168.521</v>
      </c>
      <c r="I589" s="123">
        <v>0</v>
      </c>
      <c r="J589" s="256">
        <f>ROUND(I589*H589,2)</f>
        <v>0</v>
      </c>
      <c r="K589" s="236" t="s">
        <v>291</v>
      </c>
      <c r="L589" s="40"/>
      <c r="M589" s="124" t="s">
        <v>5</v>
      </c>
      <c r="N589" s="125" t="s">
        <v>48</v>
      </c>
      <c r="O589" s="41"/>
      <c r="P589" s="126">
        <f>O589*H589</f>
        <v>0</v>
      </c>
      <c r="Q589" s="126">
        <v>0</v>
      </c>
      <c r="R589" s="126">
        <f>Q589*H589</f>
        <v>0</v>
      </c>
      <c r="S589" s="126">
        <v>0.01</v>
      </c>
      <c r="T589" s="127">
        <f>S589*H589</f>
        <v>1.6852099999999999</v>
      </c>
      <c r="AR589" s="24" t="s">
        <v>292</v>
      </c>
      <c r="AT589" s="24" t="s">
        <v>287</v>
      </c>
      <c r="AU589" s="24" t="s">
        <v>86</v>
      </c>
      <c r="AY589" s="24" t="s">
        <v>284</v>
      </c>
      <c r="BE589" s="128">
        <f>IF(N589="základní",J589,0)</f>
        <v>0</v>
      </c>
      <c r="BF589" s="128">
        <f>IF(N589="snížená",J589,0)</f>
        <v>0</v>
      </c>
      <c r="BG589" s="128">
        <f>IF(N589="zákl. přenesená",J589,0)</f>
        <v>0</v>
      </c>
      <c r="BH589" s="128">
        <f>IF(N589="sníž. přenesená",J589,0)</f>
        <v>0</v>
      </c>
      <c r="BI589" s="128">
        <f>IF(N589="nulová",J589,0)</f>
        <v>0</v>
      </c>
      <c r="BJ589" s="24" t="s">
        <v>26</v>
      </c>
      <c r="BK589" s="128">
        <f>ROUND(I589*H589,2)</f>
        <v>0</v>
      </c>
      <c r="BL589" s="24" t="s">
        <v>292</v>
      </c>
      <c r="BM589" s="24" t="s">
        <v>1028</v>
      </c>
    </row>
    <row r="590" spans="2:51" s="12" customFormat="1" ht="13.5">
      <c r="B590" s="134"/>
      <c r="C590" s="261"/>
      <c r="D590" s="262" t="s">
        <v>294</v>
      </c>
      <c r="E590" s="263" t="s">
        <v>5</v>
      </c>
      <c r="F590" s="238" t="s">
        <v>298</v>
      </c>
      <c r="G590" s="261"/>
      <c r="H590" s="264" t="s">
        <v>5</v>
      </c>
      <c r="I590" s="261"/>
      <c r="J590" s="261"/>
      <c r="K590" s="261"/>
      <c r="L590" s="134"/>
      <c r="M590" s="137"/>
      <c r="N590" s="138"/>
      <c r="O590" s="138"/>
      <c r="P590" s="138"/>
      <c r="Q590" s="138"/>
      <c r="R590" s="138"/>
      <c r="S590" s="138"/>
      <c r="T590" s="139"/>
      <c r="AT590" s="135" t="s">
        <v>294</v>
      </c>
      <c r="AU590" s="135" t="s">
        <v>86</v>
      </c>
      <c r="AV590" s="12" t="s">
        <v>26</v>
      </c>
      <c r="AW590" s="12" t="s">
        <v>40</v>
      </c>
      <c r="AX590" s="12" t="s">
        <v>77</v>
      </c>
      <c r="AY590" s="135" t="s">
        <v>284</v>
      </c>
    </row>
    <row r="591" spans="2:51" s="11" customFormat="1" ht="13.5">
      <c r="B591" s="129"/>
      <c r="C591" s="257"/>
      <c r="D591" s="262" t="s">
        <v>294</v>
      </c>
      <c r="E591" s="265" t="s">
        <v>5</v>
      </c>
      <c r="F591" s="239" t="s">
        <v>1029</v>
      </c>
      <c r="G591" s="257"/>
      <c r="H591" s="266">
        <v>160.379</v>
      </c>
      <c r="I591" s="257"/>
      <c r="J591" s="257"/>
      <c r="K591" s="257"/>
      <c r="L591" s="129"/>
      <c r="M591" s="130"/>
      <c r="N591" s="131"/>
      <c r="O591" s="131"/>
      <c r="P591" s="131"/>
      <c r="Q591" s="131"/>
      <c r="R591" s="131"/>
      <c r="S591" s="131"/>
      <c r="T591" s="132"/>
      <c r="AT591" s="133" t="s">
        <v>294</v>
      </c>
      <c r="AU591" s="133" t="s">
        <v>86</v>
      </c>
      <c r="AV591" s="11" t="s">
        <v>86</v>
      </c>
      <c r="AW591" s="11" t="s">
        <v>40</v>
      </c>
      <c r="AX591" s="11" t="s">
        <v>77</v>
      </c>
      <c r="AY591" s="133" t="s">
        <v>284</v>
      </c>
    </row>
    <row r="592" spans="2:51" s="11" customFormat="1" ht="13.5">
      <c r="B592" s="129"/>
      <c r="C592" s="257"/>
      <c r="D592" s="262" t="s">
        <v>294</v>
      </c>
      <c r="E592" s="265" t="s">
        <v>5</v>
      </c>
      <c r="F592" s="239" t="s">
        <v>1030</v>
      </c>
      <c r="G592" s="257"/>
      <c r="H592" s="266">
        <v>-34.188</v>
      </c>
      <c r="I592" s="257"/>
      <c r="J592" s="257"/>
      <c r="K592" s="257"/>
      <c r="L592" s="129"/>
      <c r="M592" s="130"/>
      <c r="N592" s="131"/>
      <c r="O592" s="131"/>
      <c r="P592" s="131"/>
      <c r="Q592" s="131"/>
      <c r="R592" s="131"/>
      <c r="S592" s="131"/>
      <c r="T592" s="132"/>
      <c r="AT592" s="133" t="s">
        <v>294</v>
      </c>
      <c r="AU592" s="133" t="s">
        <v>86</v>
      </c>
      <c r="AV592" s="11" t="s">
        <v>86</v>
      </c>
      <c r="AW592" s="11" t="s">
        <v>40</v>
      </c>
      <c r="AX592" s="11" t="s">
        <v>77</v>
      </c>
      <c r="AY592" s="133" t="s">
        <v>284</v>
      </c>
    </row>
    <row r="593" spans="2:51" s="11" customFormat="1" ht="13.5">
      <c r="B593" s="129"/>
      <c r="C593" s="257"/>
      <c r="D593" s="262" t="s">
        <v>294</v>
      </c>
      <c r="E593" s="265" t="s">
        <v>5</v>
      </c>
      <c r="F593" s="239" t="s">
        <v>1031</v>
      </c>
      <c r="G593" s="257"/>
      <c r="H593" s="266">
        <v>42.33</v>
      </c>
      <c r="I593" s="257"/>
      <c r="J593" s="257"/>
      <c r="K593" s="257"/>
      <c r="L593" s="129"/>
      <c r="M593" s="130"/>
      <c r="N593" s="131"/>
      <c r="O593" s="131"/>
      <c r="P593" s="131"/>
      <c r="Q593" s="131"/>
      <c r="R593" s="131"/>
      <c r="S593" s="131"/>
      <c r="T593" s="132"/>
      <c r="AT593" s="133" t="s">
        <v>294</v>
      </c>
      <c r="AU593" s="133" t="s">
        <v>86</v>
      </c>
      <c r="AV593" s="11" t="s">
        <v>86</v>
      </c>
      <c r="AW593" s="11" t="s">
        <v>40</v>
      </c>
      <c r="AX593" s="11" t="s">
        <v>77</v>
      </c>
      <c r="AY593" s="133" t="s">
        <v>284</v>
      </c>
    </row>
    <row r="594" spans="2:51" s="13" customFormat="1" ht="13.5">
      <c r="B594" s="140"/>
      <c r="C594" s="267"/>
      <c r="D594" s="258" t="s">
        <v>294</v>
      </c>
      <c r="E594" s="268" t="s">
        <v>127</v>
      </c>
      <c r="F594" s="240" t="s">
        <v>304</v>
      </c>
      <c r="G594" s="267"/>
      <c r="H594" s="269">
        <v>168.521</v>
      </c>
      <c r="I594" s="267"/>
      <c r="J594" s="267"/>
      <c r="K594" s="267"/>
      <c r="L594" s="140"/>
      <c r="M594" s="141"/>
      <c r="N594" s="142"/>
      <c r="O594" s="142"/>
      <c r="P594" s="142"/>
      <c r="Q594" s="142"/>
      <c r="R594" s="142"/>
      <c r="S594" s="142"/>
      <c r="T594" s="143"/>
      <c r="AT594" s="144" t="s">
        <v>294</v>
      </c>
      <c r="AU594" s="144" t="s">
        <v>86</v>
      </c>
      <c r="AV594" s="13" t="s">
        <v>292</v>
      </c>
      <c r="AW594" s="13" t="s">
        <v>40</v>
      </c>
      <c r="AX594" s="13" t="s">
        <v>26</v>
      </c>
      <c r="AY594" s="144" t="s">
        <v>284</v>
      </c>
    </row>
    <row r="595" spans="2:65" s="1" customFormat="1" ht="31.5" customHeight="1">
      <c r="B595" s="122"/>
      <c r="C595" s="252" t="s">
        <v>1032</v>
      </c>
      <c r="D595" s="252" t="s">
        <v>287</v>
      </c>
      <c r="E595" s="253" t="s">
        <v>1033</v>
      </c>
      <c r="F595" s="236" t="s">
        <v>1034</v>
      </c>
      <c r="G595" s="254" t="s">
        <v>290</v>
      </c>
      <c r="H595" s="255">
        <v>80.133</v>
      </c>
      <c r="I595" s="123">
        <v>0</v>
      </c>
      <c r="J595" s="256">
        <f>ROUND(I595*H595,2)</f>
        <v>0</v>
      </c>
      <c r="K595" s="236" t="s">
        <v>291</v>
      </c>
      <c r="L595" s="40"/>
      <c r="M595" s="124" t="s">
        <v>5</v>
      </c>
      <c r="N595" s="125" t="s">
        <v>48</v>
      </c>
      <c r="O595" s="41"/>
      <c r="P595" s="126">
        <f>O595*H595</f>
        <v>0</v>
      </c>
      <c r="Q595" s="126">
        <v>0</v>
      </c>
      <c r="R595" s="126">
        <f>Q595*H595</f>
        <v>0</v>
      </c>
      <c r="S595" s="126">
        <v>0.016</v>
      </c>
      <c r="T595" s="127">
        <f>S595*H595</f>
        <v>1.282128</v>
      </c>
      <c r="AR595" s="24" t="s">
        <v>292</v>
      </c>
      <c r="AT595" s="24" t="s">
        <v>287</v>
      </c>
      <c r="AU595" s="24" t="s">
        <v>86</v>
      </c>
      <c r="AY595" s="24" t="s">
        <v>284</v>
      </c>
      <c r="BE595" s="128">
        <f>IF(N595="základní",J595,0)</f>
        <v>0</v>
      </c>
      <c r="BF595" s="128">
        <f>IF(N595="snížená",J595,0)</f>
        <v>0</v>
      </c>
      <c r="BG595" s="128">
        <f>IF(N595="zákl. přenesená",J595,0)</f>
        <v>0</v>
      </c>
      <c r="BH595" s="128">
        <f>IF(N595="sníž. přenesená",J595,0)</f>
        <v>0</v>
      </c>
      <c r="BI595" s="128">
        <f>IF(N595="nulová",J595,0)</f>
        <v>0</v>
      </c>
      <c r="BJ595" s="24" t="s">
        <v>26</v>
      </c>
      <c r="BK595" s="128">
        <f>ROUND(I595*H595,2)</f>
        <v>0</v>
      </c>
      <c r="BL595" s="24" t="s">
        <v>292</v>
      </c>
      <c r="BM595" s="24" t="s">
        <v>1035</v>
      </c>
    </row>
    <row r="596" spans="2:51" s="12" customFormat="1" ht="13.5">
      <c r="B596" s="134"/>
      <c r="C596" s="261"/>
      <c r="D596" s="262" t="s">
        <v>294</v>
      </c>
      <c r="E596" s="263" t="s">
        <v>5</v>
      </c>
      <c r="F596" s="238" t="s">
        <v>469</v>
      </c>
      <c r="G596" s="261"/>
      <c r="H596" s="264" t="s">
        <v>5</v>
      </c>
      <c r="I596" s="261"/>
      <c r="J596" s="261"/>
      <c r="K596" s="261"/>
      <c r="L596" s="134"/>
      <c r="M596" s="137"/>
      <c r="N596" s="138"/>
      <c r="O596" s="138"/>
      <c r="P596" s="138"/>
      <c r="Q596" s="138"/>
      <c r="R596" s="138"/>
      <c r="S596" s="138"/>
      <c r="T596" s="139"/>
      <c r="AT596" s="135" t="s">
        <v>294</v>
      </c>
      <c r="AU596" s="135" t="s">
        <v>86</v>
      </c>
      <c r="AV596" s="12" t="s">
        <v>26</v>
      </c>
      <c r="AW596" s="12" t="s">
        <v>40</v>
      </c>
      <c r="AX596" s="12" t="s">
        <v>77</v>
      </c>
      <c r="AY596" s="135" t="s">
        <v>284</v>
      </c>
    </row>
    <row r="597" spans="2:51" s="11" customFormat="1" ht="13.5">
      <c r="B597" s="129"/>
      <c r="C597" s="257"/>
      <c r="D597" s="262" t="s">
        <v>294</v>
      </c>
      <c r="E597" s="265" t="s">
        <v>5</v>
      </c>
      <c r="F597" s="239" t="s">
        <v>1036</v>
      </c>
      <c r="G597" s="257"/>
      <c r="H597" s="266">
        <v>101.894</v>
      </c>
      <c r="I597" s="257"/>
      <c r="J597" s="257"/>
      <c r="K597" s="257"/>
      <c r="L597" s="129"/>
      <c r="M597" s="130"/>
      <c r="N597" s="131"/>
      <c r="O597" s="131"/>
      <c r="P597" s="131"/>
      <c r="Q597" s="131"/>
      <c r="R597" s="131"/>
      <c r="S597" s="131"/>
      <c r="T597" s="132"/>
      <c r="AT597" s="133" t="s">
        <v>294</v>
      </c>
      <c r="AU597" s="133" t="s">
        <v>86</v>
      </c>
      <c r="AV597" s="11" t="s">
        <v>86</v>
      </c>
      <c r="AW597" s="11" t="s">
        <v>40</v>
      </c>
      <c r="AX597" s="11" t="s">
        <v>77</v>
      </c>
      <c r="AY597" s="133" t="s">
        <v>284</v>
      </c>
    </row>
    <row r="598" spans="2:51" s="11" customFormat="1" ht="13.5">
      <c r="B598" s="129"/>
      <c r="C598" s="257"/>
      <c r="D598" s="262" t="s">
        <v>294</v>
      </c>
      <c r="E598" s="265" t="s">
        <v>131</v>
      </c>
      <c r="F598" s="239" t="s">
        <v>1037</v>
      </c>
      <c r="G598" s="257"/>
      <c r="H598" s="266">
        <v>-32.288</v>
      </c>
      <c r="I598" s="257"/>
      <c r="J598" s="257"/>
      <c r="K598" s="257"/>
      <c r="L598" s="129"/>
      <c r="M598" s="130"/>
      <c r="N598" s="131"/>
      <c r="O598" s="131"/>
      <c r="P598" s="131"/>
      <c r="Q598" s="131"/>
      <c r="R598" s="131"/>
      <c r="S598" s="131"/>
      <c r="T598" s="132"/>
      <c r="AT598" s="133" t="s">
        <v>294</v>
      </c>
      <c r="AU598" s="133" t="s">
        <v>86</v>
      </c>
      <c r="AV598" s="11" t="s">
        <v>86</v>
      </c>
      <c r="AW598" s="11" t="s">
        <v>40</v>
      </c>
      <c r="AX598" s="11" t="s">
        <v>77</v>
      </c>
      <c r="AY598" s="133" t="s">
        <v>284</v>
      </c>
    </row>
    <row r="599" spans="2:51" s="11" customFormat="1" ht="13.5">
      <c r="B599" s="129"/>
      <c r="C599" s="257"/>
      <c r="D599" s="262" t="s">
        <v>294</v>
      </c>
      <c r="E599" s="265" t="s">
        <v>5</v>
      </c>
      <c r="F599" s="239" t="s">
        <v>1038</v>
      </c>
      <c r="G599" s="257"/>
      <c r="H599" s="266">
        <v>-2.3</v>
      </c>
      <c r="I599" s="257"/>
      <c r="J599" s="257"/>
      <c r="K599" s="257"/>
      <c r="L599" s="129"/>
      <c r="M599" s="130"/>
      <c r="N599" s="131"/>
      <c r="O599" s="131"/>
      <c r="P599" s="131"/>
      <c r="Q599" s="131"/>
      <c r="R599" s="131"/>
      <c r="S599" s="131"/>
      <c r="T599" s="132"/>
      <c r="AT599" s="133" t="s">
        <v>294</v>
      </c>
      <c r="AU599" s="133" t="s">
        <v>86</v>
      </c>
      <c r="AV599" s="11" t="s">
        <v>86</v>
      </c>
      <c r="AW599" s="11" t="s">
        <v>40</v>
      </c>
      <c r="AX599" s="11" t="s">
        <v>77</v>
      </c>
      <c r="AY599" s="133" t="s">
        <v>284</v>
      </c>
    </row>
    <row r="600" spans="2:51" s="11" customFormat="1" ht="13.5">
      <c r="B600" s="129"/>
      <c r="C600" s="257"/>
      <c r="D600" s="262" t="s">
        <v>294</v>
      </c>
      <c r="E600" s="265" t="s">
        <v>133</v>
      </c>
      <c r="F600" s="239" t="s">
        <v>1039</v>
      </c>
      <c r="G600" s="257"/>
      <c r="H600" s="266">
        <v>12.827</v>
      </c>
      <c r="I600" s="257"/>
      <c r="J600" s="257"/>
      <c r="K600" s="257"/>
      <c r="L600" s="129"/>
      <c r="M600" s="130"/>
      <c r="N600" s="131"/>
      <c r="O600" s="131"/>
      <c r="P600" s="131"/>
      <c r="Q600" s="131"/>
      <c r="R600" s="131"/>
      <c r="S600" s="131"/>
      <c r="T600" s="132"/>
      <c r="AT600" s="133" t="s">
        <v>294</v>
      </c>
      <c r="AU600" s="133" t="s">
        <v>86</v>
      </c>
      <c r="AV600" s="11" t="s">
        <v>86</v>
      </c>
      <c r="AW600" s="11" t="s">
        <v>40</v>
      </c>
      <c r="AX600" s="11" t="s">
        <v>77</v>
      </c>
      <c r="AY600" s="133" t="s">
        <v>284</v>
      </c>
    </row>
    <row r="601" spans="2:51" s="13" customFormat="1" ht="13.5">
      <c r="B601" s="140"/>
      <c r="C601" s="267"/>
      <c r="D601" s="258" t="s">
        <v>294</v>
      </c>
      <c r="E601" s="268" t="s">
        <v>129</v>
      </c>
      <c r="F601" s="240" t="s">
        <v>304</v>
      </c>
      <c r="G601" s="267"/>
      <c r="H601" s="269">
        <v>80.133</v>
      </c>
      <c r="I601" s="267"/>
      <c r="J601" s="267"/>
      <c r="K601" s="267"/>
      <c r="L601" s="140"/>
      <c r="M601" s="141"/>
      <c r="N601" s="142"/>
      <c r="O601" s="142"/>
      <c r="P601" s="142"/>
      <c r="Q601" s="142"/>
      <c r="R601" s="142"/>
      <c r="S601" s="142"/>
      <c r="T601" s="143"/>
      <c r="AT601" s="144" t="s">
        <v>294</v>
      </c>
      <c r="AU601" s="144" t="s">
        <v>86</v>
      </c>
      <c r="AV601" s="13" t="s">
        <v>292</v>
      </c>
      <c r="AW601" s="13" t="s">
        <v>40</v>
      </c>
      <c r="AX601" s="13" t="s">
        <v>26</v>
      </c>
      <c r="AY601" s="144" t="s">
        <v>284</v>
      </c>
    </row>
    <row r="602" spans="2:65" s="1" customFormat="1" ht="22.5" customHeight="1">
      <c r="B602" s="122"/>
      <c r="C602" s="252" t="s">
        <v>1040</v>
      </c>
      <c r="D602" s="252" t="s">
        <v>287</v>
      </c>
      <c r="E602" s="253" t="s">
        <v>1041</v>
      </c>
      <c r="F602" s="236" t="s">
        <v>1042</v>
      </c>
      <c r="G602" s="254" t="s">
        <v>290</v>
      </c>
      <c r="H602" s="255">
        <v>5.4</v>
      </c>
      <c r="I602" s="123">
        <v>0</v>
      </c>
      <c r="J602" s="256">
        <f>ROUND(I602*H602,2)</f>
        <v>0</v>
      </c>
      <c r="K602" s="236" t="s">
        <v>5</v>
      </c>
      <c r="L602" s="40"/>
      <c r="M602" s="124" t="s">
        <v>5</v>
      </c>
      <c r="N602" s="125" t="s">
        <v>48</v>
      </c>
      <c r="O602" s="41"/>
      <c r="P602" s="126">
        <f>O602*H602</f>
        <v>0</v>
      </c>
      <c r="Q602" s="126">
        <v>0</v>
      </c>
      <c r="R602" s="126">
        <f>Q602*H602</f>
        <v>0</v>
      </c>
      <c r="S602" s="126">
        <v>0.029</v>
      </c>
      <c r="T602" s="127">
        <f>S602*H602</f>
        <v>0.15660000000000002</v>
      </c>
      <c r="AR602" s="24" t="s">
        <v>292</v>
      </c>
      <c r="AT602" s="24" t="s">
        <v>287</v>
      </c>
      <c r="AU602" s="24" t="s">
        <v>86</v>
      </c>
      <c r="AY602" s="24" t="s">
        <v>284</v>
      </c>
      <c r="BE602" s="128">
        <f>IF(N602="základní",J602,0)</f>
        <v>0</v>
      </c>
      <c r="BF602" s="128">
        <f>IF(N602="snížená",J602,0)</f>
        <v>0</v>
      </c>
      <c r="BG602" s="128">
        <f>IF(N602="zákl. přenesená",J602,0)</f>
        <v>0</v>
      </c>
      <c r="BH602" s="128">
        <f>IF(N602="sníž. přenesená",J602,0)</f>
        <v>0</v>
      </c>
      <c r="BI602" s="128">
        <f>IF(N602="nulová",J602,0)</f>
        <v>0</v>
      </c>
      <c r="BJ602" s="24" t="s">
        <v>26</v>
      </c>
      <c r="BK602" s="128">
        <f>ROUND(I602*H602,2)</f>
        <v>0</v>
      </c>
      <c r="BL602" s="24" t="s">
        <v>292</v>
      </c>
      <c r="BM602" s="24" t="s">
        <v>1043</v>
      </c>
    </row>
    <row r="603" spans="2:51" s="12" customFormat="1" ht="13.5">
      <c r="B603" s="134"/>
      <c r="C603" s="261"/>
      <c r="D603" s="262" t="s">
        <v>294</v>
      </c>
      <c r="E603" s="263" t="s">
        <v>5</v>
      </c>
      <c r="F603" s="238" t="s">
        <v>469</v>
      </c>
      <c r="G603" s="261"/>
      <c r="H603" s="264" t="s">
        <v>5</v>
      </c>
      <c r="I603" s="261"/>
      <c r="J603" s="261"/>
      <c r="K603" s="261"/>
      <c r="L603" s="134"/>
      <c r="M603" s="137"/>
      <c r="N603" s="138"/>
      <c r="O603" s="138"/>
      <c r="P603" s="138"/>
      <c r="Q603" s="138"/>
      <c r="R603" s="138"/>
      <c r="S603" s="138"/>
      <c r="T603" s="139"/>
      <c r="AT603" s="135" t="s">
        <v>294</v>
      </c>
      <c r="AU603" s="135" t="s">
        <v>86</v>
      </c>
      <c r="AV603" s="12" t="s">
        <v>26</v>
      </c>
      <c r="AW603" s="12" t="s">
        <v>40</v>
      </c>
      <c r="AX603" s="12" t="s">
        <v>77</v>
      </c>
      <c r="AY603" s="135" t="s">
        <v>284</v>
      </c>
    </row>
    <row r="604" spans="2:51" s="11" customFormat="1" ht="13.5">
      <c r="B604" s="129"/>
      <c r="C604" s="257"/>
      <c r="D604" s="258" t="s">
        <v>294</v>
      </c>
      <c r="E604" s="259" t="s">
        <v>135</v>
      </c>
      <c r="F604" s="237" t="s">
        <v>1044</v>
      </c>
      <c r="G604" s="257"/>
      <c r="H604" s="260">
        <v>5.4</v>
      </c>
      <c r="I604" s="257"/>
      <c r="J604" s="257"/>
      <c r="K604" s="257"/>
      <c r="L604" s="129"/>
      <c r="M604" s="130"/>
      <c r="N604" s="131"/>
      <c r="O604" s="131"/>
      <c r="P604" s="131"/>
      <c r="Q604" s="131"/>
      <c r="R604" s="131"/>
      <c r="S604" s="131"/>
      <c r="T604" s="132"/>
      <c r="AT604" s="133" t="s">
        <v>294</v>
      </c>
      <c r="AU604" s="133" t="s">
        <v>86</v>
      </c>
      <c r="AV604" s="11" t="s">
        <v>86</v>
      </c>
      <c r="AW604" s="11" t="s">
        <v>40</v>
      </c>
      <c r="AX604" s="11" t="s">
        <v>26</v>
      </c>
      <c r="AY604" s="133" t="s">
        <v>284</v>
      </c>
    </row>
    <row r="605" spans="2:65" s="1" customFormat="1" ht="31.5" customHeight="1">
      <c r="B605" s="122"/>
      <c r="C605" s="252" t="s">
        <v>1045</v>
      </c>
      <c r="D605" s="252" t="s">
        <v>287</v>
      </c>
      <c r="E605" s="253" t="s">
        <v>1046</v>
      </c>
      <c r="F605" s="236" t="s">
        <v>1047</v>
      </c>
      <c r="G605" s="254" t="s">
        <v>290</v>
      </c>
      <c r="H605" s="255">
        <v>4.38</v>
      </c>
      <c r="I605" s="123">
        <v>0</v>
      </c>
      <c r="J605" s="256">
        <f>ROUND(I605*H605,2)</f>
        <v>0</v>
      </c>
      <c r="K605" s="236" t="s">
        <v>291</v>
      </c>
      <c r="L605" s="40"/>
      <c r="M605" s="124" t="s">
        <v>5</v>
      </c>
      <c r="N605" s="125" t="s">
        <v>48</v>
      </c>
      <c r="O605" s="41"/>
      <c r="P605" s="126">
        <f>O605*H605</f>
        <v>0</v>
      </c>
      <c r="Q605" s="126">
        <v>0</v>
      </c>
      <c r="R605" s="126">
        <f>Q605*H605</f>
        <v>0</v>
      </c>
      <c r="S605" s="126">
        <v>0.068</v>
      </c>
      <c r="T605" s="127">
        <f>S605*H605</f>
        <v>0.29784</v>
      </c>
      <c r="AR605" s="24" t="s">
        <v>292</v>
      </c>
      <c r="AT605" s="24" t="s">
        <v>287</v>
      </c>
      <c r="AU605" s="24" t="s">
        <v>86</v>
      </c>
      <c r="AY605" s="24" t="s">
        <v>284</v>
      </c>
      <c r="BE605" s="128">
        <f>IF(N605="základní",J605,0)</f>
        <v>0</v>
      </c>
      <c r="BF605" s="128">
        <f>IF(N605="snížená",J605,0)</f>
        <v>0</v>
      </c>
      <c r="BG605" s="128">
        <f>IF(N605="zákl. přenesená",J605,0)</f>
        <v>0</v>
      </c>
      <c r="BH605" s="128">
        <f>IF(N605="sníž. přenesená",J605,0)</f>
        <v>0</v>
      </c>
      <c r="BI605" s="128">
        <f>IF(N605="nulová",J605,0)</f>
        <v>0</v>
      </c>
      <c r="BJ605" s="24" t="s">
        <v>26</v>
      </c>
      <c r="BK605" s="128">
        <f>ROUND(I605*H605,2)</f>
        <v>0</v>
      </c>
      <c r="BL605" s="24" t="s">
        <v>292</v>
      </c>
      <c r="BM605" s="24" t="s">
        <v>1048</v>
      </c>
    </row>
    <row r="606" spans="2:51" s="12" customFormat="1" ht="13.5">
      <c r="B606" s="134"/>
      <c r="C606" s="261"/>
      <c r="D606" s="262" t="s">
        <v>294</v>
      </c>
      <c r="E606" s="263" t="s">
        <v>5</v>
      </c>
      <c r="F606" s="238" t="s">
        <v>298</v>
      </c>
      <c r="G606" s="261"/>
      <c r="H606" s="264" t="s">
        <v>5</v>
      </c>
      <c r="I606" s="261"/>
      <c r="J606" s="261"/>
      <c r="K606" s="261"/>
      <c r="L606" s="134"/>
      <c r="M606" s="137"/>
      <c r="N606" s="138"/>
      <c r="O606" s="138"/>
      <c r="P606" s="138"/>
      <c r="Q606" s="138"/>
      <c r="R606" s="138"/>
      <c r="S606" s="138"/>
      <c r="T606" s="139"/>
      <c r="AT606" s="135" t="s">
        <v>294</v>
      </c>
      <c r="AU606" s="135" t="s">
        <v>86</v>
      </c>
      <c r="AV606" s="12" t="s">
        <v>26</v>
      </c>
      <c r="AW606" s="12" t="s">
        <v>40</v>
      </c>
      <c r="AX606" s="12" t="s">
        <v>77</v>
      </c>
      <c r="AY606" s="135" t="s">
        <v>284</v>
      </c>
    </row>
    <row r="607" spans="2:51" s="11" customFormat="1" ht="13.5">
      <c r="B607" s="129"/>
      <c r="C607" s="257"/>
      <c r="D607" s="258" t="s">
        <v>294</v>
      </c>
      <c r="E607" s="259" t="s">
        <v>5</v>
      </c>
      <c r="F607" s="237" t="s">
        <v>1049</v>
      </c>
      <c r="G607" s="257"/>
      <c r="H607" s="260">
        <v>4.38</v>
      </c>
      <c r="I607" s="257"/>
      <c r="J607" s="257"/>
      <c r="K607" s="257"/>
      <c r="L607" s="129"/>
      <c r="M607" s="130"/>
      <c r="N607" s="131"/>
      <c r="O607" s="131"/>
      <c r="P607" s="131"/>
      <c r="Q607" s="131"/>
      <c r="R607" s="131"/>
      <c r="S607" s="131"/>
      <c r="T607" s="132"/>
      <c r="AT607" s="133" t="s">
        <v>294</v>
      </c>
      <c r="AU607" s="133" t="s">
        <v>86</v>
      </c>
      <c r="AV607" s="11" t="s">
        <v>86</v>
      </c>
      <c r="AW607" s="11" t="s">
        <v>40</v>
      </c>
      <c r="AX607" s="11" t="s">
        <v>26</v>
      </c>
      <c r="AY607" s="133" t="s">
        <v>284</v>
      </c>
    </row>
    <row r="608" spans="2:65" s="1" customFormat="1" ht="31.5" customHeight="1">
      <c r="B608" s="122"/>
      <c r="C608" s="252" t="s">
        <v>1050</v>
      </c>
      <c r="D608" s="252" t="s">
        <v>287</v>
      </c>
      <c r="E608" s="253" t="s">
        <v>1051</v>
      </c>
      <c r="F608" s="236" t="s">
        <v>1052</v>
      </c>
      <c r="G608" s="254" t="s">
        <v>290</v>
      </c>
      <c r="H608" s="255">
        <v>1.8</v>
      </c>
      <c r="I608" s="123">
        <v>0</v>
      </c>
      <c r="J608" s="256">
        <f>ROUND(I608*H608,2)</f>
        <v>0</v>
      </c>
      <c r="K608" s="236" t="s">
        <v>291</v>
      </c>
      <c r="L608" s="40"/>
      <c r="M608" s="124" t="s">
        <v>5</v>
      </c>
      <c r="N608" s="125" t="s">
        <v>48</v>
      </c>
      <c r="O608" s="41"/>
      <c r="P608" s="126">
        <f>O608*H608</f>
        <v>0</v>
      </c>
      <c r="Q608" s="126">
        <v>0</v>
      </c>
      <c r="R608" s="126">
        <f>Q608*H608</f>
        <v>0</v>
      </c>
      <c r="S608" s="126">
        <v>0.089</v>
      </c>
      <c r="T608" s="127">
        <f>S608*H608</f>
        <v>0.1602</v>
      </c>
      <c r="AR608" s="24" t="s">
        <v>292</v>
      </c>
      <c r="AT608" s="24" t="s">
        <v>287</v>
      </c>
      <c r="AU608" s="24" t="s">
        <v>86</v>
      </c>
      <c r="AY608" s="24" t="s">
        <v>284</v>
      </c>
      <c r="BE608" s="128">
        <f>IF(N608="základní",J608,0)</f>
        <v>0</v>
      </c>
      <c r="BF608" s="128">
        <f>IF(N608="snížená",J608,0)</f>
        <v>0</v>
      </c>
      <c r="BG608" s="128">
        <f>IF(N608="zákl. přenesená",J608,0)</f>
        <v>0</v>
      </c>
      <c r="BH608" s="128">
        <f>IF(N608="sníž. přenesená",J608,0)</f>
        <v>0</v>
      </c>
      <c r="BI608" s="128">
        <f>IF(N608="nulová",J608,0)</f>
        <v>0</v>
      </c>
      <c r="BJ608" s="24" t="s">
        <v>26</v>
      </c>
      <c r="BK608" s="128">
        <f>ROUND(I608*H608,2)</f>
        <v>0</v>
      </c>
      <c r="BL608" s="24" t="s">
        <v>292</v>
      </c>
      <c r="BM608" s="24" t="s">
        <v>1053</v>
      </c>
    </row>
    <row r="609" spans="2:51" s="12" customFormat="1" ht="13.5">
      <c r="B609" s="134"/>
      <c r="C609" s="261"/>
      <c r="D609" s="262" t="s">
        <v>294</v>
      </c>
      <c r="E609" s="263" t="s">
        <v>5</v>
      </c>
      <c r="F609" s="238" t="s">
        <v>298</v>
      </c>
      <c r="G609" s="261"/>
      <c r="H609" s="264" t="s">
        <v>5</v>
      </c>
      <c r="I609" s="261"/>
      <c r="J609" s="261"/>
      <c r="K609" s="261"/>
      <c r="L609" s="134"/>
      <c r="M609" s="137"/>
      <c r="N609" s="138"/>
      <c r="O609" s="138"/>
      <c r="P609" s="138"/>
      <c r="Q609" s="138"/>
      <c r="R609" s="138"/>
      <c r="S609" s="138"/>
      <c r="T609" s="139"/>
      <c r="AT609" s="135" t="s">
        <v>294</v>
      </c>
      <c r="AU609" s="135" t="s">
        <v>86</v>
      </c>
      <c r="AV609" s="12" t="s">
        <v>26</v>
      </c>
      <c r="AW609" s="12" t="s">
        <v>40</v>
      </c>
      <c r="AX609" s="12" t="s">
        <v>77</v>
      </c>
      <c r="AY609" s="135" t="s">
        <v>284</v>
      </c>
    </row>
    <row r="610" spans="2:51" s="11" customFormat="1" ht="13.5">
      <c r="B610" s="129"/>
      <c r="C610" s="257"/>
      <c r="D610" s="258" t="s">
        <v>294</v>
      </c>
      <c r="E610" s="259" t="s">
        <v>124</v>
      </c>
      <c r="F610" s="237" t="s">
        <v>1054</v>
      </c>
      <c r="G610" s="257"/>
      <c r="H610" s="260">
        <v>1.8</v>
      </c>
      <c r="I610" s="257"/>
      <c r="J610" s="257"/>
      <c r="K610" s="257"/>
      <c r="L610" s="129"/>
      <c r="M610" s="130"/>
      <c r="N610" s="131"/>
      <c r="O610" s="131"/>
      <c r="P610" s="131"/>
      <c r="Q610" s="131"/>
      <c r="R610" s="131"/>
      <c r="S610" s="131"/>
      <c r="T610" s="132"/>
      <c r="AT610" s="133" t="s">
        <v>294</v>
      </c>
      <c r="AU610" s="133" t="s">
        <v>86</v>
      </c>
      <c r="AV610" s="11" t="s">
        <v>86</v>
      </c>
      <c r="AW610" s="11" t="s">
        <v>40</v>
      </c>
      <c r="AX610" s="11" t="s">
        <v>26</v>
      </c>
      <c r="AY610" s="133" t="s">
        <v>284</v>
      </c>
    </row>
    <row r="611" spans="2:65" s="1" customFormat="1" ht="31.5" customHeight="1">
      <c r="B611" s="122"/>
      <c r="C611" s="252" t="s">
        <v>1055</v>
      </c>
      <c r="D611" s="252" t="s">
        <v>287</v>
      </c>
      <c r="E611" s="253" t="s">
        <v>1056</v>
      </c>
      <c r="F611" s="236" t="s">
        <v>1057</v>
      </c>
      <c r="G611" s="254" t="s">
        <v>909</v>
      </c>
      <c r="H611" s="255">
        <v>1</v>
      </c>
      <c r="I611" s="123">
        <v>0</v>
      </c>
      <c r="J611" s="256">
        <f>ROUND(I611*H611,2)</f>
        <v>0</v>
      </c>
      <c r="K611" s="236" t="s">
        <v>5</v>
      </c>
      <c r="L611" s="40"/>
      <c r="M611" s="124" t="s">
        <v>5</v>
      </c>
      <c r="N611" s="125" t="s">
        <v>48</v>
      </c>
      <c r="O611" s="41"/>
      <c r="P611" s="126">
        <f>O611*H611</f>
        <v>0</v>
      </c>
      <c r="Q611" s="126">
        <v>0</v>
      </c>
      <c r="R611" s="126">
        <f>Q611*H611</f>
        <v>0</v>
      </c>
      <c r="S611" s="126">
        <v>0</v>
      </c>
      <c r="T611" s="127">
        <f>S611*H611</f>
        <v>0</v>
      </c>
      <c r="AR611" s="24" t="s">
        <v>292</v>
      </c>
      <c r="AT611" s="24" t="s">
        <v>287</v>
      </c>
      <c r="AU611" s="24" t="s">
        <v>86</v>
      </c>
      <c r="AY611" s="24" t="s">
        <v>284</v>
      </c>
      <c r="BE611" s="128">
        <f>IF(N611="základní",J611,0)</f>
        <v>0</v>
      </c>
      <c r="BF611" s="128">
        <f>IF(N611="snížená",J611,0)</f>
        <v>0</v>
      </c>
      <c r="BG611" s="128">
        <f>IF(N611="zákl. přenesená",J611,0)</f>
        <v>0</v>
      </c>
      <c r="BH611" s="128">
        <f>IF(N611="sníž. přenesená",J611,0)</f>
        <v>0</v>
      </c>
      <c r="BI611" s="128">
        <f>IF(N611="nulová",J611,0)</f>
        <v>0</v>
      </c>
      <c r="BJ611" s="24" t="s">
        <v>26</v>
      </c>
      <c r="BK611" s="128">
        <f>ROUND(I611*H611,2)</f>
        <v>0</v>
      </c>
      <c r="BL611" s="24" t="s">
        <v>292</v>
      </c>
      <c r="BM611" s="24" t="s">
        <v>1058</v>
      </c>
    </row>
    <row r="612" spans="2:51" s="12" customFormat="1" ht="13.5">
      <c r="B612" s="134"/>
      <c r="C612" s="261"/>
      <c r="D612" s="262" t="s">
        <v>294</v>
      </c>
      <c r="E612" s="263" t="s">
        <v>5</v>
      </c>
      <c r="F612" s="238" t="s">
        <v>298</v>
      </c>
      <c r="G612" s="261"/>
      <c r="H612" s="264" t="s">
        <v>5</v>
      </c>
      <c r="I612" s="261"/>
      <c r="J612" s="261"/>
      <c r="K612" s="261"/>
      <c r="L612" s="134"/>
      <c r="M612" s="137"/>
      <c r="N612" s="138"/>
      <c r="O612" s="138"/>
      <c r="P612" s="138"/>
      <c r="Q612" s="138"/>
      <c r="R612" s="138"/>
      <c r="S612" s="138"/>
      <c r="T612" s="139"/>
      <c r="AT612" s="135" t="s">
        <v>294</v>
      </c>
      <c r="AU612" s="135" t="s">
        <v>86</v>
      </c>
      <c r="AV612" s="12" t="s">
        <v>26</v>
      </c>
      <c r="AW612" s="12" t="s">
        <v>40</v>
      </c>
      <c r="AX612" s="12" t="s">
        <v>77</v>
      </c>
      <c r="AY612" s="135" t="s">
        <v>284</v>
      </c>
    </row>
    <row r="613" spans="2:51" s="11" customFormat="1" ht="13.5">
      <c r="B613" s="129"/>
      <c r="C613" s="257"/>
      <c r="D613" s="258" t="s">
        <v>294</v>
      </c>
      <c r="E613" s="259" t="s">
        <v>5</v>
      </c>
      <c r="F613" s="237" t="s">
        <v>26</v>
      </c>
      <c r="G613" s="257"/>
      <c r="H613" s="260">
        <v>1</v>
      </c>
      <c r="I613" s="257"/>
      <c r="J613" s="257"/>
      <c r="K613" s="257"/>
      <c r="L613" s="129"/>
      <c r="M613" s="130"/>
      <c r="N613" s="131"/>
      <c r="O613" s="131"/>
      <c r="P613" s="131"/>
      <c r="Q613" s="131"/>
      <c r="R613" s="131"/>
      <c r="S613" s="131"/>
      <c r="T613" s="132"/>
      <c r="AT613" s="133" t="s">
        <v>294</v>
      </c>
      <c r="AU613" s="133" t="s">
        <v>86</v>
      </c>
      <c r="AV613" s="11" t="s">
        <v>86</v>
      </c>
      <c r="AW613" s="11" t="s">
        <v>40</v>
      </c>
      <c r="AX613" s="11" t="s">
        <v>26</v>
      </c>
      <c r="AY613" s="133" t="s">
        <v>284</v>
      </c>
    </row>
    <row r="614" spans="2:65" s="1" customFormat="1" ht="22.5" customHeight="1">
      <c r="B614" s="122"/>
      <c r="C614" s="252" t="s">
        <v>1059</v>
      </c>
      <c r="D614" s="252" t="s">
        <v>287</v>
      </c>
      <c r="E614" s="253" t="s">
        <v>1060</v>
      </c>
      <c r="F614" s="236" t="s">
        <v>1061</v>
      </c>
      <c r="G614" s="254" t="s">
        <v>909</v>
      </c>
      <c r="H614" s="255">
        <v>1</v>
      </c>
      <c r="I614" s="123">
        <v>0</v>
      </c>
      <c r="J614" s="256">
        <f>ROUND(I614*H614,2)</f>
        <v>0</v>
      </c>
      <c r="K614" s="236" t="s">
        <v>5</v>
      </c>
      <c r="L614" s="40"/>
      <c r="M614" s="124" t="s">
        <v>5</v>
      </c>
      <c r="N614" s="125" t="s">
        <v>48</v>
      </c>
      <c r="O614" s="41"/>
      <c r="P614" s="126">
        <f>O614*H614</f>
        <v>0</v>
      </c>
      <c r="Q614" s="126">
        <v>0</v>
      </c>
      <c r="R614" s="126">
        <f>Q614*H614</f>
        <v>0</v>
      </c>
      <c r="S614" s="126">
        <v>0.03</v>
      </c>
      <c r="T614" s="127">
        <f>S614*H614</f>
        <v>0.03</v>
      </c>
      <c r="AR614" s="24" t="s">
        <v>292</v>
      </c>
      <c r="AT614" s="24" t="s">
        <v>287</v>
      </c>
      <c r="AU614" s="24" t="s">
        <v>86</v>
      </c>
      <c r="AY614" s="24" t="s">
        <v>284</v>
      </c>
      <c r="BE614" s="128">
        <f>IF(N614="základní",J614,0)</f>
        <v>0</v>
      </c>
      <c r="BF614" s="128">
        <f>IF(N614="snížená",J614,0)</f>
        <v>0</v>
      </c>
      <c r="BG614" s="128">
        <f>IF(N614="zákl. přenesená",J614,0)</f>
        <v>0</v>
      </c>
      <c r="BH614" s="128">
        <f>IF(N614="sníž. přenesená",J614,0)</f>
        <v>0</v>
      </c>
      <c r="BI614" s="128">
        <f>IF(N614="nulová",J614,0)</f>
        <v>0</v>
      </c>
      <c r="BJ614" s="24" t="s">
        <v>26</v>
      </c>
      <c r="BK614" s="128">
        <f>ROUND(I614*H614,2)</f>
        <v>0</v>
      </c>
      <c r="BL614" s="24" t="s">
        <v>292</v>
      </c>
      <c r="BM614" s="24" t="s">
        <v>1062</v>
      </c>
    </row>
    <row r="615" spans="2:51" s="12" customFormat="1" ht="13.5">
      <c r="B615" s="134"/>
      <c r="C615" s="261"/>
      <c r="D615" s="262" t="s">
        <v>294</v>
      </c>
      <c r="E615" s="263" t="s">
        <v>5</v>
      </c>
      <c r="F615" s="238" t="s">
        <v>298</v>
      </c>
      <c r="G615" s="261"/>
      <c r="H615" s="264" t="s">
        <v>5</v>
      </c>
      <c r="I615" s="261"/>
      <c r="J615" s="261"/>
      <c r="K615" s="261"/>
      <c r="L615" s="134"/>
      <c r="M615" s="137"/>
      <c r="N615" s="138"/>
      <c r="O615" s="138"/>
      <c r="P615" s="138"/>
      <c r="Q615" s="138"/>
      <c r="R615" s="138"/>
      <c r="S615" s="138"/>
      <c r="T615" s="139"/>
      <c r="AT615" s="135" t="s">
        <v>294</v>
      </c>
      <c r="AU615" s="135" t="s">
        <v>86</v>
      </c>
      <c r="AV615" s="12" t="s">
        <v>26</v>
      </c>
      <c r="AW615" s="12" t="s">
        <v>40</v>
      </c>
      <c r="AX615" s="12" t="s">
        <v>77</v>
      </c>
      <c r="AY615" s="135" t="s">
        <v>284</v>
      </c>
    </row>
    <row r="616" spans="2:51" s="11" customFormat="1" ht="13.5">
      <c r="B616" s="129"/>
      <c r="C616" s="257"/>
      <c r="D616" s="258" t="s">
        <v>294</v>
      </c>
      <c r="E616" s="259" t="s">
        <v>5</v>
      </c>
      <c r="F616" s="237" t="s">
        <v>26</v>
      </c>
      <c r="G616" s="257"/>
      <c r="H616" s="260">
        <v>1</v>
      </c>
      <c r="I616" s="257"/>
      <c r="J616" s="257"/>
      <c r="K616" s="257"/>
      <c r="L616" s="129"/>
      <c r="M616" s="130"/>
      <c r="N616" s="131"/>
      <c r="O616" s="131"/>
      <c r="P616" s="131"/>
      <c r="Q616" s="131"/>
      <c r="R616" s="131"/>
      <c r="S616" s="131"/>
      <c r="T616" s="132"/>
      <c r="AT616" s="133" t="s">
        <v>294</v>
      </c>
      <c r="AU616" s="133" t="s">
        <v>86</v>
      </c>
      <c r="AV616" s="11" t="s">
        <v>86</v>
      </c>
      <c r="AW616" s="11" t="s">
        <v>40</v>
      </c>
      <c r="AX616" s="11" t="s">
        <v>26</v>
      </c>
      <c r="AY616" s="133" t="s">
        <v>284</v>
      </c>
    </row>
    <row r="617" spans="2:65" s="1" customFormat="1" ht="31.5" customHeight="1">
      <c r="B617" s="122"/>
      <c r="C617" s="252" t="s">
        <v>1063</v>
      </c>
      <c r="D617" s="252" t="s">
        <v>287</v>
      </c>
      <c r="E617" s="253" t="s">
        <v>1064</v>
      </c>
      <c r="F617" s="236" t="s">
        <v>1065</v>
      </c>
      <c r="G617" s="254" t="s">
        <v>909</v>
      </c>
      <c r="H617" s="255">
        <v>1</v>
      </c>
      <c r="I617" s="123">
        <v>0</v>
      </c>
      <c r="J617" s="256">
        <f>ROUND(I617*H617,2)</f>
        <v>0</v>
      </c>
      <c r="K617" s="236" t="s">
        <v>5</v>
      </c>
      <c r="L617" s="40"/>
      <c r="M617" s="124" t="s">
        <v>5</v>
      </c>
      <c r="N617" s="125" t="s">
        <v>48</v>
      </c>
      <c r="O617" s="41"/>
      <c r="P617" s="126">
        <f>O617*H617</f>
        <v>0</v>
      </c>
      <c r="Q617" s="126">
        <v>0</v>
      </c>
      <c r="R617" s="126">
        <f>Q617*H617</f>
        <v>0</v>
      </c>
      <c r="S617" s="126">
        <v>0.03</v>
      </c>
      <c r="T617" s="127">
        <f>S617*H617</f>
        <v>0.03</v>
      </c>
      <c r="AR617" s="24" t="s">
        <v>292</v>
      </c>
      <c r="AT617" s="24" t="s">
        <v>287</v>
      </c>
      <c r="AU617" s="24" t="s">
        <v>86</v>
      </c>
      <c r="AY617" s="24" t="s">
        <v>284</v>
      </c>
      <c r="BE617" s="128">
        <f>IF(N617="základní",J617,0)</f>
        <v>0</v>
      </c>
      <c r="BF617" s="128">
        <f>IF(N617="snížená",J617,0)</f>
        <v>0</v>
      </c>
      <c r="BG617" s="128">
        <f>IF(N617="zákl. přenesená",J617,0)</f>
        <v>0</v>
      </c>
      <c r="BH617" s="128">
        <f>IF(N617="sníž. přenesená",J617,0)</f>
        <v>0</v>
      </c>
      <c r="BI617" s="128">
        <f>IF(N617="nulová",J617,0)</f>
        <v>0</v>
      </c>
      <c r="BJ617" s="24" t="s">
        <v>26</v>
      </c>
      <c r="BK617" s="128">
        <f>ROUND(I617*H617,2)</f>
        <v>0</v>
      </c>
      <c r="BL617" s="24" t="s">
        <v>292</v>
      </c>
      <c r="BM617" s="24" t="s">
        <v>1066</v>
      </c>
    </row>
    <row r="618" spans="2:51" s="12" customFormat="1" ht="13.5">
      <c r="B618" s="134"/>
      <c r="C618" s="261"/>
      <c r="D618" s="262" t="s">
        <v>294</v>
      </c>
      <c r="E618" s="263" t="s">
        <v>5</v>
      </c>
      <c r="F618" s="238" t="s">
        <v>298</v>
      </c>
      <c r="G618" s="261"/>
      <c r="H618" s="264" t="s">
        <v>5</v>
      </c>
      <c r="I618" s="261"/>
      <c r="J618" s="261"/>
      <c r="K618" s="261"/>
      <c r="L618" s="134"/>
      <c r="M618" s="137"/>
      <c r="N618" s="138"/>
      <c r="O618" s="138"/>
      <c r="P618" s="138"/>
      <c r="Q618" s="138"/>
      <c r="R618" s="138"/>
      <c r="S618" s="138"/>
      <c r="T618" s="139"/>
      <c r="AT618" s="135" t="s">
        <v>294</v>
      </c>
      <c r="AU618" s="135" t="s">
        <v>86</v>
      </c>
      <c r="AV618" s="12" t="s">
        <v>26</v>
      </c>
      <c r="AW618" s="12" t="s">
        <v>40</v>
      </c>
      <c r="AX618" s="12" t="s">
        <v>77</v>
      </c>
      <c r="AY618" s="135" t="s">
        <v>284</v>
      </c>
    </row>
    <row r="619" spans="2:51" s="11" customFormat="1" ht="13.5">
      <c r="B619" s="129"/>
      <c r="C619" s="257"/>
      <c r="D619" s="258" t="s">
        <v>294</v>
      </c>
      <c r="E619" s="259" t="s">
        <v>5</v>
      </c>
      <c r="F619" s="237" t="s">
        <v>26</v>
      </c>
      <c r="G619" s="257"/>
      <c r="H619" s="260">
        <v>1</v>
      </c>
      <c r="I619" s="257"/>
      <c r="J619" s="257"/>
      <c r="K619" s="257"/>
      <c r="L619" s="129"/>
      <c r="M619" s="130"/>
      <c r="N619" s="131"/>
      <c r="O619" s="131"/>
      <c r="P619" s="131"/>
      <c r="Q619" s="131"/>
      <c r="R619" s="131"/>
      <c r="S619" s="131"/>
      <c r="T619" s="132"/>
      <c r="AT619" s="133" t="s">
        <v>294</v>
      </c>
      <c r="AU619" s="133" t="s">
        <v>86</v>
      </c>
      <c r="AV619" s="11" t="s">
        <v>86</v>
      </c>
      <c r="AW619" s="11" t="s">
        <v>40</v>
      </c>
      <c r="AX619" s="11" t="s">
        <v>26</v>
      </c>
      <c r="AY619" s="133" t="s">
        <v>284</v>
      </c>
    </row>
    <row r="620" spans="2:65" s="1" customFormat="1" ht="31.5" customHeight="1">
      <c r="B620" s="122"/>
      <c r="C620" s="252" t="s">
        <v>1067</v>
      </c>
      <c r="D620" s="252" t="s">
        <v>287</v>
      </c>
      <c r="E620" s="253" t="s">
        <v>1068</v>
      </c>
      <c r="F620" s="236" t="s">
        <v>1069</v>
      </c>
      <c r="G620" s="254" t="s">
        <v>909</v>
      </c>
      <c r="H620" s="255">
        <v>1</v>
      </c>
      <c r="I620" s="123">
        <v>0</v>
      </c>
      <c r="J620" s="256">
        <f>ROUND(I620*H620,2)</f>
        <v>0</v>
      </c>
      <c r="K620" s="236" t="s">
        <v>5</v>
      </c>
      <c r="L620" s="40"/>
      <c r="M620" s="124" t="s">
        <v>5</v>
      </c>
      <c r="N620" s="125" t="s">
        <v>48</v>
      </c>
      <c r="O620" s="41"/>
      <c r="P620" s="126">
        <f>O620*H620</f>
        <v>0</v>
      </c>
      <c r="Q620" s="126">
        <v>0</v>
      </c>
      <c r="R620" s="126">
        <f>Q620*H620</f>
        <v>0</v>
      </c>
      <c r="S620" s="126">
        <v>0.03</v>
      </c>
      <c r="T620" s="127">
        <f>S620*H620</f>
        <v>0.03</v>
      </c>
      <c r="AR620" s="24" t="s">
        <v>292</v>
      </c>
      <c r="AT620" s="24" t="s">
        <v>287</v>
      </c>
      <c r="AU620" s="24" t="s">
        <v>86</v>
      </c>
      <c r="AY620" s="24" t="s">
        <v>284</v>
      </c>
      <c r="BE620" s="128">
        <f>IF(N620="základní",J620,0)</f>
        <v>0</v>
      </c>
      <c r="BF620" s="128">
        <f>IF(N620="snížená",J620,0)</f>
        <v>0</v>
      </c>
      <c r="BG620" s="128">
        <f>IF(N620="zákl. přenesená",J620,0)</f>
        <v>0</v>
      </c>
      <c r="BH620" s="128">
        <f>IF(N620="sníž. přenesená",J620,0)</f>
        <v>0</v>
      </c>
      <c r="BI620" s="128">
        <f>IF(N620="nulová",J620,0)</f>
        <v>0</v>
      </c>
      <c r="BJ620" s="24" t="s">
        <v>26</v>
      </c>
      <c r="BK620" s="128">
        <f>ROUND(I620*H620,2)</f>
        <v>0</v>
      </c>
      <c r="BL620" s="24" t="s">
        <v>292</v>
      </c>
      <c r="BM620" s="24" t="s">
        <v>1070</v>
      </c>
    </row>
    <row r="621" spans="2:51" s="12" customFormat="1" ht="13.5">
      <c r="B621" s="134"/>
      <c r="C621" s="261"/>
      <c r="D621" s="262" t="s">
        <v>294</v>
      </c>
      <c r="E621" s="263" t="s">
        <v>5</v>
      </c>
      <c r="F621" s="238" t="s">
        <v>298</v>
      </c>
      <c r="G621" s="261"/>
      <c r="H621" s="264" t="s">
        <v>5</v>
      </c>
      <c r="I621" s="261"/>
      <c r="J621" s="261"/>
      <c r="K621" s="261"/>
      <c r="L621" s="134"/>
      <c r="M621" s="137"/>
      <c r="N621" s="138"/>
      <c r="O621" s="138"/>
      <c r="P621" s="138"/>
      <c r="Q621" s="138"/>
      <c r="R621" s="138"/>
      <c r="S621" s="138"/>
      <c r="T621" s="139"/>
      <c r="AT621" s="135" t="s">
        <v>294</v>
      </c>
      <c r="AU621" s="135" t="s">
        <v>86</v>
      </c>
      <c r="AV621" s="12" t="s">
        <v>26</v>
      </c>
      <c r="AW621" s="12" t="s">
        <v>40</v>
      </c>
      <c r="AX621" s="12" t="s">
        <v>77</v>
      </c>
      <c r="AY621" s="135" t="s">
        <v>284</v>
      </c>
    </row>
    <row r="622" spans="2:51" s="11" customFormat="1" ht="13.5">
      <c r="B622" s="129"/>
      <c r="C622" s="257"/>
      <c r="D622" s="258" t="s">
        <v>294</v>
      </c>
      <c r="E622" s="259" t="s">
        <v>5</v>
      </c>
      <c r="F622" s="237" t="s">
        <v>26</v>
      </c>
      <c r="G622" s="257"/>
      <c r="H622" s="260">
        <v>1</v>
      </c>
      <c r="I622" s="257"/>
      <c r="J622" s="257"/>
      <c r="K622" s="257"/>
      <c r="L622" s="129"/>
      <c r="M622" s="130"/>
      <c r="N622" s="131"/>
      <c r="O622" s="131"/>
      <c r="P622" s="131"/>
      <c r="Q622" s="131"/>
      <c r="R622" s="131"/>
      <c r="S622" s="131"/>
      <c r="T622" s="132"/>
      <c r="AT622" s="133" t="s">
        <v>294</v>
      </c>
      <c r="AU622" s="133" t="s">
        <v>86</v>
      </c>
      <c r="AV622" s="11" t="s">
        <v>86</v>
      </c>
      <c r="AW622" s="11" t="s">
        <v>40</v>
      </c>
      <c r="AX622" s="11" t="s">
        <v>26</v>
      </c>
      <c r="AY622" s="133" t="s">
        <v>284</v>
      </c>
    </row>
    <row r="623" spans="2:65" s="1" customFormat="1" ht="31.5" customHeight="1">
      <c r="B623" s="122"/>
      <c r="C623" s="252" t="s">
        <v>1071</v>
      </c>
      <c r="D623" s="252" t="s">
        <v>287</v>
      </c>
      <c r="E623" s="253" t="s">
        <v>1072</v>
      </c>
      <c r="F623" s="236" t="s">
        <v>1073</v>
      </c>
      <c r="G623" s="254" t="s">
        <v>909</v>
      </c>
      <c r="H623" s="255">
        <v>1</v>
      </c>
      <c r="I623" s="123">
        <v>0</v>
      </c>
      <c r="J623" s="256">
        <f>ROUND(I623*H623,2)</f>
        <v>0</v>
      </c>
      <c r="K623" s="236" t="s">
        <v>5</v>
      </c>
      <c r="L623" s="40"/>
      <c r="M623" s="124" t="s">
        <v>5</v>
      </c>
      <c r="N623" s="125" t="s">
        <v>48</v>
      </c>
      <c r="O623" s="41"/>
      <c r="P623" s="126">
        <f>O623*H623</f>
        <v>0</v>
      </c>
      <c r="Q623" s="126">
        <v>0</v>
      </c>
      <c r="R623" s="126">
        <f>Q623*H623</f>
        <v>0</v>
      </c>
      <c r="S623" s="126">
        <v>0.03</v>
      </c>
      <c r="T623" s="127">
        <f>S623*H623</f>
        <v>0.03</v>
      </c>
      <c r="AR623" s="24" t="s">
        <v>292</v>
      </c>
      <c r="AT623" s="24" t="s">
        <v>287</v>
      </c>
      <c r="AU623" s="24" t="s">
        <v>86</v>
      </c>
      <c r="AY623" s="24" t="s">
        <v>284</v>
      </c>
      <c r="BE623" s="128">
        <f>IF(N623="základní",J623,0)</f>
        <v>0</v>
      </c>
      <c r="BF623" s="128">
        <f>IF(N623="snížená",J623,0)</f>
        <v>0</v>
      </c>
      <c r="BG623" s="128">
        <f>IF(N623="zákl. přenesená",J623,0)</f>
        <v>0</v>
      </c>
      <c r="BH623" s="128">
        <f>IF(N623="sníž. přenesená",J623,0)</f>
        <v>0</v>
      </c>
      <c r="BI623" s="128">
        <f>IF(N623="nulová",J623,0)</f>
        <v>0</v>
      </c>
      <c r="BJ623" s="24" t="s">
        <v>26</v>
      </c>
      <c r="BK623" s="128">
        <f>ROUND(I623*H623,2)</f>
        <v>0</v>
      </c>
      <c r="BL623" s="24" t="s">
        <v>292</v>
      </c>
      <c r="BM623" s="24" t="s">
        <v>1074</v>
      </c>
    </row>
    <row r="624" spans="2:51" s="12" customFormat="1" ht="13.5">
      <c r="B624" s="134"/>
      <c r="C624" s="261"/>
      <c r="D624" s="262" t="s">
        <v>294</v>
      </c>
      <c r="E624" s="263" t="s">
        <v>5</v>
      </c>
      <c r="F624" s="238" t="s">
        <v>298</v>
      </c>
      <c r="G624" s="261"/>
      <c r="H624" s="264" t="s">
        <v>5</v>
      </c>
      <c r="I624" s="261"/>
      <c r="J624" s="261"/>
      <c r="K624" s="261"/>
      <c r="L624" s="134"/>
      <c r="M624" s="137"/>
      <c r="N624" s="138"/>
      <c r="O624" s="138"/>
      <c r="P624" s="138"/>
      <c r="Q624" s="138"/>
      <c r="R624" s="138"/>
      <c r="S624" s="138"/>
      <c r="T624" s="139"/>
      <c r="AT624" s="135" t="s">
        <v>294</v>
      </c>
      <c r="AU624" s="135" t="s">
        <v>86</v>
      </c>
      <c r="AV624" s="12" t="s">
        <v>26</v>
      </c>
      <c r="AW624" s="12" t="s">
        <v>40</v>
      </c>
      <c r="AX624" s="12" t="s">
        <v>77</v>
      </c>
      <c r="AY624" s="135" t="s">
        <v>284</v>
      </c>
    </row>
    <row r="625" spans="2:51" s="11" customFormat="1" ht="13.5">
      <c r="B625" s="129"/>
      <c r="C625" s="257"/>
      <c r="D625" s="262" t="s">
        <v>294</v>
      </c>
      <c r="E625" s="265" t="s">
        <v>5</v>
      </c>
      <c r="F625" s="239" t="s">
        <v>26</v>
      </c>
      <c r="G625" s="257"/>
      <c r="H625" s="266">
        <v>1</v>
      </c>
      <c r="I625" s="257"/>
      <c r="J625" s="257"/>
      <c r="K625" s="257"/>
      <c r="L625" s="129"/>
      <c r="M625" s="130"/>
      <c r="N625" s="131"/>
      <c r="O625" s="131"/>
      <c r="P625" s="131"/>
      <c r="Q625" s="131"/>
      <c r="R625" s="131"/>
      <c r="S625" s="131"/>
      <c r="T625" s="132"/>
      <c r="AT625" s="133" t="s">
        <v>294</v>
      </c>
      <c r="AU625" s="133" t="s">
        <v>86</v>
      </c>
      <c r="AV625" s="11" t="s">
        <v>86</v>
      </c>
      <c r="AW625" s="11" t="s">
        <v>40</v>
      </c>
      <c r="AX625" s="11" t="s">
        <v>26</v>
      </c>
      <c r="AY625" s="133" t="s">
        <v>284</v>
      </c>
    </row>
    <row r="626" spans="2:63" s="10" customFormat="1" ht="29.85" customHeight="1">
      <c r="B626" s="114"/>
      <c r="C626" s="246"/>
      <c r="D626" s="250" t="s">
        <v>76</v>
      </c>
      <c r="E626" s="242" t="s">
        <v>784</v>
      </c>
      <c r="F626" s="242" t="s">
        <v>1075</v>
      </c>
      <c r="G626" s="246"/>
      <c r="H626" s="246"/>
      <c r="I626" s="246"/>
      <c r="J626" s="251">
        <f>BK626</f>
        <v>0</v>
      </c>
      <c r="K626" s="246"/>
      <c r="L626" s="114"/>
      <c r="M626" s="116"/>
      <c r="N626" s="117"/>
      <c r="O626" s="117"/>
      <c r="P626" s="118">
        <f>SUM(P627:P639)</f>
        <v>0</v>
      </c>
      <c r="Q626" s="117"/>
      <c r="R626" s="118">
        <f>SUM(R627:R639)</f>
        <v>0</v>
      </c>
      <c r="S626" s="117"/>
      <c r="T626" s="119">
        <f>SUM(T627:T639)</f>
        <v>0</v>
      </c>
      <c r="AR626" s="115" t="s">
        <v>26</v>
      </c>
      <c r="AT626" s="120" t="s">
        <v>76</v>
      </c>
      <c r="AU626" s="120" t="s">
        <v>26</v>
      </c>
      <c r="AY626" s="115" t="s">
        <v>284</v>
      </c>
      <c r="BK626" s="121">
        <f>SUM(BK627:BK639)</f>
        <v>0</v>
      </c>
    </row>
    <row r="627" spans="2:65" s="1" customFormat="1" ht="31.5" customHeight="1">
      <c r="B627" s="122"/>
      <c r="C627" s="252" t="s">
        <v>1076</v>
      </c>
      <c r="D627" s="252" t="s">
        <v>287</v>
      </c>
      <c r="E627" s="253" t="s">
        <v>1077</v>
      </c>
      <c r="F627" s="236" t="s">
        <v>1078</v>
      </c>
      <c r="G627" s="254" t="s">
        <v>462</v>
      </c>
      <c r="H627" s="255">
        <v>58.92</v>
      </c>
      <c r="I627" s="123">
        <v>0</v>
      </c>
      <c r="J627" s="256">
        <f>ROUND(I627*H627,2)</f>
        <v>0</v>
      </c>
      <c r="K627" s="236" t="s">
        <v>291</v>
      </c>
      <c r="L627" s="40"/>
      <c r="M627" s="124" t="s">
        <v>5</v>
      </c>
      <c r="N627" s="125" t="s">
        <v>48</v>
      </c>
      <c r="O627" s="41"/>
      <c r="P627" s="126">
        <f>O627*H627</f>
        <v>0</v>
      </c>
      <c r="Q627" s="126">
        <v>0</v>
      </c>
      <c r="R627" s="126">
        <f>Q627*H627</f>
        <v>0</v>
      </c>
      <c r="S627" s="126">
        <v>0</v>
      </c>
      <c r="T627" s="127">
        <f>S627*H627</f>
        <v>0</v>
      </c>
      <c r="AR627" s="24" t="s">
        <v>292</v>
      </c>
      <c r="AT627" s="24" t="s">
        <v>287</v>
      </c>
      <c r="AU627" s="24" t="s">
        <v>86</v>
      </c>
      <c r="AY627" s="24" t="s">
        <v>284</v>
      </c>
      <c r="BE627" s="128">
        <f>IF(N627="základní",J627,0)</f>
        <v>0</v>
      </c>
      <c r="BF627" s="128">
        <f>IF(N627="snížená",J627,0)</f>
        <v>0</v>
      </c>
      <c r="BG627" s="128">
        <f>IF(N627="zákl. přenesená",J627,0)</f>
        <v>0</v>
      </c>
      <c r="BH627" s="128">
        <f>IF(N627="sníž. přenesená",J627,0)</f>
        <v>0</v>
      </c>
      <c r="BI627" s="128">
        <f>IF(N627="nulová",J627,0)</f>
        <v>0</v>
      </c>
      <c r="BJ627" s="24" t="s">
        <v>26</v>
      </c>
      <c r="BK627" s="128">
        <f>ROUND(I627*H627,2)</f>
        <v>0</v>
      </c>
      <c r="BL627" s="24" t="s">
        <v>292</v>
      </c>
      <c r="BM627" s="24" t="s">
        <v>1079</v>
      </c>
    </row>
    <row r="628" spans="2:65" s="1" customFormat="1" ht="31.5" customHeight="1">
      <c r="B628" s="122"/>
      <c r="C628" s="252" t="s">
        <v>1080</v>
      </c>
      <c r="D628" s="252" t="s">
        <v>287</v>
      </c>
      <c r="E628" s="253" t="s">
        <v>1081</v>
      </c>
      <c r="F628" s="236" t="s">
        <v>1082</v>
      </c>
      <c r="G628" s="254" t="s">
        <v>462</v>
      </c>
      <c r="H628" s="255">
        <v>58.92</v>
      </c>
      <c r="I628" s="123">
        <v>0</v>
      </c>
      <c r="J628" s="256">
        <f>ROUND(I628*H628,2)</f>
        <v>0</v>
      </c>
      <c r="K628" s="236" t="s">
        <v>291</v>
      </c>
      <c r="L628" s="40"/>
      <c r="M628" s="124" t="s">
        <v>5</v>
      </c>
      <c r="N628" s="125" t="s">
        <v>48</v>
      </c>
      <c r="O628" s="41"/>
      <c r="P628" s="126">
        <f>O628*H628</f>
        <v>0</v>
      </c>
      <c r="Q628" s="126">
        <v>0</v>
      </c>
      <c r="R628" s="126">
        <f>Q628*H628</f>
        <v>0</v>
      </c>
      <c r="S628" s="126">
        <v>0</v>
      </c>
      <c r="T628" s="127">
        <f>S628*H628</f>
        <v>0</v>
      </c>
      <c r="AR628" s="24" t="s">
        <v>292</v>
      </c>
      <c r="AT628" s="24" t="s">
        <v>287</v>
      </c>
      <c r="AU628" s="24" t="s">
        <v>86</v>
      </c>
      <c r="AY628" s="24" t="s">
        <v>284</v>
      </c>
      <c r="BE628" s="128">
        <f>IF(N628="základní",J628,0)</f>
        <v>0</v>
      </c>
      <c r="BF628" s="128">
        <f>IF(N628="snížená",J628,0)</f>
        <v>0</v>
      </c>
      <c r="BG628" s="128">
        <f>IF(N628="zákl. přenesená",J628,0)</f>
        <v>0</v>
      </c>
      <c r="BH628" s="128">
        <f>IF(N628="sníž. přenesená",J628,0)</f>
        <v>0</v>
      </c>
      <c r="BI628" s="128">
        <f>IF(N628="nulová",J628,0)</f>
        <v>0</v>
      </c>
      <c r="BJ628" s="24" t="s">
        <v>26</v>
      </c>
      <c r="BK628" s="128">
        <f>ROUND(I628*H628,2)</f>
        <v>0</v>
      </c>
      <c r="BL628" s="24" t="s">
        <v>292</v>
      </c>
      <c r="BM628" s="24" t="s">
        <v>1083</v>
      </c>
    </row>
    <row r="629" spans="2:65" s="1" customFormat="1" ht="31.5" customHeight="1">
      <c r="B629" s="122"/>
      <c r="C629" s="252" t="s">
        <v>1084</v>
      </c>
      <c r="D629" s="252" t="s">
        <v>287</v>
      </c>
      <c r="E629" s="253" t="s">
        <v>1085</v>
      </c>
      <c r="F629" s="236" t="s">
        <v>1086</v>
      </c>
      <c r="G629" s="254" t="s">
        <v>462</v>
      </c>
      <c r="H629" s="255">
        <v>599.9</v>
      </c>
      <c r="I629" s="123">
        <v>0</v>
      </c>
      <c r="J629" s="256">
        <f>ROUND(I629*H629,2)</f>
        <v>0</v>
      </c>
      <c r="K629" s="236" t="s">
        <v>291</v>
      </c>
      <c r="L629" s="40"/>
      <c r="M629" s="124" t="s">
        <v>5</v>
      </c>
      <c r="N629" s="125" t="s">
        <v>48</v>
      </c>
      <c r="O629" s="41"/>
      <c r="P629" s="126">
        <f>O629*H629</f>
        <v>0</v>
      </c>
      <c r="Q629" s="126">
        <v>0</v>
      </c>
      <c r="R629" s="126">
        <f>Q629*H629</f>
        <v>0</v>
      </c>
      <c r="S629" s="126">
        <v>0</v>
      </c>
      <c r="T629" s="127">
        <f>S629*H629</f>
        <v>0</v>
      </c>
      <c r="AR629" s="24" t="s">
        <v>292</v>
      </c>
      <c r="AT629" s="24" t="s">
        <v>287</v>
      </c>
      <c r="AU629" s="24" t="s">
        <v>86</v>
      </c>
      <c r="AY629" s="24" t="s">
        <v>284</v>
      </c>
      <c r="BE629" s="128">
        <f>IF(N629="základní",J629,0)</f>
        <v>0</v>
      </c>
      <c r="BF629" s="128">
        <f>IF(N629="snížená",J629,0)</f>
        <v>0</v>
      </c>
      <c r="BG629" s="128">
        <f>IF(N629="zákl. přenesená",J629,0)</f>
        <v>0</v>
      </c>
      <c r="BH629" s="128">
        <f>IF(N629="sníž. přenesená",J629,0)</f>
        <v>0</v>
      </c>
      <c r="BI629" s="128">
        <f>IF(N629="nulová",J629,0)</f>
        <v>0</v>
      </c>
      <c r="BJ629" s="24" t="s">
        <v>26</v>
      </c>
      <c r="BK629" s="128">
        <f>ROUND(I629*H629,2)</f>
        <v>0</v>
      </c>
      <c r="BL629" s="24" t="s">
        <v>292</v>
      </c>
      <c r="BM629" s="24" t="s">
        <v>1087</v>
      </c>
    </row>
    <row r="630" spans="2:51" s="11" customFormat="1" ht="13.5">
      <c r="B630" s="129"/>
      <c r="C630" s="257"/>
      <c r="D630" s="262" t="s">
        <v>294</v>
      </c>
      <c r="E630" s="265" t="s">
        <v>5</v>
      </c>
      <c r="F630" s="239" t="s">
        <v>1088</v>
      </c>
      <c r="G630" s="257"/>
      <c r="H630" s="266">
        <v>589.2</v>
      </c>
      <c r="I630" s="257"/>
      <c r="J630" s="257"/>
      <c r="K630" s="257"/>
      <c r="L630" s="129"/>
      <c r="M630" s="130"/>
      <c r="N630" s="131"/>
      <c r="O630" s="131"/>
      <c r="P630" s="131"/>
      <c r="Q630" s="131"/>
      <c r="R630" s="131"/>
      <c r="S630" s="131"/>
      <c r="T630" s="132"/>
      <c r="AT630" s="133" t="s">
        <v>294</v>
      </c>
      <c r="AU630" s="133" t="s">
        <v>86</v>
      </c>
      <c r="AV630" s="11" t="s">
        <v>86</v>
      </c>
      <c r="AW630" s="11" t="s">
        <v>40</v>
      </c>
      <c r="AX630" s="11" t="s">
        <v>77</v>
      </c>
      <c r="AY630" s="133" t="s">
        <v>284</v>
      </c>
    </row>
    <row r="631" spans="2:51" s="11" customFormat="1" ht="13.5">
      <c r="B631" s="129"/>
      <c r="C631" s="257"/>
      <c r="D631" s="262" t="s">
        <v>294</v>
      </c>
      <c r="E631" s="265" t="s">
        <v>5</v>
      </c>
      <c r="F631" s="239" t="s">
        <v>1089</v>
      </c>
      <c r="G631" s="257"/>
      <c r="H631" s="266">
        <v>10.7</v>
      </c>
      <c r="I631" s="257"/>
      <c r="J631" s="257"/>
      <c r="K631" s="257"/>
      <c r="L631" s="129"/>
      <c r="M631" s="130"/>
      <c r="N631" s="131"/>
      <c r="O631" s="131"/>
      <c r="P631" s="131"/>
      <c r="Q631" s="131"/>
      <c r="R631" s="131"/>
      <c r="S631" s="131"/>
      <c r="T631" s="132"/>
      <c r="AT631" s="133" t="s">
        <v>294</v>
      </c>
      <c r="AU631" s="133" t="s">
        <v>86</v>
      </c>
      <c r="AV631" s="11" t="s">
        <v>86</v>
      </c>
      <c r="AW631" s="11" t="s">
        <v>40</v>
      </c>
      <c r="AX631" s="11" t="s">
        <v>77</v>
      </c>
      <c r="AY631" s="133" t="s">
        <v>284</v>
      </c>
    </row>
    <row r="632" spans="2:51" s="13" customFormat="1" ht="13.5">
      <c r="B632" s="140"/>
      <c r="C632" s="267"/>
      <c r="D632" s="258" t="s">
        <v>294</v>
      </c>
      <c r="E632" s="268" t="s">
        <v>5</v>
      </c>
      <c r="F632" s="240" t="s">
        <v>304</v>
      </c>
      <c r="G632" s="267"/>
      <c r="H632" s="269">
        <v>599.9</v>
      </c>
      <c r="I632" s="267"/>
      <c r="J632" s="267"/>
      <c r="K632" s="267"/>
      <c r="L632" s="140"/>
      <c r="M632" s="141"/>
      <c r="N632" s="142"/>
      <c r="O632" s="142"/>
      <c r="P632" s="142"/>
      <c r="Q632" s="142"/>
      <c r="R632" s="142"/>
      <c r="S632" s="142"/>
      <c r="T632" s="143"/>
      <c r="AT632" s="144" t="s">
        <v>294</v>
      </c>
      <c r="AU632" s="144" t="s">
        <v>86</v>
      </c>
      <c r="AV632" s="13" t="s">
        <v>292</v>
      </c>
      <c r="AW632" s="13" t="s">
        <v>40</v>
      </c>
      <c r="AX632" s="13" t="s">
        <v>26</v>
      </c>
      <c r="AY632" s="144" t="s">
        <v>284</v>
      </c>
    </row>
    <row r="633" spans="2:65" s="1" customFormat="1" ht="31.5" customHeight="1">
      <c r="B633" s="122"/>
      <c r="C633" s="252" t="s">
        <v>1090</v>
      </c>
      <c r="D633" s="252" t="s">
        <v>287</v>
      </c>
      <c r="E633" s="253" t="s">
        <v>1091</v>
      </c>
      <c r="F633" s="236" t="s">
        <v>1092</v>
      </c>
      <c r="G633" s="254" t="s">
        <v>462</v>
      </c>
      <c r="H633" s="255">
        <v>0.214</v>
      </c>
      <c r="I633" s="123">
        <v>0</v>
      </c>
      <c r="J633" s="256">
        <f>ROUND(I633*H633,2)</f>
        <v>0</v>
      </c>
      <c r="K633" s="236" t="s">
        <v>291</v>
      </c>
      <c r="L633" s="40"/>
      <c r="M633" s="124" t="s">
        <v>5</v>
      </c>
      <c r="N633" s="125" t="s">
        <v>48</v>
      </c>
      <c r="O633" s="41"/>
      <c r="P633" s="126">
        <f>O633*H633</f>
        <v>0</v>
      </c>
      <c r="Q633" s="126">
        <v>0</v>
      </c>
      <c r="R633" s="126">
        <f>Q633*H633</f>
        <v>0</v>
      </c>
      <c r="S633" s="126">
        <v>0</v>
      </c>
      <c r="T633" s="127">
        <f>S633*H633</f>
        <v>0</v>
      </c>
      <c r="AR633" s="24" t="s">
        <v>292</v>
      </c>
      <c r="AT633" s="24" t="s">
        <v>287</v>
      </c>
      <c r="AU633" s="24" t="s">
        <v>86</v>
      </c>
      <c r="AY633" s="24" t="s">
        <v>284</v>
      </c>
      <c r="BE633" s="128">
        <f>IF(N633="základní",J633,0)</f>
        <v>0</v>
      </c>
      <c r="BF633" s="128">
        <f>IF(N633="snížená",J633,0)</f>
        <v>0</v>
      </c>
      <c r="BG633" s="128">
        <f>IF(N633="zákl. přenesená",J633,0)</f>
        <v>0</v>
      </c>
      <c r="BH633" s="128">
        <f>IF(N633="sníž. přenesená",J633,0)</f>
        <v>0</v>
      </c>
      <c r="BI633" s="128">
        <f>IF(N633="nulová",J633,0)</f>
        <v>0</v>
      </c>
      <c r="BJ633" s="24" t="s">
        <v>26</v>
      </c>
      <c r="BK633" s="128">
        <f>ROUND(I633*H633,2)</f>
        <v>0</v>
      </c>
      <c r="BL633" s="24" t="s">
        <v>292</v>
      </c>
      <c r="BM633" s="24" t="s">
        <v>1093</v>
      </c>
    </row>
    <row r="634" spans="2:51" s="11" customFormat="1" ht="13.5">
      <c r="B634" s="129"/>
      <c r="C634" s="257"/>
      <c r="D634" s="258" t="s">
        <v>294</v>
      </c>
      <c r="E634" s="259" t="s">
        <v>228</v>
      </c>
      <c r="F634" s="237" t="s">
        <v>229</v>
      </c>
      <c r="G634" s="257"/>
      <c r="H634" s="260">
        <v>0.214</v>
      </c>
      <c r="I634" s="257"/>
      <c r="J634" s="257"/>
      <c r="K634" s="257"/>
      <c r="L634" s="129"/>
      <c r="M634" s="130"/>
      <c r="N634" s="131"/>
      <c r="O634" s="131"/>
      <c r="P634" s="131"/>
      <c r="Q634" s="131"/>
      <c r="R634" s="131"/>
      <c r="S634" s="131"/>
      <c r="T634" s="132"/>
      <c r="AT634" s="133" t="s">
        <v>294</v>
      </c>
      <c r="AU634" s="133" t="s">
        <v>86</v>
      </c>
      <c r="AV634" s="11" t="s">
        <v>86</v>
      </c>
      <c r="AW634" s="11" t="s">
        <v>40</v>
      </c>
      <c r="AX634" s="11" t="s">
        <v>26</v>
      </c>
      <c r="AY634" s="133" t="s">
        <v>284</v>
      </c>
    </row>
    <row r="635" spans="2:65" s="1" customFormat="1" ht="44.25" customHeight="1">
      <c r="B635" s="122"/>
      <c r="C635" s="252" t="s">
        <v>1094</v>
      </c>
      <c r="D635" s="252" t="s">
        <v>287</v>
      </c>
      <c r="E635" s="253" t="s">
        <v>1095</v>
      </c>
      <c r="F635" s="236" t="s">
        <v>1096</v>
      </c>
      <c r="G635" s="254" t="s">
        <v>462</v>
      </c>
      <c r="H635" s="255">
        <v>77.964</v>
      </c>
      <c r="I635" s="123">
        <v>0</v>
      </c>
      <c r="J635" s="256">
        <f>ROUND(I635*H635,2)</f>
        <v>0</v>
      </c>
      <c r="K635" s="236" t="s">
        <v>291</v>
      </c>
      <c r="L635" s="40"/>
      <c r="M635" s="124" t="s">
        <v>5</v>
      </c>
      <c r="N635" s="125" t="s">
        <v>48</v>
      </c>
      <c r="O635" s="41"/>
      <c r="P635" s="126">
        <f>O635*H635</f>
        <v>0</v>
      </c>
      <c r="Q635" s="126">
        <v>0</v>
      </c>
      <c r="R635" s="126">
        <f>Q635*H635</f>
        <v>0</v>
      </c>
      <c r="S635" s="126">
        <v>0</v>
      </c>
      <c r="T635" s="127">
        <f>S635*H635</f>
        <v>0</v>
      </c>
      <c r="AR635" s="24" t="s">
        <v>292</v>
      </c>
      <c r="AT635" s="24" t="s">
        <v>287</v>
      </c>
      <c r="AU635" s="24" t="s">
        <v>86</v>
      </c>
      <c r="AY635" s="24" t="s">
        <v>284</v>
      </c>
      <c r="BE635" s="128">
        <f>IF(N635="základní",J635,0)</f>
        <v>0</v>
      </c>
      <c r="BF635" s="128">
        <f>IF(N635="snížená",J635,0)</f>
        <v>0</v>
      </c>
      <c r="BG635" s="128">
        <f>IF(N635="zákl. přenesená",J635,0)</f>
        <v>0</v>
      </c>
      <c r="BH635" s="128">
        <f>IF(N635="sníž. přenesená",J635,0)</f>
        <v>0</v>
      </c>
      <c r="BI635" s="128">
        <f>IF(N635="nulová",J635,0)</f>
        <v>0</v>
      </c>
      <c r="BJ635" s="24" t="s">
        <v>26</v>
      </c>
      <c r="BK635" s="128">
        <f>ROUND(I635*H635,2)</f>
        <v>0</v>
      </c>
      <c r="BL635" s="24" t="s">
        <v>292</v>
      </c>
      <c r="BM635" s="24" t="s">
        <v>1097</v>
      </c>
    </row>
    <row r="636" spans="2:65" s="1" customFormat="1" ht="22.5" customHeight="1">
      <c r="B636" s="122"/>
      <c r="C636" s="252" t="s">
        <v>1098</v>
      </c>
      <c r="D636" s="252" t="s">
        <v>287</v>
      </c>
      <c r="E636" s="253" t="s">
        <v>1099</v>
      </c>
      <c r="F636" s="236" t="s">
        <v>1100</v>
      </c>
      <c r="G636" s="254" t="s">
        <v>462</v>
      </c>
      <c r="H636" s="255">
        <v>58.706</v>
      </c>
      <c r="I636" s="123">
        <v>0</v>
      </c>
      <c r="J636" s="256">
        <f>ROUND(I636*H636,2)</f>
        <v>0</v>
      </c>
      <c r="K636" s="236" t="s">
        <v>5</v>
      </c>
      <c r="L636" s="40"/>
      <c r="M636" s="124" t="s">
        <v>5</v>
      </c>
      <c r="N636" s="125" t="s">
        <v>48</v>
      </c>
      <c r="O636" s="41"/>
      <c r="P636" s="126">
        <f>O636*H636</f>
        <v>0</v>
      </c>
      <c r="Q636" s="126">
        <v>0</v>
      </c>
      <c r="R636" s="126">
        <f>Q636*H636</f>
        <v>0</v>
      </c>
      <c r="S636" s="126">
        <v>0</v>
      </c>
      <c r="T636" s="127">
        <f>S636*H636</f>
        <v>0</v>
      </c>
      <c r="AR636" s="24" t="s">
        <v>292</v>
      </c>
      <c r="AT636" s="24" t="s">
        <v>287</v>
      </c>
      <c r="AU636" s="24" t="s">
        <v>86</v>
      </c>
      <c r="AY636" s="24" t="s">
        <v>284</v>
      </c>
      <c r="BE636" s="128">
        <f>IF(N636="základní",J636,0)</f>
        <v>0</v>
      </c>
      <c r="BF636" s="128">
        <f>IF(N636="snížená",J636,0)</f>
        <v>0</v>
      </c>
      <c r="BG636" s="128">
        <f>IF(N636="zákl. přenesená",J636,0)</f>
        <v>0</v>
      </c>
      <c r="BH636" s="128">
        <f>IF(N636="sníž. přenesená",J636,0)</f>
        <v>0</v>
      </c>
      <c r="BI636" s="128">
        <f>IF(N636="nulová",J636,0)</f>
        <v>0</v>
      </c>
      <c r="BJ636" s="24" t="s">
        <v>26</v>
      </c>
      <c r="BK636" s="128">
        <f>ROUND(I636*H636,2)</f>
        <v>0</v>
      </c>
      <c r="BL636" s="24" t="s">
        <v>292</v>
      </c>
      <c r="BM636" s="24" t="s">
        <v>1101</v>
      </c>
    </row>
    <row r="637" spans="2:51" s="11" customFormat="1" ht="13.5">
      <c r="B637" s="129"/>
      <c r="C637" s="257"/>
      <c r="D637" s="262" t="s">
        <v>294</v>
      </c>
      <c r="E637" s="265" t="s">
        <v>5</v>
      </c>
      <c r="F637" s="239" t="s">
        <v>1102</v>
      </c>
      <c r="G637" s="257"/>
      <c r="H637" s="266">
        <v>58.92</v>
      </c>
      <c r="I637" s="257"/>
      <c r="J637" s="257"/>
      <c r="K637" s="257"/>
      <c r="L637" s="129"/>
      <c r="M637" s="130"/>
      <c r="N637" s="131"/>
      <c r="O637" s="131"/>
      <c r="P637" s="131"/>
      <c r="Q637" s="131"/>
      <c r="R637" s="131"/>
      <c r="S637" s="131"/>
      <c r="T637" s="132"/>
      <c r="AT637" s="133" t="s">
        <v>294</v>
      </c>
      <c r="AU637" s="133" t="s">
        <v>86</v>
      </c>
      <c r="AV637" s="11" t="s">
        <v>86</v>
      </c>
      <c r="AW637" s="11" t="s">
        <v>40</v>
      </c>
      <c r="AX637" s="11" t="s">
        <v>77</v>
      </c>
      <c r="AY637" s="133" t="s">
        <v>284</v>
      </c>
    </row>
    <row r="638" spans="2:51" s="11" customFormat="1" ht="13.5">
      <c r="B638" s="129"/>
      <c r="C638" s="257"/>
      <c r="D638" s="262" t="s">
        <v>294</v>
      </c>
      <c r="E638" s="265" t="s">
        <v>5</v>
      </c>
      <c r="F638" s="239" t="s">
        <v>1103</v>
      </c>
      <c r="G638" s="257"/>
      <c r="H638" s="266">
        <v>-0.214</v>
      </c>
      <c r="I638" s="257"/>
      <c r="J638" s="257"/>
      <c r="K638" s="257"/>
      <c r="L638" s="129"/>
      <c r="M638" s="130"/>
      <c r="N638" s="131"/>
      <c r="O638" s="131"/>
      <c r="P638" s="131"/>
      <c r="Q638" s="131"/>
      <c r="R638" s="131"/>
      <c r="S638" s="131"/>
      <c r="T638" s="132"/>
      <c r="AT638" s="133" t="s">
        <v>294</v>
      </c>
      <c r="AU638" s="133" t="s">
        <v>86</v>
      </c>
      <c r="AV638" s="11" t="s">
        <v>86</v>
      </c>
      <c r="AW638" s="11" t="s">
        <v>40</v>
      </c>
      <c r="AX638" s="11" t="s">
        <v>77</v>
      </c>
      <c r="AY638" s="133" t="s">
        <v>284</v>
      </c>
    </row>
    <row r="639" spans="2:51" s="13" customFormat="1" ht="13.5">
      <c r="B639" s="140"/>
      <c r="C639" s="267"/>
      <c r="D639" s="262" t="s">
        <v>294</v>
      </c>
      <c r="E639" s="270" t="s">
        <v>5</v>
      </c>
      <c r="F639" s="241" t="s">
        <v>304</v>
      </c>
      <c r="G639" s="267"/>
      <c r="H639" s="271">
        <v>58.706</v>
      </c>
      <c r="I639" s="267"/>
      <c r="J639" s="267"/>
      <c r="K639" s="267"/>
      <c r="L639" s="140"/>
      <c r="M639" s="141"/>
      <c r="N639" s="142"/>
      <c r="O639" s="142"/>
      <c r="P639" s="142"/>
      <c r="Q639" s="142"/>
      <c r="R639" s="142"/>
      <c r="S639" s="142"/>
      <c r="T639" s="143"/>
      <c r="AT639" s="144" t="s">
        <v>294</v>
      </c>
      <c r="AU639" s="144" t="s">
        <v>86</v>
      </c>
      <c r="AV639" s="13" t="s">
        <v>292</v>
      </c>
      <c r="AW639" s="13" t="s">
        <v>40</v>
      </c>
      <c r="AX639" s="13" t="s">
        <v>26</v>
      </c>
      <c r="AY639" s="144" t="s">
        <v>284</v>
      </c>
    </row>
    <row r="640" spans="2:63" s="10" customFormat="1" ht="29.85" customHeight="1">
      <c r="B640" s="114"/>
      <c r="C640" s="246"/>
      <c r="D640" s="250" t="s">
        <v>76</v>
      </c>
      <c r="E640" s="242" t="s">
        <v>761</v>
      </c>
      <c r="F640" s="242" t="s">
        <v>1104</v>
      </c>
      <c r="G640" s="246"/>
      <c r="H640" s="246"/>
      <c r="I640" s="246"/>
      <c r="J640" s="251">
        <f>BK640</f>
        <v>0</v>
      </c>
      <c r="K640" s="246"/>
      <c r="L640" s="114"/>
      <c r="M640" s="116"/>
      <c r="N640" s="117"/>
      <c r="O640" s="117"/>
      <c r="P640" s="118">
        <f>SUM(P641:P660)</f>
        <v>0</v>
      </c>
      <c r="Q640" s="117"/>
      <c r="R640" s="118">
        <f>SUM(R641:R660)</f>
        <v>0.0321552</v>
      </c>
      <c r="S640" s="117"/>
      <c r="T640" s="119">
        <f>SUM(T641:T660)</f>
        <v>0</v>
      </c>
      <c r="AR640" s="115" t="s">
        <v>26</v>
      </c>
      <c r="AT640" s="120" t="s">
        <v>76</v>
      </c>
      <c r="AU640" s="120" t="s">
        <v>26</v>
      </c>
      <c r="AY640" s="115" t="s">
        <v>284</v>
      </c>
      <c r="BK640" s="121">
        <f>SUM(BK641:BK660)</f>
        <v>0</v>
      </c>
    </row>
    <row r="641" spans="2:65" s="1" customFormat="1" ht="31.5" customHeight="1">
      <c r="B641" s="122"/>
      <c r="C641" s="252" t="s">
        <v>1105</v>
      </c>
      <c r="D641" s="252" t="s">
        <v>287</v>
      </c>
      <c r="E641" s="253" t="s">
        <v>1106</v>
      </c>
      <c r="F641" s="236" t="s">
        <v>1107</v>
      </c>
      <c r="G641" s="254" t="s">
        <v>290</v>
      </c>
      <c r="H641" s="255">
        <v>300.067</v>
      </c>
      <c r="I641" s="123">
        <v>0</v>
      </c>
      <c r="J641" s="256">
        <f>ROUND(I641*H641,2)</f>
        <v>0</v>
      </c>
      <c r="K641" s="236" t="s">
        <v>291</v>
      </c>
      <c r="L641" s="40"/>
      <c r="M641" s="124" t="s">
        <v>5</v>
      </c>
      <c r="N641" s="125" t="s">
        <v>48</v>
      </c>
      <c r="O641" s="41"/>
      <c r="P641" s="126">
        <f>O641*H641</f>
        <v>0</v>
      </c>
      <c r="Q641" s="126">
        <v>0</v>
      </c>
      <c r="R641" s="126">
        <f>Q641*H641</f>
        <v>0</v>
      </c>
      <c r="S641" s="126">
        <v>0</v>
      </c>
      <c r="T641" s="127">
        <f>S641*H641</f>
        <v>0</v>
      </c>
      <c r="AR641" s="24" t="s">
        <v>292</v>
      </c>
      <c r="AT641" s="24" t="s">
        <v>287</v>
      </c>
      <c r="AU641" s="24" t="s">
        <v>86</v>
      </c>
      <c r="AY641" s="24" t="s">
        <v>284</v>
      </c>
      <c r="BE641" s="128">
        <f>IF(N641="základní",J641,0)</f>
        <v>0</v>
      </c>
      <c r="BF641" s="128">
        <f>IF(N641="snížená",J641,0)</f>
        <v>0</v>
      </c>
      <c r="BG641" s="128">
        <f>IF(N641="zákl. přenesená",J641,0)</f>
        <v>0</v>
      </c>
      <c r="BH641" s="128">
        <f>IF(N641="sníž. přenesená",J641,0)</f>
        <v>0</v>
      </c>
      <c r="BI641" s="128">
        <f>IF(N641="nulová",J641,0)</f>
        <v>0</v>
      </c>
      <c r="BJ641" s="24" t="s">
        <v>26</v>
      </c>
      <c r="BK641" s="128">
        <f>ROUND(I641*H641,2)</f>
        <v>0</v>
      </c>
      <c r="BL641" s="24" t="s">
        <v>292</v>
      </c>
      <c r="BM641" s="24" t="s">
        <v>1108</v>
      </c>
    </row>
    <row r="642" spans="2:51" s="12" customFormat="1" ht="13.5">
      <c r="B642" s="134"/>
      <c r="C642" s="261"/>
      <c r="D642" s="262" t="s">
        <v>294</v>
      </c>
      <c r="E642" s="263" t="s">
        <v>5</v>
      </c>
      <c r="F642" s="238" t="s">
        <v>469</v>
      </c>
      <c r="G642" s="261"/>
      <c r="H642" s="264" t="s">
        <v>5</v>
      </c>
      <c r="I642" s="261"/>
      <c r="J642" s="261"/>
      <c r="K642" s="261"/>
      <c r="L642" s="134"/>
      <c r="M642" s="137"/>
      <c r="N642" s="138"/>
      <c r="O642" s="138"/>
      <c r="P642" s="138"/>
      <c r="Q642" s="138"/>
      <c r="R642" s="138"/>
      <c r="S642" s="138"/>
      <c r="T642" s="139"/>
      <c r="AT642" s="135" t="s">
        <v>294</v>
      </c>
      <c r="AU642" s="135" t="s">
        <v>86</v>
      </c>
      <c r="AV642" s="12" t="s">
        <v>26</v>
      </c>
      <c r="AW642" s="12" t="s">
        <v>40</v>
      </c>
      <c r="AX642" s="12" t="s">
        <v>77</v>
      </c>
      <c r="AY642" s="135" t="s">
        <v>284</v>
      </c>
    </row>
    <row r="643" spans="2:51" s="11" customFormat="1" ht="13.5">
      <c r="B643" s="129"/>
      <c r="C643" s="257"/>
      <c r="D643" s="262" t="s">
        <v>294</v>
      </c>
      <c r="E643" s="265" t="s">
        <v>5</v>
      </c>
      <c r="F643" s="239" t="s">
        <v>1109</v>
      </c>
      <c r="G643" s="257"/>
      <c r="H643" s="266">
        <v>128.789</v>
      </c>
      <c r="I643" s="257"/>
      <c r="J643" s="257"/>
      <c r="K643" s="257"/>
      <c r="L643" s="129"/>
      <c r="M643" s="130"/>
      <c r="N643" s="131"/>
      <c r="O643" s="131"/>
      <c r="P643" s="131"/>
      <c r="Q643" s="131"/>
      <c r="R643" s="131"/>
      <c r="S643" s="131"/>
      <c r="T643" s="132"/>
      <c r="AT643" s="133" t="s">
        <v>294</v>
      </c>
      <c r="AU643" s="133" t="s">
        <v>86</v>
      </c>
      <c r="AV643" s="11" t="s">
        <v>86</v>
      </c>
      <c r="AW643" s="11" t="s">
        <v>40</v>
      </c>
      <c r="AX643" s="11" t="s">
        <v>77</v>
      </c>
      <c r="AY643" s="133" t="s">
        <v>284</v>
      </c>
    </row>
    <row r="644" spans="2:51" s="11" customFormat="1" ht="13.5">
      <c r="B644" s="129"/>
      <c r="C644" s="257"/>
      <c r="D644" s="262" t="s">
        <v>294</v>
      </c>
      <c r="E644" s="265" t="s">
        <v>5</v>
      </c>
      <c r="F644" s="239" t="s">
        <v>1110</v>
      </c>
      <c r="G644" s="257"/>
      <c r="H644" s="266">
        <v>171.278</v>
      </c>
      <c r="I644" s="257"/>
      <c r="J644" s="257"/>
      <c r="K644" s="257"/>
      <c r="L644" s="129"/>
      <c r="M644" s="130"/>
      <c r="N644" s="131"/>
      <c r="O644" s="131"/>
      <c r="P644" s="131"/>
      <c r="Q644" s="131"/>
      <c r="R644" s="131"/>
      <c r="S644" s="131"/>
      <c r="T644" s="132"/>
      <c r="AT644" s="133" t="s">
        <v>294</v>
      </c>
      <c r="AU644" s="133" t="s">
        <v>86</v>
      </c>
      <c r="AV644" s="11" t="s">
        <v>86</v>
      </c>
      <c r="AW644" s="11" t="s">
        <v>40</v>
      </c>
      <c r="AX644" s="11" t="s">
        <v>77</v>
      </c>
      <c r="AY644" s="133" t="s">
        <v>284</v>
      </c>
    </row>
    <row r="645" spans="2:51" s="13" customFormat="1" ht="13.5">
      <c r="B645" s="140"/>
      <c r="C645" s="267"/>
      <c r="D645" s="258" t="s">
        <v>294</v>
      </c>
      <c r="E645" s="268" t="s">
        <v>171</v>
      </c>
      <c r="F645" s="240" t="s">
        <v>304</v>
      </c>
      <c r="G645" s="267"/>
      <c r="H645" s="269">
        <v>300.067</v>
      </c>
      <c r="I645" s="267"/>
      <c r="J645" s="267"/>
      <c r="K645" s="267"/>
      <c r="L645" s="140"/>
      <c r="M645" s="141"/>
      <c r="N645" s="142"/>
      <c r="O645" s="142"/>
      <c r="P645" s="142"/>
      <c r="Q645" s="142"/>
      <c r="R645" s="142"/>
      <c r="S645" s="142"/>
      <c r="T645" s="143"/>
      <c r="AT645" s="144" t="s">
        <v>294</v>
      </c>
      <c r="AU645" s="144" t="s">
        <v>86</v>
      </c>
      <c r="AV645" s="13" t="s">
        <v>292</v>
      </c>
      <c r="AW645" s="13" t="s">
        <v>40</v>
      </c>
      <c r="AX645" s="13" t="s">
        <v>26</v>
      </c>
      <c r="AY645" s="144" t="s">
        <v>284</v>
      </c>
    </row>
    <row r="646" spans="2:65" s="1" customFormat="1" ht="44.25" customHeight="1">
      <c r="B646" s="122"/>
      <c r="C646" s="252" t="s">
        <v>1111</v>
      </c>
      <c r="D646" s="252" t="s">
        <v>287</v>
      </c>
      <c r="E646" s="253" t="s">
        <v>1112</v>
      </c>
      <c r="F646" s="236" t="s">
        <v>1113</v>
      </c>
      <c r="G646" s="254" t="s">
        <v>290</v>
      </c>
      <c r="H646" s="255">
        <v>18004.02</v>
      </c>
      <c r="I646" s="123">
        <v>0</v>
      </c>
      <c r="J646" s="256">
        <f>ROUND(I646*H646,2)</f>
        <v>0</v>
      </c>
      <c r="K646" s="236" t="s">
        <v>291</v>
      </c>
      <c r="L646" s="40"/>
      <c r="M646" s="124" t="s">
        <v>5</v>
      </c>
      <c r="N646" s="125" t="s">
        <v>48</v>
      </c>
      <c r="O646" s="41"/>
      <c r="P646" s="126">
        <f>O646*H646</f>
        <v>0</v>
      </c>
      <c r="Q646" s="126">
        <v>0</v>
      </c>
      <c r="R646" s="126">
        <f>Q646*H646</f>
        <v>0</v>
      </c>
      <c r="S646" s="126">
        <v>0</v>
      </c>
      <c r="T646" s="127">
        <f>S646*H646</f>
        <v>0</v>
      </c>
      <c r="AR646" s="24" t="s">
        <v>292</v>
      </c>
      <c r="AT646" s="24" t="s">
        <v>287</v>
      </c>
      <c r="AU646" s="24" t="s">
        <v>86</v>
      </c>
      <c r="AY646" s="24" t="s">
        <v>284</v>
      </c>
      <c r="BE646" s="128">
        <f>IF(N646="základní",J646,0)</f>
        <v>0</v>
      </c>
      <c r="BF646" s="128">
        <f>IF(N646="snížená",J646,0)</f>
        <v>0</v>
      </c>
      <c r="BG646" s="128">
        <f>IF(N646="zákl. přenesená",J646,0)</f>
        <v>0</v>
      </c>
      <c r="BH646" s="128">
        <f>IF(N646="sníž. přenesená",J646,0)</f>
        <v>0</v>
      </c>
      <c r="BI646" s="128">
        <f>IF(N646="nulová",J646,0)</f>
        <v>0</v>
      </c>
      <c r="BJ646" s="24" t="s">
        <v>26</v>
      </c>
      <c r="BK646" s="128">
        <f>ROUND(I646*H646,2)</f>
        <v>0</v>
      </c>
      <c r="BL646" s="24" t="s">
        <v>292</v>
      </c>
      <c r="BM646" s="24" t="s">
        <v>1114</v>
      </c>
    </row>
    <row r="647" spans="2:51" s="11" customFormat="1" ht="13.5">
      <c r="B647" s="129"/>
      <c r="C647" s="257"/>
      <c r="D647" s="258" t="s">
        <v>294</v>
      </c>
      <c r="E647" s="259" t="s">
        <v>5</v>
      </c>
      <c r="F647" s="237" t="s">
        <v>1115</v>
      </c>
      <c r="G647" s="257"/>
      <c r="H647" s="260">
        <v>18004.02</v>
      </c>
      <c r="I647" s="257"/>
      <c r="J647" s="257"/>
      <c r="K647" s="257"/>
      <c r="L647" s="129"/>
      <c r="M647" s="130"/>
      <c r="N647" s="131"/>
      <c r="O647" s="131"/>
      <c r="P647" s="131"/>
      <c r="Q647" s="131"/>
      <c r="R647" s="131"/>
      <c r="S647" s="131"/>
      <c r="T647" s="132"/>
      <c r="AT647" s="133" t="s">
        <v>294</v>
      </c>
      <c r="AU647" s="133" t="s">
        <v>86</v>
      </c>
      <c r="AV647" s="11" t="s">
        <v>86</v>
      </c>
      <c r="AW647" s="11" t="s">
        <v>40</v>
      </c>
      <c r="AX647" s="11" t="s">
        <v>26</v>
      </c>
      <c r="AY647" s="133" t="s">
        <v>284</v>
      </c>
    </row>
    <row r="648" spans="2:65" s="1" customFormat="1" ht="31.5" customHeight="1">
      <c r="B648" s="122"/>
      <c r="C648" s="252" t="s">
        <v>1116</v>
      </c>
      <c r="D648" s="252" t="s">
        <v>287</v>
      </c>
      <c r="E648" s="253" t="s">
        <v>1117</v>
      </c>
      <c r="F648" s="236" t="s">
        <v>1118</v>
      </c>
      <c r="G648" s="254" t="s">
        <v>290</v>
      </c>
      <c r="H648" s="255">
        <v>300.067</v>
      </c>
      <c r="I648" s="123">
        <v>0</v>
      </c>
      <c r="J648" s="256">
        <f>ROUND(I648*H648,2)</f>
        <v>0</v>
      </c>
      <c r="K648" s="236" t="s">
        <v>291</v>
      </c>
      <c r="L648" s="40"/>
      <c r="M648" s="124" t="s">
        <v>5</v>
      </c>
      <c r="N648" s="125" t="s">
        <v>48</v>
      </c>
      <c r="O648" s="41"/>
      <c r="P648" s="126">
        <f>O648*H648</f>
        <v>0</v>
      </c>
      <c r="Q648" s="126">
        <v>0</v>
      </c>
      <c r="R648" s="126">
        <f>Q648*H648</f>
        <v>0</v>
      </c>
      <c r="S648" s="126">
        <v>0</v>
      </c>
      <c r="T648" s="127">
        <f>S648*H648</f>
        <v>0</v>
      </c>
      <c r="AR648" s="24" t="s">
        <v>292</v>
      </c>
      <c r="AT648" s="24" t="s">
        <v>287</v>
      </c>
      <c r="AU648" s="24" t="s">
        <v>86</v>
      </c>
      <c r="AY648" s="24" t="s">
        <v>284</v>
      </c>
      <c r="BE648" s="128">
        <f>IF(N648="základní",J648,0)</f>
        <v>0</v>
      </c>
      <c r="BF648" s="128">
        <f>IF(N648="snížená",J648,0)</f>
        <v>0</v>
      </c>
      <c r="BG648" s="128">
        <f>IF(N648="zákl. přenesená",J648,0)</f>
        <v>0</v>
      </c>
      <c r="BH648" s="128">
        <f>IF(N648="sníž. přenesená",J648,0)</f>
        <v>0</v>
      </c>
      <c r="BI648" s="128">
        <f>IF(N648="nulová",J648,0)</f>
        <v>0</v>
      </c>
      <c r="BJ648" s="24" t="s">
        <v>26</v>
      </c>
      <c r="BK648" s="128">
        <f>ROUND(I648*H648,2)</f>
        <v>0</v>
      </c>
      <c r="BL648" s="24" t="s">
        <v>292</v>
      </c>
      <c r="BM648" s="24" t="s">
        <v>1119</v>
      </c>
    </row>
    <row r="649" spans="2:51" s="11" customFormat="1" ht="13.5">
      <c r="B649" s="129"/>
      <c r="C649" s="257"/>
      <c r="D649" s="258" t="s">
        <v>294</v>
      </c>
      <c r="E649" s="259" t="s">
        <v>5</v>
      </c>
      <c r="F649" s="237" t="s">
        <v>171</v>
      </c>
      <c r="G649" s="257"/>
      <c r="H649" s="260">
        <v>300.067</v>
      </c>
      <c r="I649" s="257"/>
      <c r="J649" s="257"/>
      <c r="K649" s="257"/>
      <c r="L649" s="129"/>
      <c r="M649" s="130"/>
      <c r="N649" s="131"/>
      <c r="O649" s="131"/>
      <c r="P649" s="131"/>
      <c r="Q649" s="131"/>
      <c r="R649" s="131"/>
      <c r="S649" s="131"/>
      <c r="T649" s="132"/>
      <c r="AT649" s="133" t="s">
        <v>294</v>
      </c>
      <c r="AU649" s="133" t="s">
        <v>86</v>
      </c>
      <c r="AV649" s="11" t="s">
        <v>86</v>
      </c>
      <c r="AW649" s="11" t="s">
        <v>40</v>
      </c>
      <c r="AX649" s="11" t="s">
        <v>26</v>
      </c>
      <c r="AY649" s="133" t="s">
        <v>284</v>
      </c>
    </row>
    <row r="650" spans="2:65" s="1" customFormat="1" ht="22.5" customHeight="1">
      <c r="B650" s="122"/>
      <c r="C650" s="252" t="s">
        <v>1120</v>
      </c>
      <c r="D650" s="252" t="s">
        <v>287</v>
      </c>
      <c r="E650" s="253" t="s">
        <v>1121</v>
      </c>
      <c r="F650" s="236" t="s">
        <v>1122</v>
      </c>
      <c r="G650" s="254" t="s">
        <v>290</v>
      </c>
      <c r="H650" s="255">
        <v>300.067</v>
      </c>
      <c r="I650" s="123">
        <v>0</v>
      </c>
      <c r="J650" s="256">
        <f>ROUND(I650*H650,2)</f>
        <v>0</v>
      </c>
      <c r="K650" s="236" t="s">
        <v>291</v>
      </c>
      <c r="L650" s="40"/>
      <c r="M650" s="124" t="s">
        <v>5</v>
      </c>
      <c r="N650" s="125" t="s">
        <v>48</v>
      </c>
      <c r="O650" s="41"/>
      <c r="P650" s="126">
        <f>O650*H650</f>
        <v>0</v>
      </c>
      <c r="Q650" s="126">
        <v>0</v>
      </c>
      <c r="R650" s="126">
        <f>Q650*H650</f>
        <v>0</v>
      </c>
      <c r="S650" s="126">
        <v>0</v>
      </c>
      <c r="T650" s="127">
        <f>S650*H650</f>
        <v>0</v>
      </c>
      <c r="AR650" s="24" t="s">
        <v>292</v>
      </c>
      <c r="AT650" s="24" t="s">
        <v>287</v>
      </c>
      <c r="AU650" s="24" t="s">
        <v>86</v>
      </c>
      <c r="AY650" s="24" t="s">
        <v>284</v>
      </c>
      <c r="BE650" s="128">
        <f>IF(N650="základní",J650,0)</f>
        <v>0</v>
      </c>
      <c r="BF650" s="128">
        <f>IF(N650="snížená",J650,0)</f>
        <v>0</v>
      </c>
      <c r="BG650" s="128">
        <f>IF(N650="zákl. přenesená",J650,0)</f>
        <v>0</v>
      </c>
      <c r="BH650" s="128">
        <f>IF(N650="sníž. přenesená",J650,0)</f>
        <v>0</v>
      </c>
      <c r="BI650" s="128">
        <f>IF(N650="nulová",J650,0)</f>
        <v>0</v>
      </c>
      <c r="BJ650" s="24" t="s">
        <v>26</v>
      </c>
      <c r="BK650" s="128">
        <f>ROUND(I650*H650,2)</f>
        <v>0</v>
      </c>
      <c r="BL650" s="24" t="s">
        <v>292</v>
      </c>
      <c r="BM650" s="24" t="s">
        <v>1123</v>
      </c>
    </row>
    <row r="651" spans="2:51" s="11" customFormat="1" ht="13.5">
      <c r="B651" s="129"/>
      <c r="C651" s="257"/>
      <c r="D651" s="258" t="s">
        <v>294</v>
      </c>
      <c r="E651" s="259" t="s">
        <v>5</v>
      </c>
      <c r="F651" s="237" t="s">
        <v>171</v>
      </c>
      <c r="G651" s="257"/>
      <c r="H651" s="260">
        <v>300.067</v>
      </c>
      <c r="I651" s="257"/>
      <c r="J651" s="257"/>
      <c r="K651" s="257"/>
      <c r="L651" s="129"/>
      <c r="M651" s="130"/>
      <c r="N651" s="131"/>
      <c r="O651" s="131"/>
      <c r="P651" s="131"/>
      <c r="Q651" s="131"/>
      <c r="R651" s="131"/>
      <c r="S651" s="131"/>
      <c r="T651" s="132"/>
      <c r="AT651" s="133" t="s">
        <v>294</v>
      </c>
      <c r="AU651" s="133" t="s">
        <v>86</v>
      </c>
      <c r="AV651" s="11" t="s">
        <v>86</v>
      </c>
      <c r="AW651" s="11" t="s">
        <v>40</v>
      </c>
      <c r="AX651" s="11" t="s">
        <v>26</v>
      </c>
      <c r="AY651" s="133" t="s">
        <v>284</v>
      </c>
    </row>
    <row r="652" spans="2:65" s="1" customFormat="1" ht="31.5" customHeight="1">
      <c r="B652" s="122"/>
      <c r="C652" s="252" t="s">
        <v>1124</v>
      </c>
      <c r="D652" s="252" t="s">
        <v>287</v>
      </c>
      <c r="E652" s="253" t="s">
        <v>1125</v>
      </c>
      <c r="F652" s="236" t="s">
        <v>1126</v>
      </c>
      <c r="G652" s="254" t="s">
        <v>290</v>
      </c>
      <c r="H652" s="255">
        <v>18004.02</v>
      </c>
      <c r="I652" s="123">
        <v>0</v>
      </c>
      <c r="J652" s="256">
        <f>ROUND(I652*H652,2)</f>
        <v>0</v>
      </c>
      <c r="K652" s="236" t="s">
        <v>291</v>
      </c>
      <c r="L652" s="40"/>
      <c r="M652" s="124" t="s">
        <v>5</v>
      </c>
      <c r="N652" s="125" t="s">
        <v>48</v>
      </c>
      <c r="O652" s="41"/>
      <c r="P652" s="126">
        <f>O652*H652</f>
        <v>0</v>
      </c>
      <c r="Q652" s="126">
        <v>0</v>
      </c>
      <c r="R652" s="126">
        <f>Q652*H652</f>
        <v>0</v>
      </c>
      <c r="S652" s="126">
        <v>0</v>
      </c>
      <c r="T652" s="127">
        <f>S652*H652</f>
        <v>0</v>
      </c>
      <c r="AR652" s="24" t="s">
        <v>292</v>
      </c>
      <c r="AT652" s="24" t="s">
        <v>287</v>
      </c>
      <c r="AU652" s="24" t="s">
        <v>86</v>
      </c>
      <c r="AY652" s="24" t="s">
        <v>284</v>
      </c>
      <c r="BE652" s="128">
        <f>IF(N652="základní",J652,0)</f>
        <v>0</v>
      </c>
      <c r="BF652" s="128">
        <f>IF(N652="snížená",J652,0)</f>
        <v>0</v>
      </c>
      <c r="BG652" s="128">
        <f>IF(N652="zákl. přenesená",J652,0)</f>
        <v>0</v>
      </c>
      <c r="BH652" s="128">
        <f>IF(N652="sníž. přenesená",J652,0)</f>
        <v>0</v>
      </c>
      <c r="BI652" s="128">
        <f>IF(N652="nulová",J652,0)</f>
        <v>0</v>
      </c>
      <c r="BJ652" s="24" t="s">
        <v>26</v>
      </c>
      <c r="BK652" s="128">
        <f>ROUND(I652*H652,2)</f>
        <v>0</v>
      </c>
      <c r="BL652" s="24" t="s">
        <v>292</v>
      </c>
      <c r="BM652" s="24" t="s">
        <v>1127</v>
      </c>
    </row>
    <row r="653" spans="2:51" s="11" customFormat="1" ht="13.5">
      <c r="B653" s="129"/>
      <c r="C653" s="257"/>
      <c r="D653" s="258" t="s">
        <v>294</v>
      </c>
      <c r="E653" s="259" t="s">
        <v>5</v>
      </c>
      <c r="F653" s="237" t="s">
        <v>1115</v>
      </c>
      <c r="G653" s="257"/>
      <c r="H653" s="260">
        <v>18004.02</v>
      </c>
      <c r="I653" s="257"/>
      <c r="J653" s="257"/>
      <c r="K653" s="257"/>
      <c r="L653" s="129"/>
      <c r="M653" s="130"/>
      <c r="N653" s="131"/>
      <c r="O653" s="131"/>
      <c r="P653" s="131"/>
      <c r="Q653" s="131"/>
      <c r="R653" s="131"/>
      <c r="S653" s="131"/>
      <c r="T653" s="132"/>
      <c r="AT653" s="133" t="s">
        <v>294</v>
      </c>
      <c r="AU653" s="133" t="s">
        <v>86</v>
      </c>
      <c r="AV653" s="11" t="s">
        <v>86</v>
      </c>
      <c r="AW653" s="11" t="s">
        <v>40</v>
      </c>
      <c r="AX653" s="11" t="s">
        <v>26</v>
      </c>
      <c r="AY653" s="133" t="s">
        <v>284</v>
      </c>
    </row>
    <row r="654" spans="2:65" s="1" customFormat="1" ht="22.5" customHeight="1">
      <c r="B654" s="122"/>
      <c r="C654" s="252" t="s">
        <v>1128</v>
      </c>
      <c r="D654" s="252" t="s">
        <v>287</v>
      </c>
      <c r="E654" s="253" t="s">
        <v>1129</v>
      </c>
      <c r="F654" s="236" t="s">
        <v>1130</v>
      </c>
      <c r="G654" s="254" t="s">
        <v>290</v>
      </c>
      <c r="H654" s="255">
        <v>300.067</v>
      </c>
      <c r="I654" s="123">
        <v>0</v>
      </c>
      <c r="J654" s="256">
        <f>ROUND(I654*H654,2)</f>
        <v>0</v>
      </c>
      <c r="K654" s="236" t="s">
        <v>291</v>
      </c>
      <c r="L654" s="40"/>
      <c r="M654" s="124" t="s">
        <v>5</v>
      </c>
      <c r="N654" s="125" t="s">
        <v>48</v>
      </c>
      <c r="O654" s="41"/>
      <c r="P654" s="126">
        <f>O654*H654</f>
        <v>0</v>
      </c>
      <c r="Q654" s="126">
        <v>0</v>
      </c>
      <c r="R654" s="126">
        <f>Q654*H654</f>
        <v>0</v>
      </c>
      <c r="S654" s="126">
        <v>0</v>
      </c>
      <c r="T654" s="127">
        <f>S654*H654</f>
        <v>0</v>
      </c>
      <c r="AR654" s="24" t="s">
        <v>292</v>
      </c>
      <c r="AT654" s="24" t="s">
        <v>287</v>
      </c>
      <c r="AU654" s="24" t="s">
        <v>86</v>
      </c>
      <c r="AY654" s="24" t="s">
        <v>284</v>
      </c>
      <c r="BE654" s="128">
        <f>IF(N654="základní",J654,0)</f>
        <v>0</v>
      </c>
      <c r="BF654" s="128">
        <f>IF(N654="snížená",J654,0)</f>
        <v>0</v>
      </c>
      <c r="BG654" s="128">
        <f>IF(N654="zákl. přenesená",J654,0)</f>
        <v>0</v>
      </c>
      <c r="BH654" s="128">
        <f>IF(N654="sníž. přenesená",J654,0)</f>
        <v>0</v>
      </c>
      <c r="BI654" s="128">
        <f>IF(N654="nulová",J654,0)</f>
        <v>0</v>
      </c>
      <c r="BJ654" s="24" t="s">
        <v>26</v>
      </c>
      <c r="BK654" s="128">
        <f>ROUND(I654*H654,2)</f>
        <v>0</v>
      </c>
      <c r="BL654" s="24" t="s">
        <v>292</v>
      </c>
      <c r="BM654" s="24" t="s">
        <v>1131</v>
      </c>
    </row>
    <row r="655" spans="2:51" s="11" customFormat="1" ht="13.5">
      <c r="B655" s="129"/>
      <c r="C655" s="257"/>
      <c r="D655" s="258" t="s">
        <v>294</v>
      </c>
      <c r="E655" s="259" t="s">
        <v>5</v>
      </c>
      <c r="F655" s="237" t="s">
        <v>171</v>
      </c>
      <c r="G655" s="257"/>
      <c r="H655" s="260">
        <v>300.067</v>
      </c>
      <c r="I655" s="257"/>
      <c r="J655" s="257"/>
      <c r="K655" s="257"/>
      <c r="L655" s="129"/>
      <c r="M655" s="130"/>
      <c r="N655" s="131"/>
      <c r="O655" s="131"/>
      <c r="P655" s="131"/>
      <c r="Q655" s="131"/>
      <c r="R655" s="131"/>
      <c r="S655" s="131"/>
      <c r="T655" s="132"/>
      <c r="AT655" s="133" t="s">
        <v>294</v>
      </c>
      <c r="AU655" s="133" t="s">
        <v>86</v>
      </c>
      <c r="AV655" s="11" t="s">
        <v>86</v>
      </c>
      <c r="AW655" s="11" t="s">
        <v>40</v>
      </c>
      <c r="AX655" s="11" t="s">
        <v>26</v>
      </c>
      <c r="AY655" s="133" t="s">
        <v>284</v>
      </c>
    </row>
    <row r="656" spans="2:65" s="1" customFormat="1" ht="31.5" customHeight="1">
      <c r="B656" s="122"/>
      <c r="C656" s="252" t="s">
        <v>1132</v>
      </c>
      <c r="D656" s="252" t="s">
        <v>287</v>
      </c>
      <c r="E656" s="253" t="s">
        <v>1133</v>
      </c>
      <c r="F656" s="236" t="s">
        <v>1134</v>
      </c>
      <c r="G656" s="254" t="s">
        <v>290</v>
      </c>
      <c r="H656" s="255">
        <v>153.12</v>
      </c>
      <c r="I656" s="123">
        <v>0</v>
      </c>
      <c r="J656" s="256">
        <f>ROUND(I656*H656,2)</f>
        <v>0</v>
      </c>
      <c r="K656" s="236" t="s">
        <v>291</v>
      </c>
      <c r="L656" s="40"/>
      <c r="M656" s="124" t="s">
        <v>5</v>
      </c>
      <c r="N656" s="125" t="s">
        <v>48</v>
      </c>
      <c r="O656" s="41"/>
      <c r="P656" s="126">
        <f>O656*H656</f>
        <v>0</v>
      </c>
      <c r="Q656" s="126">
        <v>0.00021</v>
      </c>
      <c r="R656" s="126">
        <f>Q656*H656</f>
        <v>0.0321552</v>
      </c>
      <c r="S656" s="126">
        <v>0</v>
      </c>
      <c r="T656" s="127">
        <f>S656*H656</f>
        <v>0</v>
      </c>
      <c r="AR656" s="24" t="s">
        <v>292</v>
      </c>
      <c r="AT656" s="24" t="s">
        <v>287</v>
      </c>
      <c r="AU656" s="24" t="s">
        <v>86</v>
      </c>
      <c r="AY656" s="24" t="s">
        <v>284</v>
      </c>
      <c r="BE656" s="128">
        <f>IF(N656="základní",J656,0)</f>
        <v>0</v>
      </c>
      <c r="BF656" s="128">
        <f>IF(N656="snížená",J656,0)</f>
        <v>0</v>
      </c>
      <c r="BG656" s="128">
        <f>IF(N656="zákl. přenesená",J656,0)</f>
        <v>0</v>
      </c>
      <c r="BH656" s="128">
        <f>IF(N656="sníž. přenesená",J656,0)</f>
        <v>0</v>
      </c>
      <c r="BI656" s="128">
        <f>IF(N656="nulová",J656,0)</f>
        <v>0</v>
      </c>
      <c r="BJ656" s="24" t="s">
        <v>26</v>
      </c>
      <c r="BK656" s="128">
        <f>ROUND(I656*H656,2)</f>
        <v>0</v>
      </c>
      <c r="BL656" s="24" t="s">
        <v>292</v>
      </c>
      <c r="BM656" s="24" t="s">
        <v>1135</v>
      </c>
    </row>
    <row r="657" spans="2:51" s="11" customFormat="1" ht="13.5">
      <c r="B657" s="129"/>
      <c r="C657" s="257"/>
      <c r="D657" s="258" t="s">
        <v>294</v>
      </c>
      <c r="E657" s="259" t="s">
        <v>5</v>
      </c>
      <c r="F657" s="237" t="s">
        <v>213</v>
      </c>
      <c r="G657" s="257"/>
      <c r="H657" s="260">
        <v>153.12</v>
      </c>
      <c r="I657" s="257"/>
      <c r="J657" s="257"/>
      <c r="K657" s="257"/>
      <c r="L657" s="129"/>
      <c r="M657" s="130"/>
      <c r="N657" s="131"/>
      <c r="O657" s="131"/>
      <c r="P657" s="131"/>
      <c r="Q657" s="131"/>
      <c r="R657" s="131"/>
      <c r="S657" s="131"/>
      <c r="T657" s="132"/>
      <c r="AT657" s="133" t="s">
        <v>294</v>
      </c>
      <c r="AU657" s="133" t="s">
        <v>86</v>
      </c>
      <c r="AV657" s="11" t="s">
        <v>86</v>
      </c>
      <c r="AW657" s="11" t="s">
        <v>40</v>
      </c>
      <c r="AX657" s="11" t="s">
        <v>26</v>
      </c>
      <c r="AY657" s="133" t="s">
        <v>284</v>
      </c>
    </row>
    <row r="658" spans="2:65" s="1" customFormat="1" ht="22.5" customHeight="1">
      <c r="B658" s="122"/>
      <c r="C658" s="252" t="s">
        <v>1136</v>
      </c>
      <c r="D658" s="252" t="s">
        <v>287</v>
      </c>
      <c r="E658" s="253" t="s">
        <v>1137</v>
      </c>
      <c r="F658" s="236" t="s">
        <v>1138</v>
      </c>
      <c r="G658" s="254" t="s">
        <v>290</v>
      </c>
      <c r="H658" s="255">
        <v>121.113</v>
      </c>
      <c r="I658" s="123">
        <v>0</v>
      </c>
      <c r="J658" s="256">
        <f>ROUND(I658*H658,2)</f>
        <v>0</v>
      </c>
      <c r="K658" s="236" t="s">
        <v>5</v>
      </c>
      <c r="L658" s="40"/>
      <c r="M658" s="124" t="s">
        <v>5</v>
      </c>
      <c r="N658" s="125" t="s">
        <v>48</v>
      </c>
      <c r="O658" s="41"/>
      <c r="P658" s="126">
        <f>O658*H658</f>
        <v>0</v>
      </c>
      <c r="Q658" s="126">
        <v>0</v>
      </c>
      <c r="R658" s="126">
        <f>Q658*H658</f>
        <v>0</v>
      </c>
      <c r="S658" s="126">
        <v>0</v>
      </c>
      <c r="T658" s="127">
        <f>S658*H658</f>
        <v>0</v>
      </c>
      <c r="AR658" s="24" t="s">
        <v>363</v>
      </c>
      <c r="AT658" s="24" t="s">
        <v>287</v>
      </c>
      <c r="AU658" s="24" t="s">
        <v>86</v>
      </c>
      <c r="AY658" s="24" t="s">
        <v>284</v>
      </c>
      <c r="BE658" s="128">
        <f>IF(N658="základní",J658,0)</f>
        <v>0</v>
      </c>
      <c r="BF658" s="128">
        <f>IF(N658="snížená",J658,0)</f>
        <v>0</v>
      </c>
      <c r="BG658" s="128">
        <f>IF(N658="zákl. přenesená",J658,0)</f>
        <v>0</v>
      </c>
      <c r="BH658" s="128">
        <f>IF(N658="sníž. přenesená",J658,0)</f>
        <v>0</v>
      </c>
      <c r="BI658" s="128">
        <f>IF(N658="nulová",J658,0)</f>
        <v>0</v>
      </c>
      <c r="BJ658" s="24" t="s">
        <v>26</v>
      </c>
      <c r="BK658" s="128">
        <f>ROUND(I658*H658,2)</f>
        <v>0</v>
      </c>
      <c r="BL658" s="24" t="s">
        <v>363</v>
      </c>
      <c r="BM658" s="24" t="s">
        <v>1139</v>
      </c>
    </row>
    <row r="659" spans="2:51" s="12" customFormat="1" ht="13.5">
      <c r="B659" s="134"/>
      <c r="C659" s="261"/>
      <c r="D659" s="262" t="s">
        <v>294</v>
      </c>
      <c r="E659" s="263" t="s">
        <v>5</v>
      </c>
      <c r="F659" s="238" t="s">
        <v>469</v>
      </c>
      <c r="G659" s="261"/>
      <c r="H659" s="264" t="s">
        <v>5</v>
      </c>
      <c r="I659" s="261"/>
      <c r="J659" s="261"/>
      <c r="K659" s="261"/>
      <c r="L659" s="134"/>
      <c r="M659" s="137"/>
      <c r="N659" s="138"/>
      <c r="O659" s="138"/>
      <c r="P659" s="138"/>
      <c r="Q659" s="138"/>
      <c r="R659" s="138"/>
      <c r="S659" s="138"/>
      <c r="T659" s="139"/>
      <c r="AT659" s="135" t="s">
        <v>294</v>
      </c>
      <c r="AU659" s="135" t="s">
        <v>86</v>
      </c>
      <c r="AV659" s="12" t="s">
        <v>26</v>
      </c>
      <c r="AW659" s="12" t="s">
        <v>40</v>
      </c>
      <c r="AX659" s="12" t="s">
        <v>77</v>
      </c>
      <c r="AY659" s="135" t="s">
        <v>284</v>
      </c>
    </row>
    <row r="660" spans="2:51" s="11" customFormat="1" ht="13.5">
      <c r="B660" s="129"/>
      <c r="C660" s="257"/>
      <c r="D660" s="262" t="s">
        <v>294</v>
      </c>
      <c r="E660" s="265" t="s">
        <v>5</v>
      </c>
      <c r="F660" s="239" t="s">
        <v>1140</v>
      </c>
      <c r="G660" s="257"/>
      <c r="H660" s="266">
        <v>121.113</v>
      </c>
      <c r="I660" s="257"/>
      <c r="J660" s="257"/>
      <c r="K660" s="257"/>
      <c r="L660" s="129"/>
      <c r="M660" s="130"/>
      <c r="N660" s="131"/>
      <c r="O660" s="131"/>
      <c r="P660" s="131"/>
      <c r="Q660" s="131"/>
      <c r="R660" s="131"/>
      <c r="S660" s="131"/>
      <c r="T660" s="132"/>
      <c r="AT660" s="133" t="s">
        <v>294</v>
      </c>
      <c r="AU660" s="133" t="s">
        <v>86</v>
      </c>
      <c r="AV660" s="11" t="s">
        <v>86</v>
      </c>
      <c r="AW660" s="11" t="s">
        <v>40</v>
      </c>
      <c r="AX660" s="11" t="s">
        <v>26</v>
      </c>
      <c r="AY660" s="133" t="s">
        <v>284</v>
      </c>
    </row>
    <row r="661" spans="2:63" s="10" customFormat="1" ht="29.85" customHeight="1">
      <c r="B661" s="114"/>
      <c r="C661" s="246"/>
      <c r="D661" s="250" t="s">
        <v>76</v>
      </c>
      <c r="E661" s="242" t="s">
        <v>766</v>
      </c>
      <c r="F661" s="242" t="s">
        <v>1141</v>
      </c>
      <c r="G661" s="246"/>
      <c r="H661" s="246"/>
      <c r="I661" s="246"/>
      <c r="J661" s="251">
        <f>BK661</f>
        <v>0</v>
      </c>
      <c r="K661" s="246"/>
      <c r="L661" s="114"/>
      <c r="M661" s="116"/>
      <c r="N661" s="117"/>
      <c r="O661" s="117"/>
      <c r="P661" s="118">
        <f>SUM(P662:P686)</f>
        <v>0</v>
      </c>
      <c r="Q661" s="117"/>
      <c r="R661" s="118">
        <f>SUM(R662:R686)</f>
        <v>0.0291248</v>
      </c>
      <c r="S661" s="117"/>
      <c r="T661" s="119">
        <f>SUM(T662:T686)</f>
        <v>0</v>
      </c>
      <c r="AR661" s="115" t="s">
        <v>26</v>
      </c>
      <c r="AT661" s="120" t="s">
        <v>76</v>
      </c>
      <c r="AU661" s="120" t="s">
        <v>26</v>
      </c>
      <c r="AY661" s="115" t="s">
        <v>284</v>
      </c>
      <c r="BK661" s="121">
        <f>SUM(BK662:BK686)</f>
        <v>0</v>
      </c>
    </row>
    <row r="662" spans="2:65" s="1" customFormat="1" ht="69.75" customHeight="1">
      <c r="B662" s="122"/>
      <c r="C662" s="252" t="s">
        <v>1142</v>
      </c>
      <c r="D662" s="252" t="s">
        <v>287</v>
      </c>
      <c r="E662" s="253" t="s">
        <v>1143</v>
      </c>
      <c r="F662" s="236" t="s">
        <v>1144</v>
      </c>
      <c r="G662" s="254" t="s">
        <v>290</v>
      </c>
      <c r="H662" s="255">
        <v>153.12</v>
      </c>
      <c r="I662" s="123">
        <v>0</v>
      </c>
      <c r="J662" s="256">
        <f>ROUND(I662*H662,2)</f>
        <v>0</v>
      </c>
      <c r="K662" s="236" t="s">
        <v>291</v>
      </c>
      <c r="L662" s="40"/>
      <c r="M662" s="124" t="s">
        <v>5</v>
      </c>
      <c r="N662" s="125" t="s">
        <v>48</v>
      </c>
      <c r="O662" s="41"/>
      <c r="P662" s="126">
        <f>O662*H662</f>
        <v>0</v>
      </c>
      <c r="Q662" s="126">
        <v>4E-05</v>
      </c>
      <c r="R662" s="126">
        <f>Q662*H662</f>
        <v>0.0061248000000000006</v>
      </c>
      <c r="S662" s="126">
        <v>0</v>
      </c>
      <c r="T662" s="127">
        <f>S662*H662</f>
        <v>0</v>
      </c>
      <c r="AR662" s="24" t="s">
        <v>292</v>
      </c>
      <c r="AT662" s="24" t="s">
        <v>287</v>
      </c>
      <c r="AU662" s="24" t="s">
        <v>86</v>
      </c>
      <c r="AY662" s="24" t="s">
        <v>284</v>
      </c>
      <c r="BE662" s="128">
        <f>IF(N662="základní",J662,0)</f>
        <v>0</v>
      </c>
      <c r="BF662" s="128">
        <f>IF(N662="snížená",J662,0)</f>
        <v>0</v>
      </c>
      <c r="BG662" s="128">
        <f>IF(N662="zákl. přenesená",J662,0)</f>
        <v>0</v>
      </c>
      <c r="BH662" s="128">
        <f>IF(N662="sníž. přenesená",J662,0)</f>
        <v>0</v>
      </c>
      <c r="BI662" s="128">
        <f>IF(N662="nulová",J662,0)</f>
        <v>0</v>
      </c>
      <c r="BJ662" s="24" t="s">
        <v>26</v>
      </c>
      <c r="BK662" s="128">
        <f>ROUND(I662*H662,2)</f>
        <v>0</v>
      </c>
      <c r="BL662" s="24" t="s">
        <v>292</v>
      </c>
      <c r="BM662" s="24" t="s">
        <v>1145</v>
      </c>
    </row>
    <row r="663" spans="2:51" s="12" customFormat="1" ht="13.5">
      <c r="B663" s="134"/>
      <c r="C663" s="261"/>
      <c r="D663" s="262" t="s">
        <v>294</v>
      </c>
      <c r="E663" s="263" t="s">
        <v>5</v>
      </c>
      <c r="F663" s="238" t="s">
        <v>469</v>
      </c>
      <c r="G663" s="261"/>
      <c r="H663" s="264" t="s">
        <v>5</v>
      </c>
      <c r="I663" s="261"/>
      <c r="J663" s="261"/>
      <c r="K663" s="261"/>
      <c r="L663" s="134"/>
      <c r="M663" s="137"/>
      <c r="N663" s="138"/>
      <c r="O663" s="138"/>
      <c r="P663" s="138"/>
      <c r="Q663" s="138"/>
      <c r="R663" s="138"/>
      <c r="S663" s="138"/>
      <c r="T663" s="139"/>
      <c r="AT663" s="135" t="s">
        <v>294</v>
      </c>
      <c r="AU663" s="135" t="s">
        <v>86</v>
      </c>
      <c r="AV663" s="12" t="s">
        <v>26</v>
      </c>
      <c r="AW663" s="12" t="s">
        <v>40</v>
      </c>
      <c r="AX663" s="12" t="s">
        <v>77</v>
      </c>
      <c r="AY663" s="135" t="s">
        <v>284</v>
      </c>
    </row>
    <row r="664" spans="2:51" s="11" customFormat="1" ht="13.5">
      <c r="B664" s="129"/>
      <c r="C664" s="257"/>
      <c r="D664" s="258" t="s">
        <v>294</v>
      </c>
      <c r="E664" s="259" t="s">
        <v>213</v>
      </c>
      <c r="F664" s="237" t="s">
        <v>1146</v>
      </c>
      <c r="G664" s="257"/>
      <c r="H664" s="260">
        <v>153.12</v>
      </c>
      <c r="I664" s="257"/>
      <c r="J664" s="257"/>
      <c r="K664" s="257"/>
      <c r="L664" s="129"/>
      <c r="M664" s="130"/>
      <c r="N664" s="131"/>
      <c r="O664" s="131"/>
      <c r="P664" s="131"/>
      <c r="Q664" s="131"/>
      <c r="R664" s="131"/>
      <c r="S664" s="131"/>
      <c r="T664" s="132"/>
      <c r="AT664" s="133" t="s">
        <v>294</v>
      </c>
      <c r="AU664" s="133" t="s">
        <v>86</v>
      </c>
      <c r="AV664" s="11" t="s">
        <v>86</v>
      </c>
      <c r="AW664" s="11" t="s">
        <v>40</v>
      </c>
      <c r="AX664" s="11" t="s">
        <v>26</v>
      </c>
      <c r="AY664" s="133" t="s">
        <v>284</v>
      </c>
    </row>
    <row r="665" spans="2:65" s="1" customFormat="1" ht="44.25" customHeight="1">
      <c r="B665" s="122"/>
      <c r="C665" s="252" t="s">
        <v>1147</v>
      </c>
      <c r="D665" s="252" t="s">
        <v>287</v>
      </c>
      <c r="E665" s="253" t="s">
        <v>1148</v>
      </c>
      <c r="F665" s="236" t="s">
        <v>1149</v>
      </c>
      <c r="G665" s="254" t="s">
        <v>485</v>
      </c>
      <c r="H665" s="255">
        <v>4</v>
      </c>
      <c r="I665" s="123">
        <v>0</v>
      </c>
      <c r="J665" s="256">
        <f>ROUND(I665*H665,2)</f>
        <v>0</v>
      </c>
      <c r="K665" s="236" t="s">
        <v>291</v>
      </c>
      <c r="L665" s="40"/>
      <c r="M665" s="124" t="s">
        <v>5</v>
      </c>
      <c r="N665" s="125" t="s">
        <v>48</v>
      </c>
      <c r="O665" s="41"/>
      <c r="P665" s="126">
        <f>O665*H665</f>
        <v>0</v>
      </c>
      <c r="Q665" s="126">
        <v>8E-05</v>
      </c>
      <c r="R665" s="126">
        <f>Q665*H665</f>
        <v>0.00032</v>
      </c>
      <c r="S665" s="126">
        <v>0</v>
      </c>
      <c r="T665" s="127">
        <f>S665*H665</f>
        <v>0</v>
      </c>
      <c r="AR665" s="24" t="s">
        <v>292</v>
      </c>
      <c r="AT665" s="24" t="s">
        <v>287</v>
      </c>
      <c r="AU665" s="24" t="s">
        <v>86</v>
      </c>
      <c r="AY665" s="24" t="s">
        <v>284</v>
      </c>
      <c r="BE665" s="128">
        <f>IF(N665="základní",J665,0)</f>
        <v>0</v>
      </c>
      <c r="BF665" s="128">
        <f>IF(N665="snížená",J665,0)</f>
        <v>0</v>
      </c>
      <c r="BG665" s="128">
        <f>IF(N665="zákl. přenesená",J665,0)</f>
        <v>0</v>
      </c>
      <c r="BH665" s="128">
        <f>IF(N665="sníž. přenesená",J665,0)</f>
        <v>0</v>
      </c>
      <c r="BI665" s="128">
        <f>IF(N665="nulová",J665,0)</f>
        <v>0</v>
      </c>
      <c r="BJ665" s="24" t="s">
        <v>26</v>
      </c>
      <c r="BK665" s="128">
        <f>ROUND(I665*H665,2)</f>
        <v>0</v>
      </c>
      <c r="BL665" s="24" t="s">
        <v>292</v>
      </c>
      <c r="BM665" s="24" t="s">
        <v>1150</v>
      </c>
    </row>
    <row r="666" spans="2:51" s="12" customFormat="1" ht="13.5">
      <c r="B666" s="134"/>
      <c r="C666" s="261"/>
      <c r="D666" s="262" t="s">
        <v>294</v>
      </c>
      <c r="E666" s="263" t="s">
        <v>5</v>
      </c>
      <c r="F666" s="238" t="s">
        <v>469</v>
      </c>
      <c r="G666" s="261"/>
      <c r="H666" s="264" t="s">
        <v>5</v>
      </c>
      <c r="I666" s="261"/>
      <c r="J666" s="261"/>
      <c r="K666" s="261"/>
      <c r="L666" s="134"/>
      <c r="M666" s="137"/>
      <c r="N666" s="138"/>
      <c r="O666" s="138"/>
      <c r="P666" s="138"/>
      <c r="Q666" s="138"/>
      <c r="R666" s="138"/>
      <c r="S666" s="138"/>
      <c r="T666" s="139"/>
      <c r="AT666" s="135" t="s">
        <v>294</v>
      </c>
      <c r="AU666" s="135" t="s">
        <v>86</v>
      </c>
      <c r="AV666" s="12" t="s">
        <v>26</v>
      </c>
      <c r="AW666" s="12" t="s">
        <v>40</v>
      </c>
      <c r="AX666" s="12" t="s">
        <v>77</v>
      </c>
      <c r="AY666" s="135" t="s">
        <v>284</v>
      </c>
    </row>
    <row r="667" spans="2:51" s="11" customFormat="1" ht="13.5">
      <c r="B667" s="129"/>
      <c r="C667" s="257"/>
      <c r="D667" s="258" t="s">
        <v>294</v>
      </c>
      <c r="E667" s="259" t="s">
        <v>5</v>
      </c>
      <c r="F667" s="237" t="s">
        <v>292</v>
      </c>
      <c r="G667" s="257"/>
      <c r="H667" s="260">
        <v>4</v>
      </c>
      <c r="I667" s="257"/>
      <c r="J667" s="257"/>
      <c r="K667" s="257"/>
      <c r="L667" s="129"/>
      <c r="M667" s="130"/>
      <c r="N667" s="131"/>
      <c r="O667" s="131"/>
      <c r="P667" s="131"/>
      <c r="Q667" s="131"/>
      <c r="R667" s="131"/>
      <c r="S667" s="131"/>
      <c r="T667" s="132"/>
      <c r="AT667" s="133" t="s">
        <v>294</v>
      </c>
      <c r="AU667" s="133" t="s">
        <v>86</v>
      </c>
      <c r="AV667" s="11" t="s">
        <v>86</v>
      </c>
      <c r="AW667" s="11" t="s">
        <v>40</v>
      </c>
      <c r="AX667" s="11" t="s">
        <v>26</v>
      </c>
      <c r="AY667" s="133" t="s">
        <v>284</v>
      </c>
    </row>
    <row r="668" spans="2:65" s="1" customFormat="1" ht="22.5" customHeight="1">
      <c r="B668" s="122"/>
      <c r="C668" s="272" t="s">
        <v>1151</v>
      </c>
      <c r="D668" s="272" t="s">
        <v>439</v>
      </c>
      <c r="E668" s="273" t="s">
        <v>1152</v>
      </c>
      <c r="F668" s="274" t="s">
        <v>1153</v>
      </c>
      <c r="G668" s="275" t="s">
        <v>485</v>
      </c>
      <c r="H668" s="276">
        <v>2</v>
      </c>
      <c r="I668" s="145">
        <v>0</v>
      </c>
      <c r="J668" s="277">
        <f>ROUND(I668*H668,2)</f>
        <v>0</v>
      </c>
      <c r="K668" s="274" t="s">
        <v>5</v>
      </c>
      <c r="L668" s="146"/>
      <c r="M668" s="147" t="s">
        <v>5</v>
      </c>
      <c r="N668" s="148" t="s">
        <v>48</v>
      </c>
      <c r="O668" s="41"/>
      <c r="P668" s="126">
        <f>O668*H668</f>
        <v>0</v>
      </c>
      <c r="Q668" s="126">
        <v>0.01079</v>
      </c>
      <c r="R668" s="126">
        <f>Q668*H668</f>
        <v>0.02158</v>
      </c>
      <c r="S668" s="126">
        <v>0</v>
      </c>
      <c r="T668" s="127">
        <f>S668*H668</f>
        <v>0</v>
      </c>
      <c r="AR668" s="24" t="s">
        <v>332</v>
      </c>
      <c r="AT668" s="24" t="s">
        <v>439</v>
      </c>
      <c r="AU668" s="24" t="s">
        <v>86</v>
      </c>
      <c r="AY668" s="24" t="s">
        <v>284</v>
      </c>
      <c r="BE668" s="128">
        <f>IF(N668="základní",J668,0)</f>
        <v>0</v>
      </c>
      <c r="BF668" s="128">
        <f>IF(N668="snížená",J668,0)</f>
        <v>0</v>
      </c>
      <c r="BG668" s="128">
        <f>IF(N668="zákl. přenesená",J668,0)</f>
        <v>0</v>
      </c>
      <c r="BH668" s="128">
        <f>IF(N668="sníž. přenesená",J668,0)</f>
        <v>0</v>
      </c>
      <c r="BI668" s="128">
        <f>IF(N668="nulová",J668,0)</f>
        <v>0</v>
      </c>
      <c r="BJ668" s="24" t="s">
        <v>26</v>
      </c>
      <c r="BK668" s="128">
        <f>ROUND(I668*H668,2)</f>
        <v>0</v>
      </c>
      <c r="BL668" s="24" t="s">
        <v>292</v>
      </c>
      <c r="BM668" s="24" t="s">
        <v>1154</v>
      </c>
    </row>
    <row r="669" spans="2:51" s="12" customFormat="1" ht="13.5">
      <c r="B669" s="134"/>
      <c r="C669" s="261"/>
      <c r="D669" s="262" t="s">
        <v>294</v>
      </c>
      <c r="E669" s="263" t="s">
        <v>5</v>
      </c>
      <c r="F669" s="238" t="s">
        <v>469</v>
      </c>
      <c r="G669" s="261"/>
      <c r="H669" s="264" t="s">
        <v>5</v>
      </c>
      <c r="I669" s="261"/>
      <c r="J669" s="261"/>
      <c r="K669" s="261"/>
      <c r="L669" s="134"/>
      <c r="M669" s="137"/>
      <c r="N669" s="138"/>
      <c r="O669" s="138"/>
      <c r="P669" s="138"/>
      <c r="Q669" s="138"/>
      <c r="R669" s="138"/>
      <c r="S669" s="138"/>
      <c r="T669" s="139"/>
      <c r="AT669" s="135" t="s">
        <v>294</v>
      </c>
      <c r="AU669" s="135" t="s">
        <v>86</v>
      </c>
      <c r="AV669" s="12" t="s">
        <v>26</v>
      </c>
      <c r="AW669" s="12" t="s">
        <v>40</v>
      </c>
      <c r="AX669" s="12" t="s">
        <v>77</v>
      </c>
      <c r="AY669" s="135" t="s">
        <v>284</v>
      </c>
    </row>
    <row r="670" spans="2:51" s="11" customFormat="1" ht="13.5">
      <c r="B670" s="129"/>
      <c r="C670" s="257"/>
      <c r="D670" s="258" t="s">
        <v>294</v>
      </c>
      <c r="E670" s="259" t="s">
        <v>5</v>
      </c>
      <c r="F670" s="237" t="s">
        <v>86</v>
      </c>
      <c r="G670" s="257"/>
      <c r="H670" s="260">
        <v>2</v>
      </c>
      <c r="I670" s="257"/>
      <c r="J670" s="257"/>
      <c r="K670" s="257"/>
      <c r="L670" s="129"/>
      <c r="M670" s="130"/>
      <c r="N670" s="131"/>
      <c r="O670" s="131"/>
      <c r="P670" s="131"/>
      <c r="Q670" s="131"/>
      <c r="R670" s="131"/>
      <c r="S670" s="131"/>
      <c r="T670" s="132"/>
      <c r="AT670" s="133" t="s">
        <v>294</v>
      </c>
      <c r="AU670" s="133" t="s">
        <v>86</v>
      </c>
      <c r="AV670" s="11" t="s">
        <v>86</v>
      </c>
      <c r="AW670" s="11" t="s">
        <v>40</v>
      </c>
      <c r="AX670" s="11" t="s">
        <v>26</v>
      </c>
      <c r="AY670" s="133" t="s">
        <v>284</v>
      </c>
    </row>
    <row r="671" spans="2:65" s="1" customFormat="1" ht="31.5" customHeight="1">
      <c r="B671" s="122"/>
      <c r="C671" s="252" t="s">
        <v>1155</v>
      </c>
      <c r="D671" s="252" t="s">
        <v>287</v>
      </c>
      <c r="E671" s="253" t="s">
        <v>1156</v>
      </c>
      <c r="F671" s="236" t="s">
        <v>1157</v>
      </c>
      <c r="G671" s="254" t="s">
        <v>485</v>
      </c>
      <c r="H671" s="255">
        <v>110</v>
      </c>
      <c r="I671" s="123">
        <v>0</v>
      </c>
      <c r="J671" s="256">
        <f>ROUND(I671*H671,2)</f>
        <v>0</v>
      </c>
      <c r="K671" s="236" t="s">
        <v>291</v>
      </c>
      <c r="L671" s="40"/>
      <c r="M671" s="124" t="s">
        <v>5</v>
      </c>
      <c r="N671" s="125" t="s">
        <v>48</v>
      </c>
      <c r="O671" s="41"/>
      <c r="P671" s="126">
        <f>O671*H671</f>
        <v>0</v>
      </c>
      <c r="Q671" s="126">
        <v>1E-05</v>
      </c>
      <c r="R671" s="126">
        <f>Q671*H671</f>
        <v>0.0011</v>
      </c>
      <c r="S671" s="126">
        <v>0</v>
      </c>
      <c r="T671" s="127">
        <f>S671*H671</f>
        <v>0</v>
      </c>
      <c r="AR671" s="24" t="s">
        <v>292</v>
      </c>
      <c r="AT671" s="24" t="s">
        <v>287</v>
      </c>
      <c r="AU671" s="24" t="s">
        <v>86</v>
      </c>
      <c r="AY671" s="24" t="s">
        <v>284</v>
      </c>
      <c r="BE671" s="128">
        <f>IF(N671="základní",J671,0)</f>
        <v>0</v>
      </c>
      <c r="BF671" s="128">
        <f>IF(N671="snížená",J671,0)</f>
        <v>0</v>
      </c>
      <c r="BG671" s="128">
        <f>IF(N671="zákl. přenesená",J671,0)</f>
        <v>0</v>
      </c>
      <c r="BH671" s="128">
        <f>IF(N671="sníž. přenesená",J671,0)</f>
        <v>0</v>
      </c>
      <c r="BI671" s="128">
        <f>IF(N671="nulová",J671,0)</f>
        <v>0</v>
      </c>
      <c r="BJ671" s="24" t="s">
        <v>26</v>
      </c>
      <c r="BK671" s="128">
        <f>ROUND(I671*H671,2)</f>
        <v>0</v>
      </c>
      <c r="BL671" s="24" t="s">
        <v>292</v>
      </c>
      <c r="BM671" s="24" t="s">
        <v>1158</v>
      </c>
    </row>
    <row r="672" spans="2:51" s="11" customFormat="1" ht="13.5">
      <c r="B672" s="129"/>
      <c r="C672" s="257"/>
      <c r="D672" s="258" t="s">
        <v>294</v>
      </c>
      <c r="E672" s="259" t="s">
        <v>5</v>
      </c>
      <c r="F672" s="237" t="s">
        <v>152</v>
      </c>
      <c r="G672" s="257"/>
      <c r="H672" s="260">
        <v>110</v>
      </c>
      <c r="I672" s="257"/>
      <c r="J672" s="257"/>
      <c r="K672" s="257"/>
      <c r="L672" s="129"/>
      <c r="M672" s="130"/>
      <c r="N672" s="131"/>
      <c r="O672" s="131"/>
      <c r="P672" s="131"/>
      <c r="Q672" s="131"/>
      <c r="R672" s="131"/>
      <c r="S672" s="131"/>
      <c r="T672" s="132"/>
      <c r="AT672" s="133" t="s">
        <v>294</v>
      </c>
      <c r="AU672" s="133" t="s">
        <v>86</v>
      </c>
      <c r="AV672" s="11" t="s">
        <v>86</v>
      </c>
      <c r="AW672" s="11" t="s">
        <v>40</v>
      </c>
      <c r="AX672" s="11" t="s">
        <v>26</v>
      </c>
      <c r="AY672" s="133" t="s">
        <v>284</v>
      </c>
    </row>
    <row r="673" spans="2:65" s="1" customFormat="1" ht="22.5" customHeight="1">
      <c r="B673" s="122"/>
      <c r="C673" s="252" t="s">
        <v>1159</v>
      </c>
      <c r="D673" s="252" t="s">
        <v>287</v>
      </c>
      <c r="E673" s="253" t="s">
        <v>1160</v>
      </c>
      <c r="F673" s="236" t="s">
        <v>1161</v>
      </c>
      <c r="G673" s="254" t="s">
        <v>909</v>
      </c>
      <c r="H673" s="255">
        <v>1</v>
      </c>
      <c r="I673" s="123">
        <v>0</v>
      </c>
      <c r="J673" s="256">
        <f>ROUND(I673*H673,2)</f>
        <v>0</v>
      </c>
      <c r="K673" s="236" t="s">
        <v>5</v>
      </c>
      <c r="L673" s="40"/>
      <c r="M673" s="124" t="s">
        <v>5</v>
      </c>
      <c r="N673" s="125" t="s">
        <v>48</v>
      </c>
      <c r="O673" s="41"/>
      <c r="P673" s="126">
        <f>O673*H673</f>
        <v>0</v>
      </c>
      <c r="Q673" s="126">
        <v>0</v>
      </c>
      <c r="R673" s="126">
        <f>Q673*H673</f>
        <v>0</v>
      </c>
      <c r="S673" s="126">
        <v>0</v>
      </c>
      <c r="T673" s="127">
        <f>S673*H673</f>
        <v>0</v>
      </c>
      <c r="AR673" s="24" t="s">
        <v>292</v>
      </c>
      <c r="AT673" s="24" t="s">
        <v>287</v>
      </c>
      <c r="AU673" s="24" t="s">
        <v>86</v>
      </c>
      <c r="AY673" s="24" t="s">
        <v>284</v>
      </c>
      <c r="BE673" s="128">
        <f>IF(N673="základní",J673,0)</f>
        <v>0</v>
      </c>
      <c r="BF673" s="128">
        <f>IF(N673="snížená",J673,0)</f>
        <v>0</v>
      </c>
      <c r="BG673" s="128">
        <f>IF(N673="zákl. přenesená",J673,0)</f>
        <v>0</v>
      </c>
      <c r="BH673" s="128">
        <f>IF(N673="sníž. přenesená",J673,0)</f>
        <v>0</v>
      </c>
      <c r="BI673" s="128">
        <f>IF(N673="nulová",J673,0)</f>
        <v>0</v>
      </c>
      <c r="BJ673" s="24" t="s">
        <v>26</v>
      </c>
      <c r="BK673" s="128">
        <f>ROUND(I673*H673,2)</f>
        <v>0</v>
      </c>
      <c r="BL673" s="24" t="s">
        <v>292</v>
      </c>
      <c r="BM673" s="24" t="s">
        <v>1162</v>
      </c>
    </row>
    <row r="674" spans="2:51" s="11" customFormat="1" ht="13.5">
      <c r="B674" s="129"/>
      <c r="C674" s="257"/>
      <c r="D674" s="258" t="s">
        <v>294</v>
      </c>
      <c r="E674" s="259" t="s">
        <v>5</v>
      </c>
      <c r="F674" s="237" t="s">
        <v>26</v>
      </c>
      <c r="G674" s="257"/>
      <c r="H674" s="260">
        <v>1</v>
      </c>
      <c r="I674" s="257"/>
      <c r="J674" s="257"/>
      <c r="K674" s="257"/>
      <c r="L674" s="129"/>
      <c r="M674" s="130"/>
      <c r="N674" s="131"/>
      <c r="O674" s="131"/>
      <c r="P674" s="131"/>
      <c r="Q674" s="131"/>
      <c r="R674" s="131"/>
      <c r="S674" s="131"/>
      <c r="T674" s="132"/>
      <c r="AT674" s="133" t="s">
        <v>294</v>
      </c>
      <c r="AU674" s="133" t="s">
        <v>86</v>
      </c>
      <c r="AV674" s="11" t="s">
        <v>86</v>
      </c>
      <c r="AW674" s="11" t="s">
        <v>40</v>
      </c>
      <c r="AX674" s="11" t="s">
        <v>26</v>
      </c>
      <c r="AY674" s="133" t="s">
        <v>284</v>
      </c>
    </row>
    <row r="675" spans="2:65" s="1" customFormat="1" ht="31.5" customHeight="1">
      <c r="B675" s="122"/>
      <c r="C675" s="252" t="s">
        <v>1163</v>
      </c>
      <c r="D675" s="252" t="s">
        <v>287</v>
      </c>
      <c r="E675" s="253" t="s">
        <v>1164</v>
      </c>
      <c r="F675" s="236" t="s">
        <v>1165</v>
      </c>
      <c r="G675" s="254" t="s">
        <v>290</v>
      </c>
      <c r="H675" s="255">
        <v>2.01</v>
      </c>
      <c r="I675" s="123">
        <v>0</v>
      </c>
      <c r="J675" s="256">
        <f>ROUND(I675*H675,2)</f>
        <v>0</v>
      </c>
      <c r="K675" s="236" t="s">
        <v>5</v>
      </c>
      <c r="L675" s="40"/>
      <c r="M675" s="124" t="s">
        <v>5</v>
      </c>
      <c r="N675" s="125" t="s">
        <v>48</v>
      </c>
      <c r="O675" s="41"/>
      <c r="P675" s="126">
        <f>O675*H675</f>
        <v>0</v>
      </c>
      <c r="Q675" s="126">
        <v>0</v>
      </c>
      <c r="R675" s="126">
        <f>Q675*H675</f>
        <v>0</v>
      </c>
      <c r="S675" s="126">
        <v>0</v>
      </c>
      <c r="T675" s="127">
        <f>S675*H675</f>
        <v>0</v>
      </c>
      <c r="AR675" s="24" t="s">
        <v>292</v>
      </c>
      <c r="AT675" s="24" t="s">
        <v>287</v>
      </c>
      <c r="AU675" s="24" t="s">
        <v>86</v>
      </c>
      <c r="AY675" s="24" t="s">
        <v>284</v>
      </c>
      <c r="BE675" s="128">
        <f>IF(N675="základní",J675,0)</f>
        <v>0</v>
      </c>
      <c r="BF675" s="128">
        <f>IF(N675="snížená",J675,0)</f>
        <v>0</v>
      </c>
      <c r="BG675" s="128">
        <f>IF(N675="zákl. přenesená",J675,0)</f>
        <v>0</v>
      </c>
      <c r="BH675" s="128">
        <f>IF(N675="sníž. přenesená",J675,0)</f>
        <v>0</v>
      </c>
      <c r="BI675" s="128">
        <f>IF(N675="nulová",J675,0)</f>
        <v>0</v>
      </c>
      <c r="BJ675" s="24" t="s">
        <v>26</v>
      </c>
      <c r="BK675" s="128">
        <f>ROUND(I675*H675,2)</f>
        <v>0</v>
      </c>
      <c r="BL675" s="24" t="s">
        <v>292</v>
      </c>
      <c r="BM675" s="24" t="s">
        <v>1166</v>
      </c>
    </row>
    <row r="676" spans="2:51" s="12" customFormat="1" ht="13.5">
      <c r="B676" s="134"/>
      <c r="C676" s="261"/>
      <c r="D676" s="262" t="s">
        <v>294</v>
      </c>
      <c r="E676" s="263" t="s">
        <v>5</v>
      </c>
      <c r="F676" s="238" t="s">
        <v>677</v>
      </c>
      <c r="G676" s="261"/>
      <c r="H676" s="264" t="s">
        <v>5</v>
      </c>
      <c r="I676" s="261"/>
      <c r="J676" s="261"/>
      <c r="K676" s="261"/>
      <c r="L676" s="134"/>
      <c r="M676" s="137"/>
      <c r="N676" s="138"/>
      <c r="O676" s="138"/>
      <c r="P676" s="138"/>
      <c r="Q676" s="138"/>
      <c r="R676" s="138"/>
      <c r="S676" s="138"/>
      <c r="T676" s="139"/>
      <c r="AT676" s="135" t="s">
        <v>294</v>
      </c>
      <c r="AU676" s="135" t="s">
        <v>86</v>
      </c>
      <c r="AV676" s="12" t="s">
        <v>26</v>
      </c>
      <c r="AW676" s="12" t="s">
        <v>40</v>
      </c>
      <c r="AX676" s="12" t="s">
        <v>77</v>
      </c>
      <c r="AY676" s="135" t="s">
        <v>284</v>
      </c>
    </row>
    <row r="677" spans="2:51" s="12" customFormat="1" ht="13.5">
      <c r="B677" s="134"/>
      <c r="C677" s="261"/>
      <c r="D677" s="262" t="s">
        <v>294</v>
      </c>
      <c r="E677" s="263" t="s">
        <v>5</v>
      </c>
      <c r="F677" s="238" t="s">
        <v>560</v>
      </c>
      <c r="G677" s="261"/>
      <c r="H677" s="264" t="s">
        <v>5</v>
      </c>
      <c r="I677" s="261"/>
      <c r="J677" s="261"/>
      <c r="K677" s="261"/>
      <c r="L677" s="134"/>
      <c r="M677" s="137"/>
      <c r="N677" s="138"/>
      <c r="O677" s="138"/>
      <c r="P677" s="138"/>
      <c r="Q677" s="138"/>
      <c r="R677" s="138"/>
      <c r="S677" s="138"/>
      <c r="T677" s="139"/>
      <c r="AT677" s="135" t="s">
        <v>294</v>
      </c>
      <c r="AU677" s="135" t="s">
        <v>86</v>
      </c>
      <c r="AV677" s="12" t="s">
        <v>26</v>
      </c>
      <c r="AW677" s="12" t="s">
        <v>40</v>
      </c>
      <c r="AX677" s="12" t="s">
        <v>77</v>
      </c>
      <c r="AY677" s="135" t="s">
        <v>284</v>
      </c>
    </row>
    <row r="678" spans="2:51" s="11" customFormat="1" ht="13.5">
      <c r="B678" s="129"/>
      <c r="C678" s="257"/>
      <c r="D678" s="258" t="s">
        <v>294</v>
      </c>
      <c r="E678" s="259" t="s">
        <v>5</v>
      </c>
      <c r="F678" s="237" t="s">
        <v>679</v>
      </c>
      <c r="G678" s="257"/>
      <c r="H678" s="260">
        <v>2.01</v>
      </c>
      <c r="I678" s="257"/>
      <c r="J678" s="257"/>
      <c r="K678" s="257"/>
      <c r="L678" s="129"/>
      <c r="M678" s="130"/>
      <c r="N678" s="131"/>
      <c r="O678" s="131"/>
      <c r="P678" s="131"/>
      <c r="Q678" s="131"/>
      <c r="R678" s="131"/>
      <c r="S678" s="131"/>
      <c r="T678" s="132"/>
      <c r="AT678" s="133" t="s">
        <v>294</v>
      </c>
      <c r="AU678" s="133" t="s">
        <v>86</v>
      </c>
      <c r="AV678" s="11" t="s">
        <v>86</v>
      </c>
      <c r="AW678" s="11" t="s">
        <v>40</v>
      </c>
      <c r="AX678" s="11" t="s">
        <v>26</v>
      </c>
      <c r="AY678" s="133" t="s">
        <v>284</v>
      </c>
    </row>
    <row r="679" spans="2:65" s="1" customFormat="1" ht="31.5" customHeight="1">
      <c r="B679" s="122"/>
      <c r="C679" s="252" t="s">
        <v>1167</v>
      </c>
      <c r="D679" s="252" t="s">
        <v>287</v>
      </c>
      <c r="E679" s="253" t="s">
        <v>1168</v>
      </c>
      <c r="F679" s="236" t="s">
        <v>1169</v>
      </c>
      <c r="G679" s="254" t="s">
        <v>909</v>
      </c>
      <c r="H679" s="255">
        <v>1</v>
      </c>
      <c r="I679" s="123">
        <v>0</v>
      </c>
      <c r="J679" s="256">
        <f>ROUND(I679*H679,2)</f>
        <v>0</v>
      </c>
      <c r="K679" s="236" t="s">
        <v>5</v>
      </c>
      <c r="L679" s="40"/>
      <c r="M679" s="124" t="s">
        <v>5</v>
      </c>
      <c r="N679" s="125" t="s">
        <v>48</v>
      </c>
      <c r="O679" s="41"/>
      <c r="P679" s="126">
        <f>O679*H679</f>
        <v>0</v>
      </c>
      <c r="Q679" s="126">
        <v>0</v>
      </c>
      <c r="R679" s="126">
        <f>Q679*H679</f>
        <v>0</v>
      </c>
      <c r="S679" s="126">
        <v>0</v>
      </c>
      <c r="T679" s="127">
        <f>S679*H679</f>
        <v>0</v>
      </c>
      <c r="AR679" s="24" t="s">
        <v>292</v>
      </c>
      <c r="AT679" s="24" t="s">
        <v>287</v>
      </c>
      <c r="AU679" s="24" t="s">
        <v>86</v>
      </c>
      <c r="AY679" s="24" t="s">
        <v>284</v>
      </c>
      <c r="BE679" s="128">
        <f>IF(N679="základní",J679,0)</f>
        <v>0</v>
      </c>
      <c r="BF679" s="128">
        <f>IF(N679="snížená",J679,0)</f>
        <v>0</v>
      </c>
      <c r="BG679" s="128">
        <f>IF(N679="zákl. přenesená",J679,0)</f>
        <v>0</v>
      </c>
      <c r="BH679" s="128">
        <f>IF(N679="sníž. přenesená",J679,0)</f>
        <v>0</v>
      </c>
      <c r="BI679" s="128">
        <f>IF(N679="nulová",J679,0)</f>
        <v>0</v>
      </c>
      <c r="BJ679" s="24" t="s">
        <v>26</v>
      </c>
      <c r="BK679" s="128">
        <f>ROUND(I679*H679,2)</f>
        <v>0</v>
      </c>
      <c r="BL679" s="24" t="s">
        <v>292</v>
      </c>
      <c r="BM679" s="24" t="s">
        <v>1170</v>
      </c>
    </row>
    <row r="680" spans="2:51" s="11" customFormat="1" ht="13.5">
      <c r="B680" s="129"/>
      <c r="C680" s="257"/>
      <c r="D680" s="258" t="s">
        <v>294</v>
      </c>
      <c r="E680" s="259" t="s">
        <v>5</v>
      </c>
      <c r="F680" s="237" t="s">
        <v>26</v>
      </c>
      <c r="G680" s="257"/>
      <c r="H680" s="260">
        <v>1</v>
      </c>
      <c r="I680" s="257"/>
      <c r="J680" s="257"/>
      <c r="K680" s="257"/>
      <c r="L680" s="129"/>
      <c r="M680" s="130"/>
      <c r="N680" s="131"/>
      <c r="O680" s="131"/>
      <c r="P680" s="131"/>
      <c r="Q680" s="131"/>
      <c r="R680" s="131"/>
      <c r="S680" s="131"/>
      <c r="T680" s="132"/>
      <c r="AT680" s="133" t="s">
        <v>294</v>
      </c>
      <c r="AU680" s="133" t="s">
        <v>86</v>
      </c>
      <c r="AV680" s="11" t="s">
        <v>86</v>
      </c>
      <c r="AW680" s="11" t="s">
        <v>40</v>
      </c>
      <c r="AX680" s="11" t="s">
        <v>26</v>
      </c>
      <c r="AY680" s="133" t="s">
        <v>284</v>
      </c>
    </row>
    <row r="681" spans="2:65" s="1" customFormat="1" ht="31.5" customHeight="1">
      <c r="B681" s="122"/>
      <c r="C681" s="252" t="s">
        <v>1171</v>
      </c>
      <c r="D681" s="252" t="s">
        <v>287</v>
      </c>
      <c r="E681" s="253" t="s">
        <v>1172</v>
      </c>
      <c r="F681" s="236" t="s">
        <v>1173</v>
      </c>
      <c r="G681" s="254" t="s">
        <v>909</v>
      </c>
      <c r="H681" s="255">
        <v>1</v>
      </c>
      <c r="I681" s="123">
        <v>0</v>
      </c>
      <c r="J681" s="256">
        <f>ROUND(I681*H681,2)</f>
        <v>0</v>
      </c>
      <c r="K681" s="236" t="s">
        <v>5</v>
      </c>
      <c r="L681" s="40"/>
      <c r="M681" s="124" t="s">
        <v>5</v>
      </c>
      <c r="N681" s="125" t="s">
        <v>48</v>
      </c>
      <c r="O681" s="41"/>
      <c r="P681" s="126">
        <f>O681*H681</f>
        <v>0</v>
      </c>
      <c r="Q681" s="126">
        <v>0</v>
      </c>
      <c r="R681" s="126">
        <f>Q681*H681</f>
        <v>0</v>
      </c>
      <c r="S681" s="126">
        <v>0</v>
      </c>
      <c r="T681" s="127">
        <f>S681*H681</f>
        <v>0</v>
      </c>
      <c r="AR681" s="24" t="s">
        <v>292</v>
      </c>
      <c r="AT681" s="24" t="s">
        <v>287</v>
      </c>
      <c r="AU681" s="24" t="s">
        <v>86</v>
      </c>
      <c r="AY681" s="24" t="s">
        <v>284</v>
      </c>
      <c r="BE681" s="128">
        <f>IF(N681="základní",J681,0)</f>
        <v>0</v>
      </c>
      <c r="BF681" s="128">
        <f>IF(N681="snížená",J681,0)</f>
        <v>0</v>
      </c>
      <c r="BG681" s="128">
        <f>IF(N681="zákl. přenesená",J681,0)</f>
        <v>0</v>
      </c>
      <c r="BH681" s="128">
        <f>IF(N681="sníž. přenesená",J681,0)</f>
        <v>0</v>
      </c>
      <c r="BI681" s="128">
        <f>IF(N681="nulová",J681,0)</f>
        <v>0</v>
      </c>
      <c r="BJ681" s="24" t="s">
        <v>26</v>
      </c>
      <c r="BK681" s="128">
        <f>ROUND(I681*H681,2)</f>
        <v>0</v>
      </c>
      <c r="BL681" s="24" t="s">
        <v>292</v>
      </c>
      <c r="BM681" s="24" t="s">
        <v>1174</v>
      </c>
    </row>
    <row r="682" spans="2:51" s="11" customFormat="1" ht="13.5">
      <c r="B682" s="129"/>
      <c r="C682" s="257"/>
      <c r="D682" s="258" t="s">
        <v>294</v>
      </c>
      <c r="E682" s="259" t="s">
        <v>5</v>
      </c>
      <c r="F682" s="237" t="s">
        <v>26</v>
      </c>
      <c r="G682" s="257"/>
      <c r="H682" s="260">
        <v>1</v>
      </c>
      <c r="I682" s="257"/>
      <c r="J682" s="257"/>
      <c r="K682" s="257"/>
      <c r="L682" s="129"/>
      <c r="M682" s="130"/>
      <c r="N682" s="131"/>
      <c r="O682" s="131"/>
      <c r="P682" s="131"/>
      <c r="Q682" s="131"/>
      <c r="R682" s="131"/>
      <c r="S682" s="131"/>
      <c r="T682" s="132"/>
      <c r="AT682" s="133" t="s">
        <v>294</v>
      </c>
      <c r="AU682" s="133" t="s">
        <v>86</v>
      </c>
      <c r="AV682" s="11" t="s">
        <v>86</v>
      </c>
      <c r="AW682" s="11" t="s">
        <v>40</v>
      </c>
      <c r="AX682" s="11" t="s">
        <v>26</v>
      </c>
      <c r="AY682" s="133" t="s">
        <v>284</v>
      </c>
    </row>
    <row r="683" spans="2:65" s="1" customFormat="1" ht="31.5" customHeight="1">
      <c r="B683" s="122"/>
      <c r="C683" s="252" t="s">
        <v>1175</v>
      </c>
      <c r="D683" s="252" t="s">
        <v>287</v>
      </c>
      <c r="E683" s="253" t="s">
        <v>1176</v>
      </c>
      <c r="F683" s="236" t="s">
        <v>1177</v>
      </c>
      <c r="G683" s="254" t="s">
        <v>909</v>
      </c>
      <c r="H683" s="255">
        <v>1</v>
      </c>
      <c r="I683" s="123">
        <v>0</v>
      </c>
      <c r="J683" s="256">
        <f>ROUND(I683*H683,2)</f>
        <v>0</v>
      </c>
      <c r="K683" s="236" t="s">
        <v>5</v>
      </c>
      <c r="L683" s="40"/>
      <c r="M683" s="124" t="s">
        <v>5</v>
      </c>
      <c r="N683" s="125" t="s">
        <v>48</v>
      </c>
      <c r="O683" s="41"/>
      <c r="P683" s="126">
        <f>O683*H683</f>
        <v>0</v>
      </c>
      <c r="Q683" s="126">
        <v>0</v>
      </c>
      <c r="R683" s="126">
        <f>Q683*H683</f>
        <v>0</v>
      </c>
      <c r="S683" s="126">
        <v>0</v>
      </c>
      <c r="T683" s="127">
        <f>S683*H683</f>
        <v>0</v>
      </c>
      <c r="AR683" s="24" t="s">
        <v>292</v>
      </c>
      <c r="AT683" s="24" t="s">
        <v>287</v>
      </c>
      <c r="AU683" s="24" t="s">
        <v>86</v>
      </c>
      <c r="AY683" s="24" t="s">
        <v>284</v>
      </c>
      <c r="BE683" s="128">
        <f>IF(N683="základní",J683,0)</f>
        <v>0</v>
      </c>
      <c r="BF683" s="128">
        <f>IF(N683="snížená",J683,0)</f>
        <v>0</v>
      </c>
      <c r="BG683" s="128">
        <f>IF(N683="zákl. přenesená",J683,0)</f>
        <v>0</v>
      </c>
      <c r="BH683" s="128">
        <f>IF(N683="sníž. přenesená",J683,0)</f>
        <v>0</v>
      </c>
      <c r="BI683" s="128">
        <f>IF(N683="nulová",J683,0)</f>
        <v>0</v>
      </c>
      <c r="BJ683" s="24" t="s">
        <v>26</v>
      </c>
      <c r="BK683" s="128">
        <f>ROUND(I683*H683,2)</f>
        <v>0</v>
      </c>
      <c r="BL683" s="24" t="s">
        <v>292</v>
      </c>
      <c r="BM683" s="24" t="s">
        <v>1178</v>
      </c>
    </row>
    <row r="684" spans="2:51" s="11" customFormat="1" ht="13.5">
      <c r="B684" s="129"/>
      <c r="C684" s="257"/>
      <c r="D684" s="258" t="s">
        <v>294</v>
      </c>
      <c r="E684" s="259" t="s">
        <v>5</v>
      </c>
      <c r="F684" s="237" t="s">
        <v>26</v>
      </c>
      <c r="G684" s="257"/>
      <c r="H684" s="260">
        <v>1</v>
      </c>
      <c r="I684" s="257"/>
      <c r="J684" s="257"/>
      <c r="K684" s="257"/>
      <c r="L684" s="129"/>
      <c r="M684" s="130"/>
      <c r="N684" s="131"/>
      <c r="O684" s="131"/>
      <c r="P684" s="131"/>
      <c r="Q684" s="131"/>
      <c r="R684" s="131"/>
      <c r="S684" s="131"/>
      <c r="T684" s="132"/>
      <c r="AT684" s="133" t="s">
        <v>294</v>
      </c>
      <c r="AU684" s="133" t="s">
        <v>86</v>
      </c>
      <c r="AV684" s="11" t="s">
        <v>86</v>
      </c>
      <c r="AW684" s="11" t="s">
        <v>40</v>
      </c>
      <c r="AX684" s="11" t="s">
        <v>26</v>
      </c>
      <c r="AY684" s="133" t="s">
        <v>284</v>
      </c>
    </row>
    <row r="685" spans="2:65" s="1" customFormat="1" ht="31.5" customHeight="1">
      <c r="B685" s="122"/>
      <c r="C685" s="252" t="s">
        <v>1179</v>
      </c>
      <c r="D685" s="252" t="s">
        <v>287</v>
      </c>
      <c r="E685" s="253" t="s">
        <v>1180</v>
      </c>
      <c r="F685" s="236" t="s">
        <v>1181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40"/>
      <c r="M685" s="124" t="s">
        <v>5</v>
      </c>
      <c r="N685" s="125" t="s">
        <v>48</v>
      </c>
      <c r="O685" s="41"/>
      <c r="P685" s="126">
        <f>O685*H685</f>
        <v>0</v>
      </c>
      <c r="Q685" s="126">
        <v>0</v>
      </c>
      <c r="R685" s="126">
        <f>Q685*H685</f>
        <v>0</v>
      </c>
      <c r="S685" s="126">
        <v>0</v>
      </c>
      <c r="T685" s="127">
        <f>S685*H685</f>
        <v>0</v>
      </c>
      <c r="AR685" s="24" t="s">
        <v>292</v>
      </c>
      <c r="AT685" s="24" t="s">
        <v>287</v>
      </c>
      <c r="AU685" s="24" t="s">
        <v>86</v>
      </c>
      <c r="AY685" s="24" t="s">
        <v>284</v>
      </c>
      <c r="BE685" s="128">
        <f>IF(N685="základní",J685,0)</f>
        <v>0</v>
      </c>
      <c r="BF685" s="128">
        <f>IF(N685="snížená",J685,0)</f>
        <v>0</v>
      </c>
      <c r="BG685" s="128">
        <f>IF(N685="zákl. přenesená",J685,0)</f>
        <v>0</v>
      </c>
      <c r="BH685" s="128">
        <f>IF(N685="sníž. přenesená",J685,0)</f>
        <v>0</v>
      </c>
      <c r="BI685" s="128">
        <f>IF(N685="nulová",J685,0)</f>
        <v>0</v>
      </c>
      <c r="BJ685" s="24" t="s">
        <v>26</v>
      </c>
      <c r="BK685" s="128">
        <f>ROUND(I685*H685,2)</f>
        <v>0</v>
      </c>
      <c r="BL685" s="24" t="s">
        <v>292</v>
      </c>
      <c r="BM685" s="24" t="s">
        <v>1182</v>
      </c>
    </row>
    <row r="686" spans="2:51" s="11" customFormat="1" ht="13.5">
      <c r="B686" s="129"/>
      <c r="C686" s="257"/>
      <c r="D686" s="262" t="s">
        <v>294</v>
      </c>
      <c r="E686" s="265" t="s">
        <v>5</v>
      </c>
      <c r="F686" s="239" t="s">
        <v>26</v>
      </c>
      <c r="G686" s="257"/>
      <c r="H686" s="266">
        <v>1</v>
      </c>
      <c r="I686" s="257"/>
      <c r="J686" s="257"/>
      <c r="K686" s="257"/>
      <c r="L686" s="129"/>
      <c r="M686" s="130"/>
      <c r="N686" s="131"/>
      <c r="O686" s="131"/>
      <c r="P686" s="131"/>
      <c r="Q686" s="131"/>
      <c r="R686" s="131"/>
      <c r="S686" s="131"/>
      <c r="T686" s="132"/>
      <c r="AT686" s="133" t="s">
        <v>294</v>
      </c>
      <c r="AU686" s="133" t="s">
        <v>86</v>
      </c>
      <c r="AV686" s="11" t="s">
        <v>86</v>
      </c>
      <c r="AW686" s="11" t="s">
        <v>40</v>
      </c>
      <c r="AX686" s="11" t="s">
        <v>26</v>
      </c>
      <c r="AY686" s="133" t="s">
        <v>284</v>
      </c>
    </row>
    <row r="687" spans="2:63" s="10" customFormat="1" ht="37.35" customHeight="1">
      <c r="B687" s="114"/>
      <c r="C687" s="246"/>
      <c r="D687" s="247" t="s">
        <v>76</v>
      </c>
      <c r="E687" s="248" t="s">
        <v>1183</v>
      </c>
      <c r="F687" s="248" t="s">
        <v>1184</v>
      </c>
      <c r="G687" s="246"/>
      <c r="H687" s="246"/>
      <c r="I687" s="246"/>
      <c r="J687" s="249">
        <f>BK687</f>
        <v>0</v>
      </c>
      <c r="K687" s="246"/>
      <c r="L687" s="114"/>
      <c r="M687" s="116"/>
      <c r="N687" s="117"/>
      <c r="O687" s="117"/>
      <c r="P687" s="118">
        <f>P688+P721+P740+P759+P783+P849+P858+P897+P918+P926</f>
        <v>0</v>
      </c>
      <c r="Q687" s="117"/>
      <c r="R687" s="118">
        <f>R688+R721+R740+R759+R783+R849+R858+R897+R918+R926</f>
        <v>6.7635116900000005</v>
      </c>
      <c r="S687" s="117"/>
      <c r="T687" s="119">
        <f>T688+T721+T740+T759+T783+T849+T858+T897+T918+T926</f>
        <v>1.0280170100000001</v>
      </c>
      <c r="AR687" s="115" t="s">
        <v>86</v>
      </c>
      <c r="AT687" s="120" t="s">
        <v>76</v>
      </c>
      <c r="AU687" s="120" t="s">
        <v>77</v>
      </c>
      <c r="AY687" s="115" t="s">
        <v>284</v>
      </c>
      <c r="BK687" s="121">
        <f>BK688+BK721+BK740+BK759+BK783+BK849+BK858+BK897+BK918+BK926</f>
        <v>0</v>
      </c>
    </row>
    <row r="688" spans="2:63" s="10" customFormat="1" ht="19.9" customHeight="1">
      <c r="B688" s="114"/>
      <c r="C688" s="246"/>
      <c r="D688" s="250" t="s">
        <v>76</v>
      </c>
      <c r="E688" s="242" t="s">
        <v>1185</v>
      </c>
      <c r="F688" s="242" t="s">
        <v>1186</v>
      </c>
      <c r="G688" s="246"/>
      <c r="H688" s="246"/>
      <c r="I688" s="246"/>
      <c r="J688" s="251">
        <f>BK688</f>
        <v>0</v>
      </c>
      <c r="K688" s="246"/>
      <c r="L688" s="114"/>
      <c r="M688" s="116"/>
      <c r="N688" s="117"/>
      <c r="O688" s="117"/>
      <c r="P688" s="118">
        <f>SUM(P689:P720)</f>
        <v>0</v>
      </c>
      <c r="Q688" s="117"/>
      <c r="R688" s="118">
        <f>SUM(R689:R720)</f>
        <v>0.06263778</v>
      </c>
      <c r="S688" s="117"/>
      <c r="T688" s="119">
        <f>SUM(T689:T720)</f>
        <v>0.0088</v>
      </c>
      <c r="AR688" s="115" t="s">
        <v>86</v>
      </c>
      <c r="AT688" s="120" t="s">
        <v>76</v>
      </c>
      <c r="AU688" s="120" t="s">
        <v>26</v>
      </c>
      <c r="AY688" s="115" t="s">
        <v>284</v>
      </c>
      <c r="BK688" s="121">
        <f>SUM(BK689:BK720)</f>
        <v>0</v>
      </c>
    </row>
    <row r="689" spans="2:65" s="1" customFormat="1" ht="31.5" customHeight="1">
      <c r="B689" s="122"/>
      <c r="C689" s="252" t="s">
        <v>1187</v>
      </c>
      <c r="D689" s="252" t="s">
        <v>287</v>
      </c>
      <c r="E689" s="253" t="s">
        <v>1188</v>
      </c>
      <c r="F689" s="236" t="s">
        <v>1189</v>
      </c>
      <c r="G689" s="254" t="s">
        <v>290</v>
      </c>
      <c r="H689" s="255">
        <v>2.2</v>
      </c>
      <c r="I689" s="123">
        <v>0</v>
      </c>
      <c r="J689" s="256">
        <f>ROUND(I689*H689,2)</f>
        <v>0</v>
      </c>
      <c r="K689" s="236" t="s">
        <v>5</v>
      </c>
      <c r="L689" s="40"/>
      <c r="M689" s="124" t="s">
        <v>5</v>
      </c>
      <c r="N689" s="125" t="s">
        <v>48</v>
      </c>
      <c r="O689" s="41"/>
      <c r="P689" s="126">
        <f>O689*H689</f>
        <v>0</v>
      </c>
      <c r="Q689" s="126">
        <v>0</v>
      </c>
      <c r="R689" s="126">
        <f>Q689*H689</f>
        <v>0</v>
      </c>
      <c r="S689" s="126">
        <v>0.004</v>
      </c>
      <c r="T689" s="127">
        <f>S689*H689</f>
        <v>0.0088</v>
      </c>
      <c r="AR689" s="24" t="s">
        <v>363</v>
      </c>
      <c r="AT689" s="24" t="s">
        <v>287</v>
      </c>
      <c r="AU689" s="24" t="s">
        <v>86</v>
      </c>
      <c r="AY689" s="24" t="s">
        <v>284</v>
      </c>
      <c r="BE689" s="128">
        <f>IF(N689="základní",J689,0)</f>
        <v>0</v>
      </c>
      <c r="BF689" s="128">
        <f>IF(N689="snížená",J689,0)</f>
        <v>0</v>
      </c>
      <c r="BG689" s="128">
        <f>IF(N689="zákl. přenesená",J689,0)</f>
        <v>0</v>
      </c>
      <c r="BH689" s="128">
        <f>IF(N689="sníž. přenesená",J689,0)</f>
        <v>0</v>
      </c>
      <c r="BI689" s="128">
        <f>IF(N689="nulová",J689,0)</f>
        <v>0</v>
      </c>
      <c r="BJ689" s="24" t="s">
        <v>26</v>
      </c>
      <c r="BK689" s="128">
        <f>ROUND(I689*H689,2)</f>
        <v>0</v>
      </c>
      <c r="BL689" s="24" t="s">
        <v>363</v>
      </c>
      <c r="BM689" s="24" t="s">
        <v>1190</v>
      </c>
    </row>
    <row r="690" spans="2:51" s="12" customFormat="1" ht="13.5">
      <c r="B690" s="134"/>
      <c r="C690" s="261"/>
      <c r="D690" s="262" t="s">
        <v>294</v>
      </c>
      <c r="E690" s="263" t="s">
        <v>5</v>
      </c>
      <c r="F690" s="238" t="s">
        <v>298</v>
      </c>
      <c r="G690" s="261"/>
      <c r="H690" s="264" t="s">
        <v>5</v>
      </c>
      <c r="I690" s="261"/>
      <c r="J690" s="261"/>
      <c r="K690" s="261"/>
      <c r="L690" s="134"/>
      <c r="M690" s="137"/>
      <c r="N690" s="138"/>
      <c r="O690" s="138"/>
      <c r="P690" s="138"/>
      <c r="Q690" s="138"/>
      <c r="R690" s="138"/>
      <c r="S690" s="138"/>
      <c r="T690" s="139"/>
      <c r="AT690" s="135" t="s">
        <v>294</v>
      </c>
      <c r="AU690" s="135" t="s">
        <v>86</v>
      </c>
      <c r="AV690" s="12" t="s">
        <v>26</v>
      </c>
      <c r="AW690" s="12" t="s">
        <v>40</v>
      </c>
      <c r="AX690" s="12" t="s">
        <v>77</v>
      </c>
      <c r="AY690" s="135" t="s">
        <v>284</v>
      </c>
    </row>
    <row r="691" spans="2:51" s="11" customFormat="1" ht="13.5">
      <c r="B691" s="129"/>
      <c r="C691" s="257"/>
      <c r="D691" s="258" t="s">
        <v>294</v>
      </c>
      <c r="E691" s="259" t="s">
        <v>5</v>
      </c>
      <c r="F691" s="237" t="s">
        <v>1191</v>
      </c>
      <c r="G691" s="257"/>
      <c r="H691" s="260">
        <v>2.2</v>
      </c>
      <c r="I691" s="257"/>
      <c r="J691" s="257"/>
      <c r="K691" s="257"/>
      <c r="L691" s="129"/>
      <c r="M691" s="130"/>
      <c r="N691" s="131"/>
      <c r="O691" s="131"/>
      <c r="P691" s="131"/>
      <c r="Q691" s="131"/>
      <c r="R691" s="131"/>
      <c r="S691" s="131"/>
      <c r="T691" s="132"/>
      <c r="AT691" s="133" t="s">
        <v>294</v>
      </c>
      <c r="AU691" s="133" t="s">
        <v>86</v>
      </c>
      <c r="AV691" s="11" t="s">
        <v>86</v>
      </c>
      <c r="AW691" s="11" t="s">
        <v>40</v>
      </c>
      <c r="AX691" s="11" t="s">
        <v>26</v>
      </c>
      <c r="AY691" s="133" t="s">
        <v>284</v>
      </c>
    </row>
    <row r="692" spans="2:65" s="1" customFormat="1" ht="31.5" customHeight="1">
      <c r="B692" s="122"/>
      <c r="C692" s="252" t="s">
        <v>1192</v>
      </c>
      <c r="D692" s="252" t="s">
        <v>287</v>
      </c>
      <c r="E692" s="253" t="s">
        <v>1193</v>
      </c>
      <c r="F692" s="236" t="s">
        <v>1194</v>
      </c>
      <c r="G692" s="254" t="s">
        <v>290</v>
      </c>
      <c r="H692" s="255">
        <v>3.8</v>
      </c>
      <c r="I692" s="123">
        <v>0</v>
      </c>
      <c r="J692" s="256">
        <f>ROUND(I692*H692,2)</f>
        <v>0</v>
      </c>
      <c r="K692" s="236" t="s">
        <v>291</v>
      </c>
      <c r="L692" s="40"/>
      <c r="M692" s="124" t="s">
        <v>5</v>
      </c>
      <c r="N692" s="125" t="s">
        <v>48</v>
      </c>
      <c r="O692" s="41"/>
      <c r="P692" s="126">
        <f>O692*H692</f>
        <v>0</v>
      </c>
      <c r="Q692" s="126">
        <v>0</v>
      </c>
      <c r="R692" s="126">
        <f>Q692*H692</f>
        <v>0</v>
      </c>
      <c r="S692" s="126">
        <v>0</v>
      </c>
      <c r="T692" s="127">
        <f>S692*H692</f>
        <v>0</v>
      </c>
      <c r="AR692" s="24" t="s">
        <v>363</v>
      </c>
      <c r="AT692" s="24" t="s">
        <v>287</v>
      </c>
      <c r="AU692" s="24" t="s">
        <v>86</v>
      </c>
      <c r="AY692" s="24" t="s">
        <v>284</v>
      </c>
      <c r="BE692" s="128">
        <f>IF(N692="základní",J692,0)</f>
        <v>0</v>
      </c>
      <c r="BF692" s="128">
        <f>IF(N692="snížená",J692,0)</f>
        <v>0</v>
      </c>
      <c r="BG692" s="128">
        <f>IF(N692="zákl. přenesená",J692,0)</f>
        <v>0</v>
      </c>
      <c r="BH692" s="128">
        <f>IF(N692="sníž. přenesená",J692,0)</f>
        <v>0</v>
      </c>
      <c r="BI692" s="128">
        <f>IF(N692="nulová",J692,0)</f>
        <v>0</v>
      </c>
      <c r="BJ692" s="24" t="s">
        <v>26</v>
      </c>
      <c r="BK692" s="128">
        <f>ROUND(I692*H692,2)</f>
        <v>0</v>
      </c>
      <c r="BL692" s="24" t="s">
        <v>363</v>
      </c>
      <c r="BM692" s="24" t="s">
        <v>1195</v>
      </c>
    </row>
    <row r="693" spans="2:51" s="12" customFormat="1" ht="13.5">
      <c r="B693" s="134"/>
      <c r="C693" s="261"/>
      <c r="D693" s="262" t="s">
        <v>294</v>
      </c>
      <c r="E693" s="263" t="s">
        <v>5</v>
      </c>
      <c r="F693" s="238" t="s">
        <v>469</v>
      </c>
      <c r="G693" s="261"/>
      <c r="H693" s="264" t="s">
        <v>5</v>
      </c>
      <c r="I693" s="261"/>
      <c r="J693" s="261"/>
      <c r="K693" s="261"/>
      <c r="L693" s="134"/>
      <c r="M693" s="137"/>
      <c r="N693" s="138"/>
      <c r="O693" s="138"/>
      <c r="P693" s="138"/>
      <c r="Q693" s="138"/>
      <c r="R693" s="138"/>
      <c r="S693" s="138"/>
      <c r="T693" s="139"/>
      <c r="AT693" s="135" t="s">
        <v>294</v>
      </c>
      <c r="AU693" s="135" t="s">
        <v>86</v>
      </c>
      <c r="AV693" s="12" t="s">
        <v>26</v>
      </c>
      <c r="AW693" s="12" t="s">
        <v>40</v>
      </c>
      <c r="AX693" s="12" t="s">
        <v>77</v>
      </c>
      <c r="AY693" s="135" t="s">
        <v>284</v>
      </c>
    </row>
    <row r="694" spans="2:51" s="11" customFormat="1" ht="13.5">
      <c r="B694" s="129"/>
      <c r="C694" s="257"/>
      <c r="D694" s="262" t="s">
        <v>294</v>
      </c>
      <c r="E694" s="265" t="s">
        <v>5</v>
      </c>
      <c r="F694" s="239" t="s">
        <v>1196</v>
      </c>
      <c r="G694" s="257"/>
      <c r="H694" s="266">
        <v>1.8</v>
      </c>
      <c r="I694" s="257"/>
      <c r="J694" s="257"/>
      <c r="K694" s="257"/>
      <c r="L694" s="129"/>
      <c r="M694" s="130"/>
      <c r="N694" s="131"/>
      <c r="O694" s="131"/>
      <c r="P694" s="131"/>
      <c r="Q694" s="131"/>
      <c r="R694" s="131"/>
      <c r="S694" s="131"/>
      <c r="T694" s="132"/>
      <c r="AT694" s="133" t="s">
        <v>294</v>
      </c>
      <c r="AU694" s="133" t="s">
        <v>86</v>
      </c>
      <c r="AV694" s="11" t="s">
        <v>86</v>
      </c>
      <c r="AW694" s="11" t="s">
        <v>40</v>
      </c>
      <c r="AX694" s="11" t="s">
        <v>77</v>
      </c>
      <c r="AY694" s="133" t="s">
        <v>284</v>
      </c>
    </row>
    <row r="695" spans="2:51" s="11" customFormat="1" ht="13.5">
      <c r="B695" s="129"/>
      <c r="C695" s="257"/>
      <c r="D695" s="262" t="s">
        <v>294</v>
      </c>
      <c r="E695" s="265" t="s">
        <v>1197</v>
      </c>
      <c r="F695" s="239" t="s">
        <v>1198</v>
      </c>
      <c r="G695" s="257"/>
      <c r="H695" s="266">
        <v>2</v>
      </c>
      <c r="I695" s="257"/>
      <c r="J695" s="257"/>
      <c r="K695" s="257"/>
      <c r="L695" s="129"/>
      <c r="M695" s="130"/>
      <c r="N695" s="131"/>
      <c r="O695" s="131"/>
      <c r="P695" s="131"/>
      <c r="Q695" s="131"/>
      <c r="R695" s="131"/>
      <c r="S695" s="131"/>
      <c r="T695" s="132"/>
      <c r="AT695" s="133" t="s">
        <v>294</v>
      </c>
      <c r="AU695" s="133" t="s">
        <v>86</v>
      </c>
      <c r="AV695" s="11" t="s">
        <v>86</v>
      </c>
      <c r="AW695" s="11" t="s">
        <v>40</v>
      </c>
      <c r="AX695" s="11" t="s">
        <v>77</v>
      </c>
      <c r="AY695" s="133" t="s">
        <v>284</v>
      </c>
    </row>
    <row r="696" spans="2:51" s="13" customFormat="1" ht="13.5">
      <c r="B696" s="140"/>
      <c r="C696" s="267"/>
      <c r="D696" s="258" t="s">
        <v>294</v>
      </c>
      <c r="E696" s="268" t="s">
        <v>148</v>
      </c>
      <c r="F696" s="240" t="s">
        <v>304</v>
      </c>
      <c r="G696" s="267"/>
      <c r="H696" s="269">
        <v>3.8</v>
      </c>
      <c r="I696" s="267"/>
      <c r="J696" s="267"/>
      <c r="K696" s="267"/>
      <c r="L696" s="140"/>
      <c r="M696" s="141"/>
      <c r="N696" s="142"/>
      <c r="O696" s="142"/>
      <c r="P696" s="142"/>
      <c r="Q696" s="142"/>
      <c r="R696" s="142"/>
      <c r="S696" s="142"/>
      <c r="T696" s="143"/>
      <c r="AT696" s="144" t="s">
        <v>294</v>
      </c>
      <c r="AU696" s="144" t="s">
        <v>86</v>
      </c>
      <c r="AV696" s="13" t="s">
        <v>292</v>
      </c>
      <c r="AW696" s="13" t="s">
        <v>40</v>
      </c>
      <c r="AX696" s="13" t="s">
        <v>26</v>
      </c>
      <c r="AY696" s="144" t="s">
        <v>284</v>
      </c>
    </row>
    <row r="697" spans="2:65" s="1" customFormat="1" ht="31.5" customHeight="1">
      <c r="B697" s="122"/>
      <c r="C697" s="252" t="s">
        <v>1199</v>
      </c>
      <c r="D697" s="252" t="s">
        <v>287</v>
      </c>
      <c r="E697" s="253" t="s">
        <v>1200</v>
      </c>
      <c r="F697" s="236" t="s">
        <v>1201</v>
      </c>
      <c r="G697" s="254" t="s">
        <v>290</v>
      </c>
      <c r="H697" s="255">
        <v>2.94</v>
      </c>
      <c r="I697" s="123">
        <v>0</v>
      </c>
      <c r="J697" s="256">
        <f>ROUND(I697*H697,2)</f>
        <v>0</v>
      </c>
      <c r="K697" s="236" t="s">
        <v>291</v>
      </c>
      <c r="L697" s="40"/>
      <c r="M697" s="124" t="s">
        <v>5</v>
      </c>
      <c r="N697" s="125" t="s">
        <v>48</v>
      </c>
      <c r="O697" s="41"/>
      <c r="P697" s="126">
        <f>O697*H697</f>
        <v>0</v>
      </c>
      <c r="Q697" s="126">
        <v>0</v>
      </c>
      <c r="R697" s="126">
        <f>Q697*H697</f>
        <v>0</v>
      </c>
      <c r="S697" s="126">
        <v>0</v>
      </c>
      <c r="T697" s="127">
        <f>S697*H697</f>
        <v>0</v>
      </c>
      <c r="AR697" s="24" t="s">
        <v>363</v>
      </c>
      <c r="AT697" s="24" t="s">
        <v>287</v>
      </c>
      <c r="AU697" s="24" t="s">
        <v>86</v>
      </c>
      <c r="AY697" s="24" t="s">
        <v>284</v>
      </c>
      <c r="BE697" s="128">
        <f>IF(N697="základní",J697,0)</f>
        <v>0</v>
      </c>
      <c r="BF697" s="128">
        <f>IF(N697="snížená",J697,0)</f>
        <v>0</v>
      </c>
      <c r="BG697" s="128">
        <f>IF(N697="zákl. přenesená",J697,0)</f>
        <v>0</v>
      </c>
      <c r="BH697" s="128">
        <f>IF(N697="sníž. přenesená",J697,0)</f>
        <v>0</v>
      </c>
      <c r="BI697" s="128">
        <f>IF(N697="nulová",J697,0)</f>
        <v>0</v>
      </c>
      <c r="BJ697" s="24" t="s">
        <v>26</v>
      </c>
      <c r="BK697" s="128">
        <f>ROUND(I697*H697,2)</f>
        <v>0</v>
      </c>
      <c r="BL697" s="24" t="s">
        <v>363</v>
      </c>
      <c r="BM697" s="24" t="s">
        <v>1202</v>
      </c>
    </row>
    <row r="698" spans="2:51" s="12" customFormat="1" ht="13.5">
      <c r="B698" s="134"/>
      <c r="C698" s="261"/>
      <c r="D698" s="262" t="s">
        <v>294</v>
      </c>
      <c r="E698" s="263" t="s">
        <v>5</v>
      </c>
      <c r="F698" s="238" t="s">
        <v>469</v>
      </c>
      <c r="G698" s="261"/>
      <c r="H698" s="264" t="s">
        <v>5</v>
      </c>
      <c r="I698" s="261"/>
      <c r="J698" s="261"/>
      <c r="K698" s="261"/>
      <c r="L698" s="134"/>
      <c r="M698" s="137"/>
      <c r="N698" s="138"/>
      <c r="O698" s="138"/>
      <c r="P698" s="138"/>
      <c r="Q698" s="138"/>
      <c r="R698" s="138"/>
      <c r="S698" s="138"/>
      <c r="T698" s="139"/>
      <c r="AT698" s="135" t="s">
        <v>294</v>
      </c>
      <c r="AU698" s="135" t="s">
        <v>86</v>
      </c>
      <c r="AV698" s="12" t="s">
        <v>26</v>
      </c>
      <c r="AW698" s="12" t="s">
        <v>40</v>
      </c>
      <c r="AX698" s="12" t="s">
        <v>77</v>
      </c>
      <c r="AY698" s="135" t="s">
        <v>284</v>
      </c>
    </row>
    <row r="699" spans="2:51" s="11" customFormat="1" ht="13.5">
      <c r="B699" s="129"/>
      <c r="C699" s="257"/>
      <c r="D699" s="258" t="s">
        <v>294</v>
      </c>
      <c r="E699" s="259" t="s">
        <v>150</v>
      </c>
      <c r="F699" s="237" t="s">
        <v>496</v>
      </c>
      <c r="G699" s="257"/>
      <c r="H699" s="260">
        <v>2.94</v>
      </c>
      <c r="I699" s="257"/>
      <c r="J699" s="257"/>
      <c r="K699" s="257"/>
      <c r="L699" s="129"/>
      <c r="M699" s="130"/>
      <c r="N699" s="131"/>
      <c r="O699" s="131"/>
      <c r="P699" s="131"/>
      <c r="Q699" s="131"/>
      <c r="R699" s="131"/>
      <c r="S699" s="131"/>
      <c r="T699" s="132"/>
      <c r="AT699" s="133" t="s">
        <v>294</v>
      </c>
      <c r="AU699" s="133" t="s">
        <v>86</v>
      </c>
      <c r="AV699" s="11" t="s">
        <v>86</v>
      </c>
      <c r="AW699" s="11" t="s">
        <v>40</v>
      </c>
      <c r="AX699" s="11" t="s">
        <v>26</v>
      </c>
      <c r="AY699" s="133" t="s">
        <v>284</v>
      </c>
    </row>
    <row r="700" spans="2:65" s="1" customFormat="1" ht="44.25" customHeight="1">
      <c r="B700" s="122"/>
      <c r="C700" s="272" t="s">
        <v>1203</v>
      </c>
      <c r="D700" s="272" t="s">
        <v>439</v>
      </c>
      <c r="E700" s="273" t="s">
        <v>1204</v>
      </c>
      <c r="F700" s="274" t="s">
        <v>1205</v>
      </c>
      <c r="G700" s="275" t="s">
        <v>462</v>
      </c>
      <c r="H700" s="276">
        <v>0.002</v>
      </c>
      <c r="I700" s="145">
        <v>0</v>
      </c>
      <c r="J700" s="277">
        <f>ROUND(I700*H700,2)</f>
        <v>0</v>
      </c>
      <c r="K700" s="274" t="s">
        <v>291</v>
      </c>
      <c r="L700" s="146"/>
      <c r="M700" s="147" t="s">
        <v>5</v>
      </c>
      <c r="N700" s="148" t="s">
        <v>48</v>
      </c>
      <c r="O700" s="41"/>
      <c r="P700" s="126">
        <f>O700*H700</f>
        <v>0</v>
      </c>
      <c r="Q700" s="126">
        <v>1</v>
      </c>
      <c r="R700" s="126">
        <f>Q700*H700</f>
        <v>0.002</v>
      </c>
      <c r="S700" s="126">
        <v>0</v>
      </c>
      <c r="T700" s="127">
        <f>S700*H700</f>
        <v>0</v>
      </c>
      <c r="AR700" s="24" t="s">
        <v>444</v>
      </c>
      <c r="AT700" s="24" t="s">
        <v>439</v>
      </c>
      <c r="AU700" s="24" t="s">
        <v>86</v>
      </c>
      <c r="AY700" s="24" t="s">
        <v>284</v>
      </c>
      <c r="BE700" s="128">
        <f>IF(N700="základní",J700,0)</f>
        <v>0</v>
      </c>
      <c r="BF700" s="128">
        <f>IF(N700="snížená",J700,0)</f>
        <v>0</v>
      </c>
      <c r="BG700" s="128">
        <f>IF(N700="zákl. přenesená",J700,0)</f>
        <v>0</v>
      </c>
      <c r="BH700" s="128">
        <f>IF(N700="sníž. přenesená",J700,0)</f>
        <v>0</v>
      </c>
      <c r="BI700" s="128">
        <f>IF(N700="nulová",J700,0)</f>
        <v>0</v>
      </c>
      <c r="BJ700" s="24" t="s">
        <v>26</v>
      </c>
      <c r="BK700" s="128">
        <f>ROUND(I700*H700,2)</f>
        <v>0</v>
      </c>
      <c r="BL700" s="24" t="s">
        <v>363</v>
      </c>
      <c r="BM700" s="24" t="s">
        <v>1206</v>
      </c>
    </row>
    <row r="701" spans="2:51" s="11" customFormat="1" ht="13.5">
      <c r="B701" s="129"/>
      <c r="C701" s="257"/>
      <c r="D701" s="262" t="s">
        <v>294</v>
      </c>
      <c r="E701" s="265" t="s">
        <v>5</v>
      </c>
      <c r="F701" s="239" t="s">
        <v>1207</v>
      </c>
      <c r="G701" s="257"/>
      <c r="H701" s="266">
        <v>0.001</v>
      </c>
      <c r="I701" s="257"/>
      <c r="J701" s="257"/>
      <c r="K701" s="257"/>
      <c r="L701" s="129"/>
      <c r="M701" s="130"/>
      <c r="N701" s="131"/>
      <c r="O701" s="131"/>
      <c r="P701" s="131"/>
      <c r="Q701" s="131"/>
      <c r="R701" s="131"/>
      <c r="S701" s="131"/>
      <c r="T701" s="132"/>
      <c r="AT701" s="133" t="s">
        <v>294</v>
      </c>
      <c r="AU701" s="133" t="s">
        <v>86</v>
      </c>
      <c r="AV701" s="11" t="s">
        <v>86</v>
      </c>
      <c r="AW701" s="11" t="s">
        <v>40</v>
      </c>
      <c r="AX701" s="11" t="s">
        <v>77</v>
      </c>
      <c r="AY701" s="133" t="s">
        <v>284</v>
      </c>
    </row>
    <row r="702" spans="2:51" s="11" customFormat="1" ht="13.5">
      <c r="B702" s="129"/>
      <c r="C702" s="257"/>
      <c r="D702" s="262" t="s">
        <v>294</v>
      </c>
      <c r="E702" s="265" t="s">
        <v>5</v>
      </c>
      <c r="F702" s="239" t="s">
        <v>1208</v>
      </c>
      <c r="G702" s="257"/>
      <c r="H702" s="266">
        <v>0.001</v>
      </c>
      <c r="I702" s="257"/>
      <c r="J702" s="257"/>
      <c r="K702" s="257"/>
      <c r="L702" s="129"/>
      <c r="M702" s="130"/>
      <c r="N702" s="131"/>
      <c r="O702" s="131"/>
      <c r="P702" s="131"/>
      <c r="Q702" s="131"/>
      <c r="R702" s="131"/>
      <c r="S702" s="131"/>
      <c r="T702" s="132"/>
      <c r="AT702" s="133" t="s">
        <v>294</v>
      </c>
      <c r="AU702" s="133" t="s">
        <v>86</v>
      </c>
      <c r="AV702" s="11" t="s">
        <v>86</v>
      </c>
      <c r="AW702" s="11" t="s">
        <v>40</v>
      </c>
      <c r="AX702" s="11" t="s">
        <v>77</v>
      </c>
      <c r="AY702" s="133" t="s">
        <v>284</v>
      </c>
    </row>
    <row r="703" spans="2:51" s="13" customFormat="1" ht="13.5">
      <c r="B703" s="140"/>
      <c r="C703" s="267"/>
      <c r="D703" s="258" t="s">
        <v>294</v>
      </c>
      <c r="E703" s="268" t="s">
        <v>5</v>
      </c>
      <c r="F703" s="240" t="s">
        <v>304</v>
      </c>
      <c r="G703" s="267"/>
      <c r="H703" s="269">
        <v>0.002</v>
      </c>
      <c r="I703" s="267"/>
      <c r="J703" s="267"/>
      <c r="K703" s="267"/>
      <c r="L703" s="140"/>
      <c r="M703" s="141"/>
      <c r="N703" s="142"/>
      <c r="O703" s="142"/>
      <c r="P703" s="142"/>
      <c r="Q703" s="142"/>
      <c r="R703" s="142"/>
      <c r="S703" s="142"/>
      <c r="T703" s="143"/>
      <c r="AT703" s="144" t="s">
        <v>294</v>
      </c>
      <c r="AU703" s="144" t="s">
        <v>86</v>
      </c>
      <c r="AV703" s="13" t="s">
        <v>292</v>
      </c>
      <c r="AW703" s="13" t="s">
        <v>40</v>
      </c>
      <c r="AX703" s="13" t="s">
        <v>26</v>
      </c>
      <c r="AY703" s="144" t="s">
        <v>284</v>
      </c>
    </row>
    <row r="704" spans="2:65" s="1" customFormat="1" ht="22.5" customHeight="1">
      <c r="B704" s="122"/>
      <c r="C704" s="252" t="s">
        <v>1209</v>
      </c>
      <c r="D704" s="252" t="s">
        <v>287</v>
      </c>
      <c r="E704" s="253" t="s">
        <v>1210</v>
      </c>
      <c r="F704" s="236" t="s">
        <v>1211</v>
      </c>
      <c r="G704" s="254" t="s">
        <v>290</v>
      </c>
      <c r="H704" s="255">
        <v>3.8</v>
      </c>
      <c r="I704" s="123">
        <v>0</v>
      </c>
      <c r="J704" s="256">
        <f>ROUND(I704*H704,2)</f>
        <v>0</v>
      </c>
      <c r="K704" s="236" t="s">
        <v>291</v>
      </c>
      <c r="L704" s="40"/>
      <c r="M704" s="124" t="s">
        <v>5</v>
      </c>
      <c r="N704" s="125" t="s">
        <v>48</v>
      </c>
      <c r="O704" s="41"/>
      <c r="P704" s="126">
        <f>O704*H704</f>
        <v>0</v>
      </c>
      <c r="Q704" s="126">
        <v>0.0004</v>
      </c>
      <c r="R704" s="126">
        <f>Q704*H704</f>
        <v>0.00152</v>
      </c>
      <c r="S704" s="126">
        <v>0</v>
      </c>
      <c r="T704" s="127">
        <f>S704*H704</f>
        <v>0</v>
      </c>
      <c r="AR704" s="24" t="s">
        <v>363</v>
      </c>
      <c r="AT704" s="24" t="s">
        <v>287</v>
      </c>
      <c r="AU704" s="24" t="s">
        <v>86</v>
      </c>
      <c r="AY704" s="24" t="s">
        <v>284</v>
      </c>
      <c r="BE704" s="128">
        <f>IF(N704="základní",J704,0)</f>
        <v>0</v>
      </c>
      <c r="BF704" s="128">
        <f>IF(N704="snížená",J704,0)</f>
        <v>0</v>
      </c>
      <c r="BG704" s="128">
        <f>IF(N704="zákl. přenesená",J704,0)</f>
        <v>0</v>
      </c>
      <c r="BH704" s="128">
        <f>IF(N704="sníž. přenesená",J704,0)</f>
        <v>0</v>
      </c>
      <c r="BI704" s="128">
        <f>IF(N704="nulová",J704,0)</f>
        <v>0</v>
      </c>
      <c r="BJ704" s="24" t="s">
        <v>26</v>
      </c>
      <c r="BK704" s="128">
        <f>ROUND(I704*H704,2)</f>
        <v>0</v>
      </c>
      <c r="BL704" s="24" t="s">
        <v>363</v>
      </c>
      <c r="BM704" s="24" t="s">
        <v>1212</v>
      </c>
    </row>
    <row r="705" spans="2:51" s="11" customFormat="1" ht="13.5">
      <c r="B705" s="129"/>
      <c r="C705" s="257"/>
      <c r="D705" s="258" t="s">
        <v>294</v>
      </c>
      <c r="E705" s="259" t="s">
        <v>5</v>
      </c>
      <c r="F705" s="237" t="s">
        <v>148</v>
      </c>
      <c r="G705" s="257"/>
      <c r="H705" s="260">
        <v>3.8</v>
      </c>
      <c r="I705" s="257"/>
      <c r="J705" s="257"/>
      <c r="K705" s="257"/>
      <c r="L705" s="129"/>
      <c r="M705" s="130"/>
      <c r="N705" s="131"/>
      <c r="O705" s="131"/>
      <c r="P705" s="131"/>
      <c r="Q705" s="131"/>
      <c r="R705" s="131"/>
      <c r="S705" s="131"/>
      <c r="T705" s="132"/>
      <c r="AT705" s="133" t="s">
        <v>294</v>
      </c>
      <c r="AU705" s="133" t="s">
        <v>86</v>
      </c>
      <c r="AV705" s="11" t="s">
        <v>86</v>
      </c>
      <c r="AW705" s="11" t="s">
        <v>40</v>
      </c>
      <c r="AX705" s="11" t="s">
        <v>26</v>
      </c>
      <c r="AY705" s="133" t="s">
        <v>284</v>
      </c>
    </row>
    <row r="706" spans="2:65" s="1" customFormat="1" ht="22.5" customHeight="1">
      <c r="B706" s="122"/>
      <c r="C706" s="252" t="s">
        <v>1213</v>
      </c>
      <c r="D706" s="252" t="s">
        <v>287</v>
      </c>
      <c r="E706" s="253" t="s">
        <v>1214</v>
      </c>
      <c r="F706" s="236" t="s">
        <v>1215</v>
      </c>
      <c r="G706" s="254" t="s">
        <v>290</v>
      </c>
      <c r="H706" s="255">
        <v>2.94</v>
      </c>
      <c r="I706" s="123">
        <v>0</v>
      </c>
      <c r="J706" s="256">
        <f>ROUND(I706*H706,2)</f>
        <v>0</v>
      </c>
      <c r="K706" s="236" t="s">
        <v>291</v>
      </c>
      <c r="L706" s="40"/>
      <c r="M706" s="124" t="s">
        <v>5</v>
      </c>
      <c r="N706" s="125" t="s">
        <v>48</v>
      </c>
      <c r="O706" s="41"/>
      <c r="P706" s="126">
        <f>O706*H706</f>
        <v>0</v>
      </c>
      <c r="Q706" s="126">
        <v>0.0004</v>
      </c>
      <c r="R706" s="126">
        <f>Q706*H706</f>
        <v>0.001176</v>
      </c>
      <c r="S706" s="126">
        <v>0</v>
      </c>
      <c r="T706" s="127">
        <f>S706*H706</f>
        <v>0</v>
      </c>
      <c r="AR706" s="24" t="s">
        <v>363</v>
      </c>
      <c r="AT706" s="24" t="s">
        <v>287</v>
      </c>
      <c r="AU706" s="24" t="s">
        <v>86</v>
      </c>
      <c r="AY706" s="24" t="s">
        <v>284</v>
      </c>
      <c r="BE706" s="128">
        <f>IF(N706="základní",J706,0)</f>
        <v>0</v>
      </c>
      <c r="BF706" s="128">
        <f>IF(N706="snížená",J706,0)</f>
        <v>0</v>
      </c>
      <c r="BG706" s="128">
        <f>IF(N706="zákl. přenesená",J706,0)</f>
        <v>0</v>
      </c>
      <c r="BH706" s="128">
        <f>IF(N706="sníž. přenesená",J706,0)</f>
        <v>0</v>
      </c>
      <c r="BI706" s="128">
        <f>IF(N706="nulová",J706,0)</f>
        <v>0</v>
      </c>
      <c r="BJ706" s="24" t="s">
        <v>26</v>
      </c>
      <c r="BK706" s="128">
        <f>ROUND(I706*H706,2)</f>
        <v>0</v>
      </c>
      <c r="BL706" s="24" t="s">
        <v>363</v>
      </c>
      <c r="BM706" s="24" t="s">
        <v>1216</v>
      </c>
    </row>
    <row r="707" spans="2:51" s="11" customFormat="1" ht="13.5">
      <c r="B707" s="129"/>
      <c r="C707" s="257"/>
      <c r="D707" s="258" t="s">
        <v>294</v>
      </c>
      <c r="E707" s="259" t="s">
        <v>5</v>
      </c>
      <c r="F707" s="237" t="s">
        <v>150</v>
      </c>
      <c r="G707" s="257"/>
      <c r="H707" s="260">
        <v>2.94</v>
      </c>
      <c r="I707" s="257"/>
      <c r="J707" s="257"/>
      <c r="K707" s="257"/>
      <c r="L707" s="129"/>
      <c r="M707" s="130"/>
      <c r="N707" s="131"/>
      <c r="O707" s="131"/>
      <c r="P707" s="131"/>
      <c r="Q707" s="131"/>
      <c r="R707" s="131"/>
      <c r="S707" s="131"/>
      <c r="T707" s="132"/>
      <c r="AT707" s="133" t="s">
        <v>294</v>
      </c>
      <c r="AU707" s="133" t="s">
        <v>86</v>
      </c>
      <c r="AV707" s="11" t="s">
        <v>86</v>
      </c>
      <c r="AW707" s="11" t="s">
        <v>40</v>
      </c>
      <c r="AX707" s="11" t="s">
        <v>26</v>
      </c>
      <c r="AY707" s="133" t="s">
        <v>284</v>
      </c>
    </row>
    <row r="708" spans="2:65" s="1" customFormat="1" ht="22.5" customHeight="1">
      <c r="B708" s="122"/>
      <c r="C708" s="272" t="s">
        <v>1217</v>
      </c>
      <c r="D708" s="272" t="s">
        <v>439</v>
      </c>
      <c r="E708" s="273" t="s">
        <v>1218</v>
      </c>
      <c r="F708" s="274" t="s">
        <v>1219</v>
      </c>
      <c r="G708" s="275" t="s">
        <v>290</v>
      </c>
      <c r="H708" s="276">
        <v>8.235</v>
      </c>
      <c r="I708" s="145">
        <v>0</v>
      </c>
      <c r="J708" s="277">
        <f>ROUND(I708*H708,2)</f>
        <v>0</v>
      </c>
      <c r="K708" s="274" t="s">
        <v>5</v>
      </c>
      <c r="L708" s="146"/>
      <c r="M708" s="147" t="s">
        <v>5</v>
      </c>
      <c r="N708" s="148" t="s">
        <v>48</v>
      </c>
      <c r="O708" s="41"/>
      <c r="P708" s="126">
        <f>O708*H708</f>
        <v>0</v>
      </c>
      <c r="Q708" s="126">
        <v>0.00388</v>
      </c>
      <c r="R708" s="126">
        <f>Q708*H708</f>
        <v>0.0319518</v>
      </c>
      <c r="S708" s="126">
        <v>0</v>
      </c>
      <c r="T708" s="127">
        <f>S708*H708</f>
        <v>0</v>
      </c>
      <c r="AR708" s="24" t="s">
        <v>444</v>
      </c>
      <c r="AT708" s="24" t="s">
        <v>439</v>
      </c>
      <c r="AU708" s="24" t="s">
        <v>86</v>
      </c>
      <c r="AY708" s="24" t="s">
        <v>284</v>
      </c>
      <c r="BE708" s="128">
        <f>IF(N708="základní",J708,0)</f>
        <v>0</v>
      </c>
      <c r="BF708" s="128">
        <f>IF(N708="snížená",J708,0)</f>
        <v>0</v>
      </c>
      <c r="BG708" s="128">
        <f>IF(N708="zákl. přenesená",J708,0)</f>
        <v>0</v>
      </c>
      <c r="BH708" s="128">
        <f>IF(N708="sníž. přenesená",J708,0)</f>
        <v>0</v>
      </c>
      <c r="BI708" s="128">
        <f>IF(N708="nulová",J708,0)</f>
        <v>0</v>
      </c>
      <c r="BJ708" s="24" t="s">
        <v>26</v>
      </c>
      <c r="BK708" s="128">
        <f>ROUND(I708*H708,2)</f>
        <v>0</v>
      </c>
      <c r="BL708" s="24" t="s">
        <v>363</v>
      </c>
      <c r="BM708" s="24" t="s">
        <v>1220</v>
      </c>
    </row>
    <row r="709" spans="2:51" s="11" customFormat="1" ht="13.5">
      <c r="B709" s="129"/>
      <c r="C709" s="257"/>
      <c r="D709" s="262" t="s">
        <v>294</v>
      </c>
      <c r="E709" s="265" t="s">
        <v>5</v>
      </c>
      <c r="F709" s="239" t="s">
        <v>1221</v>
      </c>
      <c r="G709" s="257"/>
      <c r="H709" s="266">
        <v>4.56</v>
      </c>
      <c r="I709" s="257"/>
      <c r="J709" s="257"/>
      <c r="K709" s="257"/>
      <c r="L709" s="129"/>
      <c r="M709" s="130"/>
      <c r="N709" s="131"/>
      <c r="O709" s="131"/>
      <c r="P709" s="131"/>
      <c r="Q709" s="131"/>
      <c r="R709" s="131"/>
      <c r="S709" s="131"/>
      <c r="T709" s="132"/>
      <c r="AT709" s="133" t="s">
        <v>294</v>
      </c>
      <c r="AU709" s="133" t="s">
        <v>86</v>
      </c>
      <c r="AV709" s="11" t="s">
        <v>86</v>
      </c>
      <c r="AW709" s="11" t="s">
        <v>40</v>
      </c>
      <c r="AX709" s="11" t="s">
        <v>77</v>
      </c>
      <c r="AY709" s="133" t="s">
        <v>284</v>
      </c>
    </row>
    <row r="710" spans="2:51" s="11" customFormat="1" ht="13.5">
      <c r="B710" s="129"/>
      <c r="C710" s="257"/>
      <c r="D710" s="262" t="s">
        <v>294</v>
      </c>
      <c r="E710" s="265" t="s">
        <v>5</v>
      </c>
      <c r="F710" s="239" t="s">
        <v>1222</v>
      </c>
      <c r="G710" s="257"/>
      <c r="H710" s="266">
        <v>3.675</v>
      </c>
      <c r="I710" s="257"/>
      <c r="J710" s="257"/>
      <c r="K710" s="257"/>
      <c r="L710" s="129"/>
      <c r="M710" s="130"/>
      <c r="N710" s="131"/>
      <c r="O710" s="131"/>
      <c r="P710" s="131"/>
      <c r="Q710" s="131"/>
      <c r="R710" s="131"/>
      <c r="S710" s="131"/>
      <c r="T710" s="132"/>
      <c r="AT710" s="133" t="s">
        <v>294</v>
      </c>
      <c r="AU710" s="133" t="s">
        <v>86</v>
      </c>
      <c r="AV710" s="11" t="s">
        <v>86</v>
      </c>
      <c r="AW710" s="11" t="s">
        <v>40</v>
      </c>
      <c r="AX710" s="11" t="s">
        <v>77</v>
      </c>
      <c r="AY710" s="133" t="s">
        <v>284</v>
      </c>
    </row>
    <row r="711" spans="2:51" s="13" customFormat="1" ht="13.5">
      <c r="B711" s="140"/>
      <c r="C711" s="267"/>
      <c r="D711" s="258" t="s">
        <v>294</v>
      </c>
      <c r="E711" s="268" t="s">
        <v>5</v>
      </c>
      <c r="F711" s="240" t="s">
        <v>304</v>
      </c>
      <c r="G711" s="267"/>
      <c r="H711" s="269">
        <v>8.235</v>
      </c>
      <c r="I711" s="267"/>
      <c r="J711" s="267"/>
      <c r="K711" s="267"/>
      <c r="L711" s="140"/>
      <c r="M711" s="141"/>
      <c r="N711" s="142"/>
      <c r="O711" s="142"/>
      <c r="P711" s="142"/>
      <c r="Q711" s="142"/>
      <c r="R711" s="142"/>
      <c r="S711" s="142"/>
      <c r="T711" s="143"/>
      <c r="AT711" s="144" t="s">
        <v>294</v>
      </c>
      <c r="AU711" s="144" t="s">
        <v>86</v>
      </c>
      <c r="AV711" s="13" t="s">
        <v>292</v>
      </c>
      <c r="AW711" s="13" t="s">
        <v>40</v>
      </c>
      <c r="AX711" s="13" t="s">
        <v>26</v>
      </c>
      <c r="AY711" s="144" t="s">
        <v>284</v>
      </c>
    </row>
    <row r="712" spans="2:65" s="1" customFormat="1" ht="22.5" customHeight="1">
      <c r="B712" s="122"/>
      <c r="C712" s="252" t="s">
        <v>1223</v>
      </c>
      <c r="D712" s="252" t="s">
        <v>287</v>
      </c>
      <c r="E712" s="253" t="s">
        <v>1224</v>
      </c>
      <c r="F712" s="236" t="s">
        <v>1225</v>
      </c>
      <c r="G712" s="254" t="s">
        <v>452</v>
      </c>
      <c r="H712" s="255">
        <v>4.9</v>
      </c>
      <c r="I712" s="123">
        <v>0</v>
      </c>
      <c r="J712" s="256">
        <f>ROUND(I712*H712,2)</f>
        <v>0</v>
      </c>
      <c r="K712" s="236" t="s">
        <v>5</v>
      </c>
      <c r="L712" s="40"/>
      <c r="M712" s="124" t="s">
        <v>5</v>
      </c>
      <c r="N712" s="125" t="s">
        <v>48</v>
      </c>
      <c r="O712" s="41"/>
      <c r="P712" s="126">
        <f>O712*H712</f>
        <v>0</v>
      </c>
      <c r="Q712" s="126">
        <v>0</v>
      </c>
      <c r="R712" s="126">
        <f>Q712*H712</f>
        <v>0</v>
      </c>
      <c r="S712" s="126">
        <v>0</v>
      </c>
      <c r="T712" s="127">
        <f>S712*H712</f>
        <v>0</v>
      </c>
      <c r="AR712" s="24" t="s">
        <v>363</v>
      </c>
      <c r="AT712" s="24" t="s">
        <v>287</v>
      </c>
      <c r="AU712" s="24" t="s">
        <v>86</v>
      </c>
      <c r="AY712" s="24" t="s">
        <v>284</v>
      </c>
      <c r="BE712" s="128">
        <f>IF(N712="základní",J712,0)</f>
        <v>0</v>
      </c>
      <c r="BF712" s="128">
        <f>IF(N712="snížená",J712,0)</f>
        <v>0</v>
      </c>
      <c r="BG712" s="128">
        <f>IF(N712="zákl. přenesená",J712,0)</f>
        <v>0</v>
      </c>
      <c r="BH712" s="128">
        <f>IF(N712="sníž. přenesená",J712,0)</f>
        <v>0</v>
      </c>
      <c r="BI712" s="128">
        <f>IF(N712="nulová",J712,0)</f>
        <v>0</v>
      </c>
      <c r="BJ712" s="24" t="s">
        <v>26</v>
      </c>
      <c r="BK712" s="128">
        <f>ROUND(I712*H712,2)</f>
        <v>0</v>
      </c>
      <c r="BL712" s="24" t="s">
        <v>363</v>
      </c>
      <c r="BM712" s="24" t="s">
        <v>1226</v>
      </c>
    </row>
    <row r="713" spans="2:51" s="12" customFormat="1" ht="13.5">
      <c r="B713" s="134"/>
      <c r="C713" s="261"/>
      <c r="D713" s="262" t="s">
        <v>294</v>
      </c>
      <c r="E713" s="263" t="s">
        <v>5</v>
      </c>
      <c r="F713" s="238" t="s">
        <v>469</v>
      </c>
      <c r="G713" s="261"/>
      <c r="H713" s="264" t="s">
        <v>5</v>
      </c>
      <c r="I713" s="261"/>
      <c r="J713" s="261"/>
      <c r="K713" s="261"/>
      <c r="L713" s="134"/>
      <c r="M713" s="137"/>
      <c r="N713" s="138"/>
      <c r="O713" s="138"/>
      <c r="P713" s="138"/>
      <c r="Q713" s="138"/>
      <c r="R713" s="138"/>
      <c r="S713" s="138"/>
      <c r="T713" s="139"/>
      <c r="AT713" s="135" t="s">
        <v>294</v>
      </c>
      <c r="AU713" s="135" t="s">
        <v>86</v>
      </c>
      <c r="AV713" s="12" t="s">
        <v>26</v>
      </c>
      <c r="AW713" s="12" t="s">
        <v>40</v>
      </c>
      <c r="AX713" s="12" t="s">
        <v>77</v>
      </c>
      <c r="AY713" s="135" t="s">
        <v>284</v>
      </c>
    </row>
    <row r="714" spans="2:51" s="11" customFormat="1" ht="13.5">
      <c r="B714" s="129"/>
      <c r="C714" s="257"/>
      <c r="D714" s="258" t="s">
        <v>294</v>
      </c>
      <c r="E714" s="259" t="s">
        <v>5</v>
      </c>
      <c r="F714" s="237" t="s">
        <v>1227</v>
      </c>
      <c r="G714" s="257"/>
      <c r="H714" s="260">
        <v>4.9</v>
      </c>
      <c r="I714" s="257"/>
      <c r="J714" s="257"/>
      <c r="K714" s="257"/>
      <c r="L714" s="129"/>
      <c r="M714" s="130"/>
      <c r="N714" s="131"/>
      <c r="O714" s="131"/>
      <c r="P714" s="131"/>
      <c r="Q714" s="131"/>
      <c r="R714" s="131"/>
      <c r="S714" s="131"/>
      <c r="T714" s="132"/>
      <c r="AT714" s="133" t="s">
        <v>294</v>
      </c>
      <c r="AU714" s="133" t="s">
        <v>86</v>
      </c>
      <c r="AV714" s="11" t="s">
        <v>86</v>
      </c>
      <c r="AW714" s="11" t="s">
        <v>40</v>
      </c>
      <c r="AX714" s="11" t="s">
        <v>26</v>
      </c>
      <c r="AY714" s="133" t="s">
        <v>284</v>
      </c>
    </row>
    <row r="715" spans="2:65" s="1" customFormat="1" ht="22.5" customHeight="1">
      <c r="B715" s="122"/>
      <c r="C715" s="252" t="s">
        <v>1228</v>
      </c>
      <c r="D715" s="252" t="s">
        <v>287</v>
      </c>
      <c r="E715" s="253" t="s">
        <v>1229</v>
      </c>
      <c r="F715" s="236" t="s">
        <v>1230</v>
      </c>
      <c r="G715" s="254" t="s">
        <v>290</v>
      </c>
      <c r="H715" s="255">
        <v>24.041</v>
      </c>
      <c r="I715" s="123">
        <v>0</v>
      </c>
      <c r="J715" s="256">
        <f>ROUND(I715*H715,2)</f>
        <v>0</v>
      </c>
      <c r="K715" s="236" t="s">
        <v>5</v>
      </c>
      <c r="L715" s="40"/>
      <c r="M715" s="124" t="s">
        <v>5</v>
      </c>
      <c r="N715" s="125" t="s">
        <v>48</v>
      </c>
      <c r="O715" s="41"/>
      <c r="P715" s="126">
        <f>O715*H715</f>
        <v>0</v>
      </c>
      <c r="Q715" s="126">
        <v>0.00078</v>
      </c>
      <c r="R715" s="126">
        <f>Q715*H715</f>
        <v>0.01875198</v>
      </c>
      <c r="S715" s="126">
        <v>0</v>
      </c>
      <c r="T715" s="127">
        <f>S715*H715</f>
        <v>0</v>
      </c>
      <c r="AR715" s="24" t="s">
        <v>363</v>
      </c>
      <c r="AT715" s="24" t="s">
        <v>287</v>
      </c>
      <c r="AU715" s="24" t="s">
        <v>86</v>
      </c>
      <c r="AY715" s="24" t="s">
        <v>284</v>
      </c>
      <c r="BE715" s="128">
        <f>IF(N715="základní",J715,0)</f>
        <v>0</v>
      </c>
      <c r="BF715" s="128">
        <f>IF(N715="snížená",J715,0)</f>
        <v>0</v>
      </c>
      <c r="BG715" s="128">
        <f>IF(N715="zákl. přenesená",J715,0)</f>
        <v>0</v>
      </c>
      <c r="BH715" s="128">
        <f>IF(N715="sníž. přenesená",J715,0)</f>
        <v>0</v>
      </c>
      <c r="BI715" s="128">
        <f>IF(N715="nulová",J715,0)</f>
        <v>0</v>
      </c>
      <c r="BJ715" s="24" t="s">
        <v>26</v>
      </c>
      <c r="BK715" s="128">
        <f>ROUND(I715*H715,2)</f>
        <v>0</v>
      </c>
      <c r="BL715" s="24" t="s">
        <v>363</v>
      </c>
      <c r="BM715" s="24" t="s">
        <v>1231</v>
      </c>
    </row>
    <row r="716" spans="2:51" s="11" customFormat="1" ht="13.5">
      <c r="B716" s="129"/>
      <c r="C716" s="257"/>
      <c r="D716" s="258" t="s">
        <v>294</v>
      </c>
      <c r="E716" s="259" t="s">
        <v>5</v>
      </c>
      <c r="F716" s="237" t="s">
        <v>1232</v>
      </c>
      <c r="G716" s="257"/>
      <c r="H716" s="260">
        <v>24.041</v>
      </c>
      <c r="I716" s="257"/>
      <c r="J716" s="257"/>
      <c r="K716" s="257"/>
      <c r="L716" s="129"/>
      <c r="M716" s="130"/>
      <c r="N716" s="131"/>
      <c r="O716" s="131"/>
      <c r="P716" s="131"/>
      <c r="Q716" s="131"/>
      <c r="R716" s="131"/>
      <c r="S716" s="131"/>
      <c r="T716" s="132"/>
      <c r="AT716" s="133" t="s">
        <v>294</v>
      </c>
      <c r="AU716" s="133" t="s">
        <v>86</v>
      </c>
      <c r="AV716" s="11" t="s">
        <v>86</v>
      </c>
      <c r="AW716" s="11" t="s">
        <v>40</v>
      </c>
      <c r="AX716" s="11" t="s">
        <v>26</v>
      </c>
      <c r="AY716" s="133" t="s">
        <v>284</v>
      </c>
    </row>
    <row r="717" spans="2:65" s="1" customFormat="1" ht="22.5" customHeight="1">
      <c r="B717" s="122"/>
      <c r="C717" s="252" t="s">
        <v>1233</v>
      </c>
      <c r="D717" s="252" t="s">
        <v>287</v>
      </c>
      <c r="E717" s="253" t="s">
        <v>1234</v>
      </c>
      <c r="F717" s="236" t="s">
        <v>1235</v>
      </c>
      <c r="G717" s="254" t="s">
        <v>452</v>
      </c>
      <c r="H717" s="255">
        <v>25.85</v>
      </c>
      <c r="I717" s="123">
        <v>0</v>
      </c>
      <c r="J717" s="256">
        <f>ROUND(I717*H717,2)</f>
        <v>0</v>
      </c>
      <c r="K717" s="236" t="s">
        <v>5</v>
      </c>
      <c r="L717" s="40"/>
      <c r="M717" s="124" t="s">
        <v>5</v>
      </c>
      <c r="N717" s="125" t="s">
        <v>48</v>
      </c>
      <c r="O717" s="41"/>
      <c r="P717" s="126">
        <f>O717*H717</f>
        <v>0</v>
      </c>
      <c r="Q717" s="126">
        <v>0.00028</v>
      </c>
      <c r="R717" s="126">
        <f>Q717*H717</f>
        <v>0.007238</v>
      </c>
      <c r="S717" s="126">
        <v>0</v>
      </c>
      <c r="T717" s="127">
        <f>S717*H717</f>
        <v>0</v>
      </c>
      <c r="AR717" s="24" t="s">
        <v>363</v>
      </c>
      <c r="AT717" s="24" t="s">
        <v>287</v>
      </c>
      <c r="AU717" s="24" t="s">
        <v>86</v>
      </c>
      <c r="AY717" s="24" t="s">
        <v>284</v>
      </c>
      <c r="BE717" s="128">
        <f>IF(N717="základní",J717,0)</f>
        <v>0</v>
      </c>
      <c r="BF717" s="128">
        <f>IF(N717="snížená",J717,0)</f>
        <v>0</v>
      </c>
      <c r="BG717" s="128">
        <f>IF(N717="zákl. přenesená",J717,0)</f>
        <v>0</v>
      </c>
      <c r="BH717" s="128">
        <f>IF(N717="sníž. přenesená",J717,0)</f>
        <v>0</v>
      </c>
      <c r="BI717" s="128">
        <f>IF(N717="nulová",J717,0)</f>
        <v>0</v>
      </c>
      <c r="BJ717" s="24" t="s">
        <v>26</v>
      </c>
      <c r="BK717" s="128">
        <f>ROUND(I717*H717,2)</f>
        <v>0</v>
      </c>
      <c r="BL717" s="24" t="s">
        <v>363</v>
      </c>
      <c r="BM717" s="24" t="s">
        <v>1236</v>
      </c>
    </row>
    <row r="718" spans="2:51" s="11" customFormat="1" ht="13.5">
      <c r="B718" s="129"/>
      <c r="C718" s="257"/>
      <c r="D718" s="258" t="s">
        <v>294</v>
      </c>
      <c r="E718" s="259" t="s">
        <v>5</v>
      </c>
      <c r="F718" s="237" t="s">
        <v>139</v>
      </c>
      <c r="G718" s="257"/>
      <c r="H718" s="260">
        <v>25.85</v>
      </c>
      <c r="I718" s="257"/>
      <c r="J718" s="257"/>
      <c r="K718" s="257"/>
      <c r="L718" s="129"/>
      <c r="M718" s="130"/>
      <c r="N718" s="131"/>
      <c r="O718" s="131"/>
      <c r="P718" s="131"/>
      <c r="Q718" s="131"/>
      <c r="R718" s="131"/>
      <c r="S718" s="131"/>
      <c r="T718" s="132"/>
      <c r="AT718" s="133" t="s">
        <v>294</v>
      </c>
      <c r="AU718" s="133" t="s">
        <v>86</v>
      </c>
      <c r="AV718" s="11" t="s">
        <v>86</v>
      </c>
      <c r="AW718" s="11" t="s">
        <v>40</v>
      </c>
      <c r="AX718" s="11" t="s">
        <v>26</v>
      </c>
      <c r="AY718" s="133" t="s">
        <v>284</v>
      </c>
    </row>
    <row r="719" spans="2:65" s="1" customFormat="1" ht="44.25" customHeight="1">
      <c r="B719" s="122"/>
      <c r="C719" s="252" t="s">
        <v>1237</v>
      </c>
      <c r="D719" s="252" t="s">
        <v>287</v>
      </c>
      <c r="E719" s="253" t="s">
        <v>1238</v>
      </c>
      <c r="F719" s="236" t="s">
        <v>1239</v>
      </c>
      <c r="G719" s="254" t="s">
        <v>462</v>
      </c>
      <c r="H719" s="255">
        <v>0.063</v>
      </c>
      <c r="I719" s="123">
        <v>0</v>
      </c>
      <c r="J719" s="256">
        <f>ROUND(I719*H719,2)</f>
        <v>0</v>
      </c>
      <c r="K719" s="236" t="s">
        <v>291</v>
      </c>
      <c r="L719" s="40"/>
      <c r="M719" s="124" t="s">
        <v>5</v>
      </c>
      <c r="N719" s="125" t="s">
        <v>48</v>
      </c>
      <c r="O719" s="41"/>
      <c r="P719" s="126">
        <f>O719*H719</f>
        <v>0</v>
      </c>
      <c r="Q719" s="126">
        <v>0</v>
      </c>
      <c r="R719" s="126">
        <f>Q719*H719</f>
        <v>0</v>
      </c>
      <c r="S719" s="126">
        <v>0</v>
      </c>
      <c r="T719" s="127">
        <f>S719*H719</f>
        <v>0</v>
      </c>
      <c r="AR719" s="24" t="s">
        <v>292</v>
      </c>
      <c r="AT719" s="24" t="s">
        <v>287</v>
      </c>
      <c r="AU719" s="24" t="s">
        <v>86</v>
      </c>
      <c r="AY719" s="24" t="s">
        <v>284</v>
      </c>
      <c r="BE719" s="128">
        <f>IF(N719="základní",J719,0)</f>
        <v>0</v>
      </c>
      <c r="BF719" s="128">
        <f>IF(N719="snížená",J719,0)</f>
        <v>0</v>
      </c>
      <c r="BG719" s="128">
        <f>IF(N719="zákl. přenesená",J719,0)</f>
        <v>0</v>
      </c>
      <c r="BH719" s="128">
        <f>IF(N719="sníž. přenesená",J719,0)</f>
        <v>0</v>
      </c>
      <c r="BI719" s="128">
        <f>IF(N719="nulová",J719,0)</f>
        <v>0</v>
      </c>
      <c r="BJ719" s="24" t="s">
        <v>26</v>
      </c>
      <c r="BK719" s="128">
        <f>ROUND(I719*H719,2)</f>
        <v>0</v>
      </c>
      <c r="BL719" s="24" t="s">
        <v>292</v>
      </c>
      <c r="BM719" s="24" t="s">
        <v>1240</v>
      </c>
    </row>
    <row r="720" spans="2:65" s="1" customFormat="1" ht="44.25" customHeight="1">
      <c r="B720" s="122"/>
      <c r="C720" s="252" t="s">
        <v>1241</v>
      </c>
      <c r="D720" s="252" t="s">
        <v>287</v>
      </c>
      <c r="E720" s="253" t="s">
        <v>1242</v>
      </c>
      <c r="F720" s="236" t="s">
        <v>1243</v>
      </c>
      <c r="G720" s="254" t="s">
        <v>462</v>
      </c>
      <c r="H720" s="255">
        <v>0.063</v>
      </c>
      <c r="I720" s="123">
        <v>0</v>
      </c>
      <c r="J720" s="256">
        <f>ROUND(I720*H720,2)</f>
        <v>0</v>
      </c>
      <c r="K720" s="236" t="s">
        <v>291</v>
      </c>
      <c r="L720" s="40"/>
      <c r="M720" s="124" t="s">
        <v>5</v>
      </c>
      <c r="N720" s="125" t="s">
        <v>48</v>
      </c>
      <c r="O720" s="41"/>
      <c r="P720" s="126">
        <f>O720*H720</f>
        <v>0</v>
      </c>
      <c r="Q720" s="126">
        <v>0</v>
      </c>
      <c r="R720" s="126">
        <f>Q720*H720</f>
        <v>0</v>
      </c>
      <c r="S720" s="126">
        <v>0</v>
      </c>
      <c r="T720" s="127">
        <f>S720*H720</f>
        <v>0</v>
      </c>
      <c r="AR720" s="24" t="s">
        <v>363</v>
      </c>
      <c r="AT720" s="24" t="s">
        <v>287</v>
      </c>
      <c r="AU720" s="24" t="s">
        <v>86</v>
      </c>
      <c r="AY720" s="24" t="s">
        <v>284</v>
      </c>
      <c r="BE720" s="128">
        <f>IF(N720="základní",J720,0)</f>
        <v>0</v>
      </c>
      <c r="BF720" s="128">
        <f>IF(N720="snížená",J720,0)</f>
        <v>0</v>
      </c>
      <c r="BG720" s="128">
        <f>IF(N720="zákl. přenesená",J720,0)</f>
        <v>0</v>
      </c>
      <c r="BH720" s="128">
        <f>IF(N720="sníž. přenesená",J720,0)</f>
        <v>0</v>
      </c>
      <c r="BI720" s="128">
        <f>IF(N720="nulová",J720,0)</f>
        <v>0</v>
      </c>
      <c r="BJ720" s="24" t="s">
        <v>26</v>
      </c>
      <c r="BK720" s="128">
        <f>ROUND(I720*H720,2)</f>
        <v>0</v>
      </c>
      <c r="BL720" s="24" t="s">
        <v>363</v>
      </c>
      <c r="BM720" s="24" t="s">
        <v>1244</v>
      </c>
    </row>
    <row r="721" spans="2:63" s="10" customFormat="1" ht="29.85" customHeight="1">
      <c r="B721" s="114"/>
      <c r="C721" s="246"/>
      <c r="D721" s="250" t="s">
        <v>76</v>
      </c>
      <c r="E721" s="242" t="s">
        <v>1245</v>
      </c>
      <c r="F721" s="242" t="s">
        <v>1246</v>
      </c>
      <c r="G721" s="246"/>
      <c r="H721" s="246"/>
      <c r="I721" s="246"/>
      <c r="J721" s="251">
        <f>BK721</f>
        <v>0</v>
      </c>
      <c r="K721" s="246"/>
      <c r="L721" s="114"/>
      <c r="M721" s="116"/>
      <c r="N721" s="117"/>
      <c r="O721" s="117"/>
      <c r="P721" s="118">
        <f>SUM(P722:P739)</f>
        <v>0</v>
      </c>
      <c r="Q721" s="117"/>
      <c r="R721" s="118">
        <f>SUM(R722:R739)</f>
        <v>3.4016391000000006</v>
      </c>
      <c r="S721" s="117"/>
      <c r="T721" s="119">
        <f>SUM(T722:T739)</f>
        <v>0</v>
      </c>
      <c r="AR721" s="115" t="s">
        <v>86</v>
      </c>
      <c r="AT721" s="120" t="s">
        <v>76</v>
      </c>
      <c r="AU721" s="120" t="s">
        <v>26</v>
      </c>
      <c r="AY721" s="115" t="s">
        <v>284</v>
      </c>
      <c r="BK721" s="121">
        <f>SUM(BK722:BK739)</f>
        <v>0</v>
      </c>
    </row>
    <row r="722" spans="2:65" s="1" customFormat="1" ht="31.5" customHeight="1">
      <c r="B722" s="122"/>
      <c r="C722" s="252" t="s">
        <v>1247</v>
      </c>
      <c r="D722" s="252" t="s">
        <v>287</v>
      </c>
      <c r="E722" s="253" t="s">
        <v>1248</v>
      </c>
      <c r="F722" s="236" t="s">
        <v>1249</v>
      </c>
      <c r="G722" s="254" t="s">
        <v>290</v>
      </c>
      <c r="H722" s="255">
        <v>340</v>
      </c>
      <c r="I722" s="123">
        <v>0</v>
      </c>
      <c r="J722" s="256">
        <f>ROUND(I722*H722,2)</f>
        <v>0</v>
      </c>
      <c r="K722" s="236" t="s">
        <v>291</v>
      </c>
      <c r="L722" s="40"/>
      <c r="M722" s="124" t="s">
        <v>5</v>
      </c>
      <c r="N722" s="125" t="s">
        <v>48</v>
      </c>
      <c r="O722" s="41"/>
      <c r="P722" s="126">
        <f>O722*H722</f>
        <v>0</v>
      </c>
      <c r="Q722" s="126">
        <v>0</v>
      </c>
      <c r="R722" s="126">
        <f>Q722*H722</f>
        <v>0</v>
      </c>
      <c r="S722" s="126">
        <v>0</v>
      </c>
      <c r="T722" s="127">
        <f>S722*H722</f>
        <v>0</v>
      </c>
      <c r="AR722" s="24" t="s">
        <v>363</v>
      </c>
      <c r="AT722" s="24" t="s">
        <v>287</v>
      </c>
      <c r="AU722" s="24" t="s">
        <v>86</v>
      </c>
      <c r="AY722" s="24" t="s">
        <v>284</v>
      </c>
      <c r="BE722" s="128">
        <f>IF(N722="základní",J722,0)</f>
        <v>0</v>
      </c>
      <c r="BF722" s="128">
        <f>IF(N722="snížená",J722,0)</f>
        <v>0</v>
      </c>
      <c r="BG722" s="128">
        <f>IF(N722="zákl. přenesená",J722,0)</f>
        <v>0</v>
      </c>
      <c r="BH722" s="128">
        <f>IF(N722="sníž. přenesená",J722,0)</f>
        <v>0</v>
      </c>
      <c r="BI722" s="128">
        <f>IF(N722="nulová",J722,0)</f>
        <v>0</v>
      </c>
      <c r="BJ722" s="24" t="s">
        <v>26</v>
      </c>
      <c r="BK722" s="128">
        <f>ROUND(I722*H722,2)</f>
        <v>0</v>
      </c>
      <c r="BL722" s="24" t="s">
        <v>363</v>
      </c>
      <c r="BM722" s="24" t="s">
        <v>1250</v>
      </c>
    </row>
    <row r="723" spans="2:51" s="12" customFormat="1" ht="13.5">
      <c r="B723" s="134"/>
      <c r="C723" s="261"/>
      <c r="D723" s="262" t="s">
        <v>294</v>
      </c>
      <c r="E723" s="263" t="s">
        <v>5</v>
      </c>
      <c r="F723" s="238" t="s">
        <v>469</v>
      </c>
      <c r="G723" s="261"/>
      <c r="H723" s="264" t="s">
        <v>5</v>
      </c>
      <c r="I723" s="261"/>
      <c r="J723" s="261"/>
      <c r="K723" s="261"/>
      <c r="L723" s="134"/>
      <c r="M723" s="137"/>
      <c r="N723" s="138"/>
      <c r="O723" s="138"/>
      <c r="P723" s="138"/>
      <c r="Q723" s="138"/>
      <c r="R723" s="138"/>
      <c r="S723" s="138"/>
      <c r="T723" s="139"/>
      <c r="AT723" s="135" t="s">
        <v>294</v>
      </c>
      <c r="AU723" s="135" t="s">
        <v>86</v>
      </c>
      <c r="AV723" s="12" t="s">
        <v>26</v>
      </c>
      <c r="AW723" s="12" t="s">
        <v>40</v>
      </c>
      <c r="AX723" s="12" t="s">
        <v>77</v>
      </c>
      <c r="AY723" s="135" t="s">
        <v>284</v>
      </c>
    </row>
    <row r="724" spans="2:51" s="11" customFormat="1" ht="13.5">
      <c r="B724" s="129"/>
      <c r="C724" s="257"/>
      <c r="D724" s="258" t="s">
        <v>294</v>
      </c>
      <c r="E724" s="259" t="s">
        <v>5</v>
      </c>
      <c r="F724" s="237" t="s">
        <v>1251</v>
      </c>
      <c r="G724" s="257"/>
      <c r="H724" s="260">
        <v>340</v>
      </c>
      <c r="I724" s="257"/>
      <c r="J724" s="257"/>
      <c r="K724" s="257"/>
      <c r="L724" s="129"/>
      <c r="M724" s="130"/>
      <c r="N724" s="131"/>
      <c r="O724" s="131"/>
      <c r="P724" s="131"/>
      <c r="Q724" s="131"/>
      <c r="R724" s="131"/>
      <c r="S724" s="131"/>
      <c r="T724" s="132"/>
      <c r="AT724" s="133" t="s">
        <v>294</v>
      </c>
      <c r="AU724" s="133" t="s">
        <v>86</v>
      </c>
      <c r="AV724" s="11" t="s">
        <v>86</v>
      </c>
      <c r="AW724" s="11" t="s">
        <v>40</v>
      </c>
      <c r="AX724" s="11" t="s">
        <v>26</v>
      </c>
      <c r="AY724" s="133" t="s">
        <v>284</v>
      </c>
    </row>
    <row r="725" spans="2:65" s="1" customFormat="1" ht="22.5" customHeight="1">
      <c r="B725" s="122"/>
      <c r="C725" s="272" t="s">
        <v>1252</v>
      </c>
      <c r="D725" s="272" t="s">
        <v>439</v>
      </c>
      <c r="E725" s="273" t="s">
        <v>1253</v>
      </c>
      <c r="F725" s="274" t="s">
        <v>1254</v>
      </c>
      <c r="G725" s="275" t="s">
        <v>308</v>
      </c>
      <c r="H725" s="276">
        <v>52.02</v>
      </c>
      <c r="I725" s="145">
        <v>0</v>
      </c>
      <c r="J725" s="277">
        <f>ROUND(I725*H725,2)</f>
        <v>0</v>
      </c>
      <c r="K725" s="274" t="s">
        <v>5</v>
      </c>
      <c r="L725" s="146"/>
      <c r="M725" s="147" t="s">
        <v>5</v>
      </c>
      <c r="N725" s="148" t="s">
        <v>48</v>
      </c>
      <c r="O725" s="41"/>
      <c r="P725" s="126">
        <f>O725*H725</f>
        <v>0</v>
      </c>
      <c r="Q725" s="126">
        <v>0.065</v>
      </c>
      <c r="R725" s="126">
        <f>Q725*H725</f>
        <v>3.3813000000000004</v>
      </c>
      <c r="S725" s="126">
        <v>0</v>
      </c>
      <c r="T725" s="127">
        <f>S725*H725</f>
        <v>0</v>
      </c>
      <c r="AR725" s="24" t="s">
        <v>444</v>
      </c>
      <c r="AT725" s="24" t="s">
        <v>439</v>
      </c>
      <c r="AU725" s="24" t="s">
        <v>86</v>
      </c>
      <c r="AY725" s="24" t="s">
        <v>284</v>
      </c>
      <c r="BE725" s="128">
        <f>IF(N725="základní",J725,0)</f>
        <v>0</v>
      </c>
      <c r="BF725" s="128">
        <f>IF(N725="snížená",J725,0)</f>
        <v>0</v>
      </c>
      <c r="BG725" s="128">
        <f>IF(N725="zákl. přenesená",J725,0)</f>
        <v>0</v>
      </c>
      <c r="BH725" s="128">
        <f>IF(N725="sníž. přenesená",J725,0)</f>
        <v>0</v>
      </c>
      <c r="BI725" s="128">
        <f>IF(N725="nulová",J725,0)</f>
        <v>0</v>
      </c>
      <c r="BJ725" s="24" t="s">
        <v>26</v>
      </c>
      <c r="BK725" s="128">
        <f>ROUND(I725*H725,2)</f>
        <v>0</v>
      </c>
      <c r="BL725" s="24" t="s">
        <v>363</v>
      </c>
      <c r="BM725" s="24" t="s">
        <v>1255</v>
      </c>
    </row>
    <row r="726" spans="2:51" s="12" customFormat="1" ht="13.5">
      <c r="B726" s="134"/>
      <c r="C726" s="261"/>
      <c r="D726" s="262" t="s">
        <v>294</v>
      </c>
      <c r="E726" s="263" t="s">
        <v>5</v>
      </c>
      <c r="F726" s="238" t="s">
        <v>469</v>
      </c>
      <c r="G726" s="261"/>
      <c r="H726" s="264" t="s">
        <v>5</v>
      </c>
      <c r="I726" s="261"/>
      <c r="J726" s="261"/>
      <c r="K726" s="261"/>
      <c r="L726" s="134"/>
      <c r="M726" s="137"/>
      <c r="N726" s="138"/>
      <c r="O726" s="138"/>
      <c r="P726" s="138"/>
      <c r="Q726" s="138"/>
      <c r="R726" s="138"/>
      <c r="S726" s="138"/>
      <c r="T726" s="139"/>
      <c r="AT726" s="135" t="s">
        <v>294</v>
      </c>
      <c r="AU726" s="135" t="s">
        <v>86</v>
      </c>
      <c r="AV726" s="12" t="s">
        <v>26</v>
      </c>
      <c r="AW726" s="12" t="s">
        <v>40</v>
      </c>
      <c r="AX726" s="12" t="s">
        <v>77</v>
      </c>
      <c r="AY726" s="135" t="s">
        <v>284</v>
      </c>
    </row>
    <row r="727" spans="2:51" s="11" customFormat="1" ht="13.5">
      <c r="B727" s="129"/>
      <c r="C727" s="257"/>
      <c r="D727" s="258" t="s">
        <v>294</v>
      </c>
      <c r="E727" s="259" t="s">
        <v>5</v>
      </c>
      <c r="F727" s="237" t="s">
        <v>1256</v>
      </c>
      <c r="G727" s="257"/>
      <c r="H727" s="260">
        <v>52.02</v>
      </c>
      <c r="I727" s="257"/>
      <c r="J727" s="257"/>
      <c r="K727" s="257"/>
      <c r="L727" s="129"/>
      <c r="M727" s="130"/>
      <c r="N727" s="131"/>
      <c r="O727" s="131"/>
      <c r="P727" s="131"/>
      <c r="Q727" s="131"/>
      <c r="R727" s="131"/>
      <c r="S727" s="131"/>
      <c r="T727" s="132"/>
      <c r="AT727" s="133" t="s">
        <v>294</v>
      </c>
      <c r="AU727" s="133" t="s">
        <v>86</v>
      </c>
      <c r="AV727" s="11" t="s">
        <v>86</v>
      </c>
      <c r="AW727" s="11" t="s">
        <v>40</v>
      </c>
      <c r="AX727" s="11" t="s">
        <v>26</v>
      </c>
      <c r="AY727" s="133" t="s">
        <v>284</v>
      </c>
    </row>
    <row r="728" spans="2:65" s="1" customFormat="1" ht="31.5" customHeight="1">
      <c r="B728" s="122"/>
      <c r="C728" s="252" t="s">
        <v>1257</v>
      </c>
      <c r="D728" s="252" t="s">
        <v>287</v>
      </c>
      <c r="E728" s="253" t="s">
        <v>1258</v>
      </c>
      <c r="F728" s="236" t="s">
        <v>1259</v>
      </c>
      <c r="G728" s="254" t="s">
        <v>909</v>
      </c>
      <c r="H728" s="255">
        <v>1</v>
      </c>
      <c r="I728" s="123">
        <v>0</v>
      </c>
      <c r="J728" s="256">
        <f>ROUND(I728*H728,2)</f>
        <v>0</v>
      </c>
      <c r="K728" s="236" t="s">
        <v>5</v>
      </c>
      <c r="L728" s="40"/>
      <c r="M728" s="124" t="s">
        <v>5</v>
      </c>
      <c r="N728" s="125" t="s">
        <v>48</v>
      </c>
      <c r="O728" s="41"/>
      <c r="P728" s="126">
        <f>O728*H728</f>
        <v>0</v>
      </c>
      <c r="Q728" s="126">
        <v>0</v>
      </c>
      <c r="R728" s="126">
        <f>Q728*H728</f>
        <v>0</v>
      </c>
      <c r="S728" s="126">
        <v>0</v>
      </c>
      <c r="T728" s="127">
        <f>S728*H728</f>
        <v>0</v>
      </c>
      <c r="AR728" s="24" t="s">
        <v>363</v>
      </c>
      <c r="AT728" s="24" t="s">
        <v>287</v>
      </c>
      <c r="AU728" s="24" t="s">
        <v>86</v>
      </c>
      <c r="AY728" s="24" t="s">
        <v>284</v>
      </c>
      <c r="BE728" s="128">
        <f>IF(N728="základní",J728,0)</f>
        <v>0</v>
      </c>
      <c r="BF728" s="128">
        <f>IF(N728="snížená",J728,0)</f>
        <v>0</v>
      </c>
      <c r="BG728" s="128">
        <f>IF(N728="zákl. přenesená",J728,0)</f>
        <v>0</v>
      </c>
      <c r="BH728" s="128">
        <f>IF(N728="sníž. přenesená",J728,0)</f>
        <v>0</v>
      </c>
      <c r="BI728" s="128">
        <f>IF(N728="nulová",J728,0)</f>
        <v>0</v>
      </c>
      <c r="BJ728" s="24" t="s">
        <v>26</v>
      </c>
      <c r="BK728" s="128">
        <f>ROUND(I728*H728,2)</f>
        <v>0</v>
      </c>
      <c r="BL728" s="24" t="s">
        <v>363</v>
      </c>
      <c r="BM728" s="24" t="s">
        <v>1260</v>
      </c>
    </row>
    <row r="729" spans="2:51" s="12" customFormat="1" ht="13.5">
      <c r="B729" s="134"/>
      <c r="C729" s="261"/>
      <c r="D729" s="262" t="s">
        <v>294</v>
      </c>
      <c r="E729" s="263" t="s">
        <v>5</v>
      </c>
      <c r="F729" s="238" t="s">
        <v>469</v>
      </c>
      <c r="G729" s="261"/>
      <c r="H729" s="264" t="s">
        <v>5</v>
      </c>
      <c r="I729" s="261"/>
      <c r="J729" s="261"/>
      <c r="K729" s="261"/>
      <c r="L729" s="134"/>
      <c r="M729" s="137"/>
      <c r="N729" s="138"/>
      <c r="O729" s="138"/>
      <c r="P729" s="138"/>
      <c r="Q729" s="138"/>
      <c r="R729" s="138"/>
      <c r="S729" s="138"/>
      <c r="T729" s="139"/>
      <c r="AT729" s="135" t="s">
        <v>294</v>
      </c>
      <c r="AU729" s="135" t="s">
        <v>86</v>
      </c>
      <c r="AV729" s="12" t="s">
        <v>26</v>
      </c>
      <c r="AW729" s="12" t="s">
        <v>40</v>
      </c>
      <c r="AX729" s="12" t="s">
        <v>77</v>
      </c>
      <c r="AY729" s="135" t="s">
        <v>284</v>
      </c>
    </row>
    <row r="730" spans="2:51" s="11" customFormat="1" ht="13.5">
      <c r="B730" s="129"/>
      <c r="C730" s="257"/>
      <c r="D730" s="258" t="s">
        <v>294</v>
      </c>
      <c r="E730" s="259" t="s">
        <v>5</v>
      </c>
      <c r="F730" s="237" t="s">
        <v>26</v>
      </c>
      <c r="G730" s="257"/>
      <c r="H730" s="260">
        <v>1</v>
      </c>
      <c r="I730" s="257"/>
      <c r="J730" s="257"/>
      <c r="K730" s="257"/>
      <c r="L730" s="129"/>
      <c r="M730" s="130"/>
      <c r="N730" s="131"/>
      <c r="O730" s="131"/>
      <c r="P730" s="131"/>
      <c r="Q730" s="131"/>
      <c r="R730" s="131"/>
      <c r="S730" s="131"/>
      <c r="T730" s="132"/>
      <c r="AT730" s="133" t="s">
        <v>294</v>
      </c>
      <c r="AU730" s="133" t="s">
        <v>86</v>
      </c>
      <c r="AV730" s="11" t="s">
        <v>86</v>
      </c>
      <c r="AW730" s="11" t="s">
        <v>40</v>
      </c>
      <c r="AX730" s="11" t="s">
        <v>26</v>
      </c>
      <c r="AY730" s="133" t="s">
        <v>284</v>
      </c>
    </row>
    <row r="731" spans="2:65" s="1" customFormat="1" ht="31.5" customHeight="1">
      <c r="B731" s="122"/>
      <c r="C731" s="252" t="s">
        <v>1261</v>
      </c>
      <c r="D731" s="252" t="s">
        <v>287</v>
      </c>
      <c r="E731" s="253" t="s">
        <v>1262</v>
      </c>
      <c r="F731" s="236" t="s">
        <v>1263</v>
      </c>
      <c r="G731" s="254" t="s">
        <v>909</v>
      </c>
      <c r="H731" s="255">
        <v>1</v>
      </c>
      <c r="I731" s="123">
        <v>0</v>
      </c>
      <c r="J731" s="256">
        <f>ROUND(I731*H731,2)</f>
        <v>0</v>
      </c>
      <c r="K731" s="236" t="s">
        <v>5</v>
      </c>
      <c r="L731" s="40"/>
      <c r="M731" s="124" t="s">
        <v>5</v>
      </c>
      <c r="N731" s="125" t="s">
        <v>48</v>
      </c>
      <c r="O731" s="41"/>
      <c r="P731" s="126">
        <f>O731*H731</f>
        <v>0</v>
      </c>
      <c r="Q731" s="126">
        <v>0</v>
      </c>
      <c r="R731" s="126">
        <f>Q731*H731</f>
        <v>0</v>
      </c>
      <c r="S731" s="126">
        <v>0</v>
      </c>
      <c r="T731" s="127">
        <f>S731*H731</f>
        <v>0</v>
      </c>
      <c r="AR731" s="24" t="s">
        <v>363</v>
      </c>
      <c r="AT731" s="24" t="s">
        <v>287</v>
      </c>
      <c r="AU731" s="24" t="s">
        <v>86</v>
      </c>
      <c r="AY731" s="24" t="s">
        <v>284</v>
      </c>
      <c r="BE731" s="128">
        <f>IF(N731="základní",J731,0)</f>
        <v>0</v>
      </c>
      <c r="BF731" s="128">
        <f>IF(N731="snížená",J731,0)</f>
        <v>0</v>
      </c>
      <c r="BG731" s="128">
        <f>IF(N731="zákl. přenesená",J731,0)</f>
        <v>0</v>
      </c>
      <c r="BH731" s="128">
        <f>IF(N731="sníž. přenesená",J731,0)</f>
        <v>0</v>
      </c>
      <c r="BI731" s="128">
        <f>IF(N731="nulová",J731,0)</f>
        <v>0</v>
      </c>
      <c r="BJ731" s="24" t="s">
        <v>26</v>
      </c>
      <c r="BK731" s="128">
        <f>ROUND(I731*H731,2)</f>
        <v>0</v>
      </c>
      <c r="BL731" s="24" t="s">
        <v>363</v>
      </c>
      <c r="BM731" s="24" t="s">
        <v>1264</v>
      </c>
    </row>
    <row r="732" spans="2:51" s="12" customFormat="1" ht="13.5">
      <c r="B732" s="134"/>
      <c r="C732" s="261"/>
      <c r="D732" s="262" t="s">
        <v>294</v>
      </c>
      <c r="E732" s="263" t="s">
        <v>5</v>
      </c>
      <c r="F732" s="238" t="s">
        <v>469</v>
      </c>
      <c r="G732" s="261"/>
      <c r="H732" s="264" t="s">
        <v>5</v>
      </c>
      <c r="I732" s="261"/>
      <c r="J732" s="261"/>
      <c r="K732" s="261"/>
      <c r="L732" s="134"/>
      <c r="M732" s="137"/>
      <c r="N732" s="138"/>
      <c r="O732" s="138"/>
      <c r="P732" s="138"/>
      <c r="Q732" s="138"/>
      <c r="R732" s="138"/>
      <c r="S732" s="138"/>
      <c r="T732" s="139"/>
      <c r="AT732" s="135" t="s">
        <v>294</v>
      </c>
      <c r="AU732" s="135" t="s">
        <v>86</v>
      </c>
      <c r="AV732" s="12" t="s">
        <v>26</v>
      </c>
      <c r="AW732" s="12" t="s">
        <v>40</v>
      </c>
      <c r="AX732" s="12" t="s">
        <v>77</v>
      </c>
      <c r="AY732" s="135" t="s">
        <v>284</v>
      </c>
    </row>
    <row r="733" spans="2:51" s="11" customFormat="1" ht="13.5">
      <c r="B733" s="129"/>
      <c r="C733" s="257"/>
      <c r="D733" s="258" t="s">
        <v>294</v>
      </c>
      <c r="E733" s="259" t="s">
        <v>5</v>
      </c>
      <c r="F733" s="237" t="s">
        <v>26</v>
      </c>
      <c r="G733" s="257"/>
      <c r="H733" s="260">
        <v>1</v>
      </c>
      <c r="I733" s="257"/>
      <c r="J733" s="257"/>
      <c r="K733" s="257"/>
      <c r="L733" s="129"/>
      <c r="M733" s="130"/>
      <c r="N733" s="131"/>
      <c r="O733" s="131"/>
      <c r="P733" s="131"/>
      <c r="Q733" s="131"/>
      <c r="R733" s="131"/>
      <c r="S733" s="131"/>
      <c r="T733" s="132"/>
      <c r="AT733" s="133" t="s">
        <v>294</v>
      </c>
      <c r="AU733" s="133" t="s">
        <v>86</v>
      </c>
      <c r="AV733" s="11" t="s">
        <v>86</v>
      </c>
      <c r="AW733" s="11" t="s">
        <v>40</v>
      </c>
      <c r="AX733" s="11" t="s">
        <v>26</v>
      </c>
      <c r="AY733" s="133" t="s">
        <v>284</v>
      </c>
    </row>
    <row r="734" spans="2:65" s="1" customFormat="1" ht="31.5" customHeight="1">
      <c r="B734" s="122"/>
      <c r="C734" s="252" t="s">
        <v>1265</v>
      </c>
      <c r="D734" s="252" t="s">
        <v>287</v>
      </c>
      <c r="E734" s="253" t="s">
        <v>1266</v>
      </c>
      <c r="F734" s="236" t="s">
        <v>1267</v>
      </c>
      <c r="G734" s="254" t="s">
        <v>290</v>
      </c>
      <c r="H734" s="255">
        <v>2.94</v>
      </c>
      <c r="I734" s="123">
        <v>0</v>
      </c>
      <c r="J734" s="256">
        <f>ROUND(I734*H734,2)</f>
        <v>0</v>
      </c>
      <c r="K734" s="236" t="s">
        <v>291</v>
      </c>
      <c r="L734" s="40"/>
      <c r="M734" s="124" t="s">
        <v>5</v>
      </c>
      <c r="N734" s="125" t="s">
        <v>48</v>
      </c>
      <c r="O734" s="41"/>
      <c r="P734" s="126">
        <f>O734*H734</f>
        <v>0</v>
      </c>
      <c r="Q734" s="126">
        <v>0.006</v>
      </c>
      <c r="R734" s="126">
        <f>Q734*H734</f>
        <v>0.01764</v>
      </c>
      <c r="S734" s="126">
        <v>0</v>
      </c>
      <c r="T734" s="127">
        <f>S734*H734</f>
        <v>0</v>
      </c>
      <c r="AR734" s="24" t="s">
        <v>363</v>
      </c>
      <c r="AT734" s="24" t="s">
        <v>287</v>
      </c>
      <c r="AU734" s="24" t="s">
        <v>86</v>
      </c>
      <c r="AY734" s="24" t="s">
        <v>284</v>
      </c>
      <c r="BE734" s="128">
        <f>IF(N734="základní",J734,0)</f>
        <v>0</v>
      </c>
      <c r="BF734" s="128">
        <f>IF(N734="snížená",J734,0)</f>
        <v>0</v>
      </c>
      <c r="BG734" s="128">
        <f>IF(N734="zákl. přenesená",J734,0)</f>
        <v>0</v>
      </c>
      <c r="BH734" s="128">
        <f>IF(N734="sníž. přenesená",J734,0)</f>
        <v>0</v>
      </c>
      <c r="BI734" s="128">
        <f>IF(N734="nulová",J734,0)</f>
        <v>0</v>
      </c>
      <c r="BJ734" s="24" t="s">
        <v>26</v>
      </c>
      <c r="BK734" s="128">
        <f>ROUND(I734*H734,2)</f>
        <v>0</v>
      </c>
      <c r="BL734" s="24" t="s">
        <v>363</v>
      </c>
      <c r="BM734" s="24" t="s">
        <v>1268</v>
      </c>
    </row>
    <row r="735" spans="2:51" s="11" customFormat="1" ht="13.5">
      <c r="B735" s="129"/>
      <c r="C735" s="257"/>
      <c r="D735" s="258" t="s">
        <v>294</v>
      </c>
      <c r="E735" s="259" t="s">
        <v>5</v>
      </c>
      <c r="F735" s="237" t="s">
        <v>150</v>
      </c>
      <c r="G735" s="257"/>
      <c r="H735" s="260">
        <v>2.94</v>
      </c>
      <c r="I735" s="257"/>
      <c r="J735" s="257"/>
      <c r="K735" s="257"/>
      <c r="L735" s="129"/>
      <c r="M735" s="130"/>
      <c r="N735" s="131"/>
      <c r="O735" s="131"/>
      <c r="P735" s="131"/>
      <c r="Q735" s="131"/>
      <c r="R735" s="131"/>
      <c r="S735" s="131"/>
      <c r="T735" s="132"/>
      <c r="AT735" s="133" t="s">
        <v>294</v>
      </c>
      <c r="AU735" s="133" t="s">
        <v>86</v>
      </c>
      <c r="AV735" s="11" t="s">
        <v>86</v>
      </c>
      <c r="AW735" s="11" t="s">
        <v>40</v>
      </c>
      <c r="AX735" s="11" t="s">
        <v>26</v>
      </c>
      <c r="AY735" s="133" t="s">
        <v>284</v>
      </c>
    </row>
    <row r="736" spans="2:65" s="1" customFormat="1" ht="22.5" customHeight="1">
      <c r="B736" s="122"/>
      <c r="C736" s="272" t="s">
        <v>1269</v>
      </c>
      <c r="D736" s="272" t="s">
        <v>439</v>
      </c>
      <c r="E736" s="273" t="s">
        <v>1270</v>
      </c>
      <c r="F736" s="274" t="s">
        <v>1271</v>
      </c>
      <c r="G736" s="275" t="s">
        <v>290</v>
      </c>
      <c r="H736" s="276">
        <v>2.999</v>
      </c>
      <c r="I736" s="145">
        <v>0</v>
      </c>
      <c r="J736" s="277">
        <f>ROUND(I736*H736,2)</f>
        <v>0</v>
      </c>
      <c r="K736" s="274" t="s">
        <v>5</v>
      </c>
      <c r="L736" s="146"/>
      <c r="M736" s="147" t="s">
        <v>5</v>
      </c>
      <c r="N736" s="148" t="s">
        <v>48</v>
      </c>
      <c r="O736" s="41"/>
      <c r="P736" s="126">
        <f>O736*H736</f>
        <v>0</v>
      </c>
      <c r="Q736" s="126">
        <v>0.0009</v>
      </c>
      <c r="R736" s="126">
        <f>Q736*H736</f>
        <v>0.0026991</v>
      </c>
      <c r="S736" s="126">
        <v>0</v>
      </c>
      <c r="T736" s="127">
        <f>S736*H736</f>
        <v>0</v>
      </c>
      <c r="AR736" s="24" t="s">
        <v>444</v>
      </c>
      <c r="AT736" s="24" t="s">
        <v>439</v>
      </c>
      <c r="AU736" s="24" t="s">
        <v>86</v>
      </c>
      <c r="AY736" s="24" t="s">
        <v>284</v>
      </c>
      <c r="BE736" s="128">
        <f>IF(N736="základní",J736,0)</f>
        <v>0</v>
      </c>
      <c r="BF736" s="128">
        <f>IF(N736="snížená",J736,0)</f>
        <v>0</v>
      </c>
      <c r="BG736" s="128">
        <f>IF(N736="zákl. přenesená",J736,0)</f>
        <v>0</v>
      </c>
      <c r="BH736" s="128">
        <f>IF(N736="sníž. přenesená",J736,0)</f>
        <v>0</v>
      </c>
      <c r="BI736" s="128">
        <f>IF(N736="nulová",J736,0)</f>
        <v>0</v>
      </c>
      <c r="BJ736" s="24" t="s">
        <v>26</v>
      </c>
      <c r="BK736" s="128">
        <f>ROUND(I736*H736,2)</f>
        <v>0</v>
      </c>
      <c r="BL736" s="24" t="s">
        <v>363</v>
      </c>
      <c r="BM736" s="24" t="s">
        <v>1272</v>
      </c>
    </row>
    <row r="737" spans="2:51" s="11" customFormat="1" ht="13.5">
      <c r="B737" s="129"/>
      <c r="C737" s="257"/>
      <c r="D737" s="258" t="s">
        <v>294</v>
      </c>
      <c r="E737" s="259" t="s">
        <v>5</v>
      </c>
      <c r="F737" s="237" t="s">
        <v>1273</v>
      </c>
      <c r="G737" s="257"/>
      <c r="H737" s="260">
        <v>2.999</v>
      </c>
      <c r="I737" s="257"/>
      <c r="J737" s="257"/>
      <c r="K737" s="257"/>
      <c r="L737" s="129"/>
      <c r="M737" s="130"/>
      <c r="N737" s="131"/>
      <c r="O737" s="131"/>
      <c r="P737" s="131"/>
      <c r="Q737" s="131"/>
      <c r="R737" s="131"/>
      <c r="S737" s="131"/>
      <c r="T737" s="132"/>
      <c r="AT737" s="133" t="s">
        <v>294</v>
      </c>
      <c r="AU737" s="133" t="s">
        <v>86</v>
      </c>
      <c r="AV737" s="11" t="s">
        <v>86</v>
      </c>
      <c r="AW737" s="11" t="s">
        <v>40</v>
      </c>
      <c r="AX737" s="11" t="s">
        <v>26</v>
      </c>
      <c r="AY737" s="133" t="s">
        <v>284</v>
      </c>
    </row>
    <row r="738" spans="2:65" s="1" customFormat="1" ht="31.5" customHeight="1">
      <c r="B738" s="122"/>
      <c r="C738" s="252" t="s">
        <v>1274</v>
      </c>
      <c r="D738" s="252" t="s">
        <v>287</v>
      </c>
      <c r="E738" s="253" t="s">
        <v>1275</v>
      </c>
      <c r="F738" s="236" t="s">
        <v>1276</v>
      </c>
      <c r="G738" s="254" t="s">
        <v>462</v>
      </c>
      <c r="H738" s="255">
        <v>3.402</v>
      </c>
      <c r="I738" s="123">
        <v>0</v>
      </c>
      <c r="J738" s="256">
        <f>ROUND(I738*H738,2)</f>
        <v>0</v>
      </c>
      <c r="K738" s="236" t="s">
        <v>291</v>
      </c>
      <c r="L738" s="40"/>
      <c r="M738" s="124" t="s">
        <v>5</v>
      </c>
      <c r="N738" s="125" t="s">
        <v>48</v>
      </c>
      <c r="O738" s="41"/>
      <c r="P738" s="126">
        <f>O738*H738</f>
        <v>0</v>
      </c>
      <c r="Q738" s="126">
        <v>0</v>
      </c>
      <c r="R738" s="126">
        <f>Q738*H738</f>
        <v>0</v>
      </c>
      <c r="S738" s="126">
        <v>0</v>
      </c>
      <c r="T738" s="127">
        <f>S738*H738</f>
        <v>0</v>
      </c>
      <c r="AR738" s="24" t="s">
        <v>363</v>
      </c>
      <c r="AT738" s="24" t="s">
        <v>287</v>
      </c>
      <c r="AU738" s="24" t="s">
        <v>86</v>
      </c>
      <c r="AY738" s="24" t="s">
        <v>284</v>
      </c>
      <c r="BE738" s="128">
        <f>IF(N738="základní",J738,0)</f>
        <v>0</v>
      </c>
      <c r="BF738" s="128">
        <f>IF(N738="snížená",J738,0)</f>
        <v>0</v>
      </c>
      <c r="BG738" s="128">
        <f>IF(N738="zákl. přenesená",J738,0)</f>
        <v>0</v>
      </c>
      <c r="BH738" s="128">
        <f>IF(N738="sníž. přenesená",J738,0)</f>
        <v>0</v>
      </c>
      <c r="BI738" s="128">
        <f>IF(N738="nulová",J738,0)</f>
        <v>0</v>
      </c>
      <c r="BJ738" s="24" t="s">
        <v>26</v>
      </c>
      <c r="BK738" s="128">
        <f>ROUND(I738*H738,2)</f>
        <v>0</v>
      </c>
      <c r="BL738" s="24" t="s">
        <v>363</v>
      </c>
      <c r="BM738" s="24" t="s">
        <v>1277</v>
      </c>
    </row>
    <row r="739" spans="2:65" s="1" customFormat="1" ht="44.25" customHeight="1">
      <c r="B739" s="122"/>
      <c r="C739" s="252" t="s">
        <v>1278</v>
      </c>
      <c r="D739" s="252" t="s">
        <v>287</v>
      </c>
      <c r="E739" s="253" t="s">
        <v>1279</v>
      </c>
      <c r="F739" s="236" t="s">
        <v>1280</v>
      </c>
      <c r="G739" s="254" t="s">
        <v>462</v>
      </c>
      <c r="H739" s="255">
        <v>3.402</v>
      </c>
      <c r="I739" s="123">
        <v>0</v>
      </c>
      <c r="J739" s="256">
        <f>ROUND(I739*H739,2)</f>
        <v>0</v>
      </c>
      <c r="K739" s="236" t="s">
        <v>291</v>
      </c>
      <c r="L739" s="40"/>
      <c r="M739" s="124" t="s">
        <v>5</v>
      </c>
      <c r="N739" s="125" t="s">
        <v>48</v>
      </c>
      <c r="O739" s="41"/>
      <c r="P739" s="126">
        <f>O739*H739</f>
        <v>0</v>
      </c>
      <c r="Q739" s="126">
        <v>0</v>
      </c>
      <c r="R739" s="126">
        <f>Q739*H739</f>
        <v>0</v>
      </c>
      <c r="S739" s="126">
        <v>0</v>
      </c>
      <c r="T739" s="127">
        <f>S739*H739</f>
        <v>0</v>
      </c>
      <c r="AR739" s="24" t="s">
        <v>363</v>
      </c>
      <c r="AT739" s="24" t="s">
        <v>287</v>
      </c>
      <c r="AU739" s="24" t="s">
        <v>86</v>
      </c>
      <c r="AY739" s="24" t="s">
        <v>284</v>
      </c>
      <c r="BE739" s="128">
        <f>IF(N739="základní",J739,0)</f>
        <v>0</v>
      </c>
      <c r="BF739" s="128">
        <f>IF(N739="snížená",J739,0)</f>
        <v>0</v>
      </c>
      <c r="BG739" s="128">
        <f>IF(N739="zákl. přenesená",J739,0)</f>
        <v>0</v>
      </c>
      <c r="BH739" s="128">
        <f>IF(N739="sníž. přenesená",J739,0)</f>
        <v>0</v>
      </c>
      <c r="BI739" s="128">
        <f>IF(N739="nulová",J739,0)</f>
        <v>0</v>
      </c>
      <c r="BJ739" s="24" t="s">
        <v>26</v>
      </c>
      <c r="BK739" s="128">
        <f>ROUND(I739*H739,2)</f>
        <v>0</v>
      </c>
      <c r="BL739" s="24" t="s">
        <v>363</v>
      </c>
      <c r="BM739" s="24" t="s">
        <v>1281</v>
      </c>
    </row>
    <row r="740" spans="2:63" s="10" customFormat="1" ht="29.85" customHeight="1">
      <c r="B740" s="114"/>
      <c r="C740" s="246"/>
      <c r="D740" s="250" t="s">
        <v>76</v>
      </c>
      <c r="E740" s="242" t="s">
        <v>1282</v>
      </c>
      <c r="F740" s="242" t="s">
        <v>1283</v>
      </c>
      <c r="G740" s="246"/>
      <c r="H740" s="246"/>
      <c r="I740" s="246"/>
      <c r="J740" s="251">
        <f>BK740</f>
        <v>0</v>
      </c>
      <c r="K740" s="246"/>
      <c r="L740" s="114"/>
      <c r="M740" s="116"/>
      <c r="N740" s="117"/>
      <c r="O740" s="117"/>
      <c r="P740" s="118">
        <f>SUM(P741:P758)</f>
        <v>0</v>
      </c>
      <c r="Q740" s="117"/>
      <c r="R740" s="118">
        <f>SUM(R741:R758)</f>
        <v>0</v>
      </c>
      <c r="S740" s="117"/>
      <c r="T740" s="119">
        <f>SUM(T741:T758)</f>
        <v>0.03666</v>
      </c>
      <c r="AR740" s="115" t="s">
        <v>86</v>
      </c>
      <c r="AT740" s="120" t="s">
        <v>76</v>
      </c>
      <c r="AU740" s="120" t="s">
        <v>26</v>
      </c>
      <c r="AY740" s="115" t="s">
        <v>284</v>
      </c>
      <c r="BK740" s="121">
        <f>SUM(BK741:BK758)</f>
        <v>0</v>
      </c>
    </row>
    <row r="741" spans="2:65" s="1" customFormat="1" ht="22.5" customHeight="1">
      <c r="B741" s="122"/>
      <c r="C741" s="252" t="s">
        <v>1284</v>
      </c>
      <c r="D741" s="252" t="s">
        <v>287</v>
      </c>
      <c r="E741" s="253" t="s">
        <v>1285</v>
      </c>
      <c r="F741" s="236" t="s">
        <v>1286</v>
      </c>
      <c r="G741" s="254" t="s">
        <v>1287</v>
      </c>
      <c r="H741" s="255">
        <v>1</v>
      </c>
      <c r="I741" s="123">
        <v>0</v>
      </c>
      <c r="J741" s="256">
        <f>ROUND(I741*H741,2)</f>
        <v>0</v>
      </c>
      <c r="K741" s="236" t="s">
        <v>291</v>
      </c>
      <c r="L741" s="40"/>
      <c r="M741" s="124" t="s">
        <v>5</v>
      </c>
      <c r="N741" s="125" t="s">
        <v>48</v>
      </c>
      <c r="O741" s="41"/>
      <c r="P741" s="126">
        <f>O741*H741</f>
        <v>0</v>
      </c>
      <c r="Q741" s="126">
        <v>0</v>
      </c>
      <c r="R741" s="126">
        <f>Q741*H741</f>
        <v>0</v>
      </c>
      <c r="S741" s="126">
        <v>0.0172</v>
      </c>
      <c r="T741" s="127">
        <f>S741*H741</f>
        <v>0.0172</v>
      </c>
      <c r="AR741" s="24" t="s">
        <v>363</v>
      </c>
      <c r="AT741" s="24" t="s">
        <v>287</v>
      </c>
      <c r="AU741" s="24" t="s">
        <v>86</v>
      </c>
      <c r="AY741" s="24" t="s">
        <v>284</v>
      </c>
      <c r="BE741" s="128">
        <f>IF(N741="základní",J741,0)</f>
        <v>0</v>
      </c>
      <c r="BF741" s="128">
        <f>IF(N741="snížená",J741,0)</f>
        <v>0</v>
      </c>
      <c r="BG741" s="128">
        <f>IF(N741="zákl. přenesená",J741,0)</f>
        <v>0</v>
      </c>
      <c r="BH741" s="128">
        <f>IF(N741="sníž. přenesená",J741,0)</f>
        <v>0</v>
      </c>
      <c r="BI741" s="128">
        <f>IF(N741="nulová",J741,0)</f>
        <v>0</v>
      </c>
      <c r="BJ741" s="24" t="s">
        <v>26</v>
      </c>
      <c r="BK741" s="128">
        <f>ROUND(I741*H741,2)</f>
        <v>0</v>
      </c>
      <c r="BL741" s="24" t="s">
        <v>363</v>
      </c>
      <c r="BM741" s="24" t="s">
        <v>1288</v>
      </c>
    </row>
    <row r="742" spans="2:51" s="12" customFormat="1" ht="13.5">
      <c r="B742" s="134"/>
      <c r="C742" s="261"/>
      <c r="D742" s="262" t="s">
        <v>294</v>
      </c>
      <c r="E742" s="263" t="s">
        <v>5</v>
      </c>
      <c r="F742" s="238" t="s">
        <v>298</v>
      </c>
      <c r="G742" s="261"/>
      <c r="H742" s="264" t="s">
        <v>5</v>
      </c>
      <c r="I742" s="261"/>
      <c r="J742" s="261"/>
      <c r="K742" s="261"/>
      <c r="L742" s="134"/>
      <c r="M742" s="137"/>
      <c r="N742" s="138"/>
      <c r="O742" s="138"/>
      <c r="P742" s="138"/>
      <c r="Q742" s="138"/>
      <c r="R742" s="138"/>
      <c r="S742" s="138"/>
      <c r="T742" s="139"/>
      <c r="AT742" s="135" t="s">
        <v>294</v>
      </c>
      <c r="AU742" s="135" t="s">
        <v>86</v>
      </c>
      <c r="AV742" s="12" t="s">
        <v>26</v>
      </c>
      <c r="AW742" s="12" t="s">
        <v>40</v>
      </c>
      <c r="AX742" s="12" t="s">
        <v>77</v>
      </c>
      <c r="AY742" s="135" t="s">
        <v>284</v>
      </c>
    </row>
    <row r="743" spans="2:51" s="11" customFormat="1" ht="13.5">
      <c r="B743" s="129"/>
      <c r="C743" s="257"/>
      <c r="D743" s="258" t="s">
        <v>294</v>
      </c>
      <c r="E743" s="259" t="s">
        <v>5</v>
      </c>
      <c r="F743" s="237" t="s">
        <v>26</v>
      </c>
      <c r="G743" s="257"/>
      <c r="H743" s="260">
        <v>1</v>
      </c>
      <c r="I743" s="257"/>
      <c r="J743" s="257"/>
      <c r="K743" s="257"/>
      <c r="L743" s="129"/>
      <c r="M743" s="130"/>
      <c r="N743" s="131"/>
      <c r="O743" s="131"/>
      <c r="P743" s="131"/>
      <c r="Q743" s="131"/>
      <c r="R743" s="131"/>
      <c r="S743" s="131"/>
      <c r="T743" s="132"/>
      <c r="AT743" s="133" t="s">
        <v>294</v>
      </c>
      <c r="AU743" s="133" t="s">
        <v>86</v>
      </c>
      <c r="AV743" s="11" t="s">
        <v>86</v>
      </c>
      <c r="AW743" s="11" t="s">
        <v>40</v>
      </c>
      <c r="AX743" s="11" t="s">
        <v>26</v>
      </c>
      <c r="AY743" s="133" t="s">
        <v>284</v>
      </c>
    </row>
    <row r="744" spans="2:65" s="1" customFormat="1" ht="22.5" customHeight="1">
      <c r="B744" s="122"/>
      <c r="C744" s="252" t="s">
        <v>1289</v>
      </c>
      <c r="D744" s="252" t="s">
        <v>287</v>
      </c>
      <c r="E744" s="253" t="s">
        <v>1290</v>
      </c>
      <c r="F744" s="236" t="s">
        <v>1291</v>
      </c>
      <c r="G744" s="254" t="s">
        <v>1287</v>
      </c>
      <c r="H744" s="255">
        <v>1</v>
      </c>
      <c r="I744" s="123">
        <v>0</v>
      </c>
      <c r="J744" s="256">
        <f>ROUND(I744*H744,2)</f>
        <v>0</v>
      </c>
      <c r="K744" s="236" t="s">
        <v>291</v>
      </c>
      <c r="L744" s="40"/>
      <c r="M744" s="124" t="s">
        <v>5</v>
      </c>
      <c r="N744" s="125" t="s">
        <v>48</v>
      </c>
      <c r="O744" s="41"/>
      <c r="P744" s="126">
        <f>O744*H744</f>
        <v>0</v>
      </c>
      <c r="Q744" s="126">
        <v>0</v>
      </c>
      <c r="R744" s="126">
        <f>Q744*H744</f>
        <v>0</v>
      </c>
      <c r="S744" s="126">
        <v>0.01946</v>
      </c>
      <c r="T744" s="127">
        <f>S744*H744</f>
        <v>0.01946</v>
      </c>
      <c r="AR744" s="24" t="s">
        <v>363</v>
      </c>
      <c r="AT744" s="24" t="s">
        <v>287</v>
      </c>
      <c r="AU744" s="24" t="s">
        <v>86</v>
      </c>
      <c r="AY744" s="24" t="s">
        <v>284</v>
      </c>
      <c r="BE744" s="128">
        <f>IF(N744="základní",J744,0)</f>
        <v>0</v>
      </c>
      <c r="BF744" s="128">
        <f>IF(N744="snížená",J744,0)</f>
        <v>0</v>
      </c>
      <c r="BG744" s="128">
        <f>IF(N744="zákl. přenesená",J744,0)</f>
        <v>0</v>
      </c>
      <c r="BH744" s="128">
        <f>IF(N744="sníž. přenesená",J744,0)</f>
        <v>0</v>
      </c>
      <c r="BI744" s="128">
        <f>IF(N744="nulová",J744,0)</f>
        <v>0</v>
      </c>
      <c r="BJ744" s="24" t="s">
        <v>26</v>
      </c>
      <c r="BK744" s="128">
        <f>ROUND(I744*H744,2)</f>
        <v>0</v>
      </c>
      <c r="BL744" s="24" t="s">
        <v>363</v>
      </c>
      <c r="BM744" s="24" t="s">
        <v>1292</v>
      </c>
    </row>
    <row r="745" spans="2:51" s="12" customFormat="1" ht="13.5">
      <c r="B745" s="134"/>
      <c r="C745" s="261"/>
      <c r="D745" s="262" t="s">
        <v>294</v>
      </c>
      <c r="E745" s="263" t="s">
        <v>5</v>
      </c>
      <c r="F745" s="238" t="s">
        <v>298</v>
      </c>
      <c r="G745" s="261"/>
      <c r="H745" s="264" t="s">
        <v>5</v>
      </c>
      <c r="I745" s="261"/>
      <c r="J745" s="261"/>
      <c r="K745" s="261"/>
      <c r="L745" s="134"/>
      <c r="M745" s="137"/>
      <c r="N745" s="138"/>
      <c r="O745" s="138"/>
      <c r="P745" s="138"/>
      <c r="Q745" s="138"/>
      <c r="R745" s="138"/>
      <c r="S745" s="138"/>
      <c r="T745" s="139"/>
      <c r="AT745" s="135" t="s">
        <v>294</v>
      </c>
      <c r="AU745" s="135" t="s">
        <v>86</v>
      </c>
      <c r="AV745" s="12" t="s">
        <v>26</v>
      </c>
      <c r="AW745" s="12" t="s">
        <v>40</v>
      </c>
      <c r="AX745" s="12" t="s">
        <v>77</v>
      </c>
      <c r="AY745" s="135" t="s">
        <v>284</v>
      </c>
    </row>
    <row r="746" spans="2:51" s="11" customFormat="1" ht="13.5">
      <c r="B746" s="129"/>
      <c r="C746" s="257"/>
      <c r="D746" s="258" t="s">
        <v>294</v>
      </c>
      <c r="E746" s="259" t="s">
        <v>5</v>
      </c>
      <c r="F746" s="237" t="s">
        <v>26</v>
      </c>
      <c r="G746" s="257"/>
      <c r="H746" s="260">
        <v>1</v>
      </c>
      <c r="I746" s="257"/>
      <c r="J746" s="257"/>
      <c r="K746" s="257"/>
      <c r="L746" s="129"/>
      <c r="M746" s="130"/>
      <c r="N746" s="131"/>
      <c r="O746" s="131"/>
      <c r="P746" s="131"/>
      <c r="Q746" s="131"/>
      <c r="R746" s="131"/>
      <c r="S746" s="131"/>
      <c r="T746" s="132"/>
      <c r="AT746" s="133" t="s">
        <v>294</v>
      </c>
      <c r="AU746" s="133" t="s">
        <v>86</v>
      </c>
      <c r="AV746" s="11" t="s">
        <v>86</v>
      </c>
      <c r="AW746" s="11" t="s">
        <v>40</v>
      </c>
      <c r="AX746" s="11" t="s">
        <v>26</v>
      </c>
      <c r="AY746" s="133" t="s">
        <v>284</v>
      </c>
    </row>
    <row r="747" spans="2:65" s="1" customFormat="1" ht="31.5" customHeight="1">
      <c r="B747" s="122"/>
      <c r="C747" s="252" t="s">
        <v>1293</v>
      </c>
      <c r="D747" s="252" t="s">
        <v>287</v>
      </c>
      <c r="E747" s="253" t="s">
        <v>1294</v>
      </c>
      <c r="F747" s="236" t="s">
        <v>1295</v>
      </c>
      <c r="G747" s="254" t="s">
        <v>909</v>
      </c>
      <c r="H747" s="255">
        <v>1</v>
      </c>
      <c r="I747" s="123">
        <v>0</v>
      </c>
      <c r="J747" s="256">
        <f>ROUND(I747*H747,2)</f>
        <v>0</v>
      </c>
      <c r="K747" s="236" t="s">
        <v>5</v>
      </c>
      <c r="L747" s="40"/>
      <c r="M747" s="124" t="s">
        <v>5</v>
      </c>
      <c r="N747" s="125" t="s">
        <v>48</v>
      </c>
      <c r="O747" s="41"/>
      <c r="P747" s="126">
        <f>O747*H747</f>
        <v>0</v>
      </c>
      <c r="Q747" s="126">
        <v>0</v>
      </c>
      <c r="R747" s="126">
        <f>Q747*H747</f>
        <v>0</v>
      </c>
      <c r="S747" s="126">
        <v>0</v>
      </c>
      <c r="T747" s="127">
        <f>S747*H747</f>
        <v>0</v>
      </c>
      <c r="AR747" s="24" t="s">
        <v>363</v>
      </c>
      <c r="AT747" s="24" t="s">
        <v>287</v>
      </c>
      <c r="AU747" s="24" t="s">
        <v>86</v>
      </c>
      <c r="AY747" s="24" t="s">
        <v>284</v>
      </c>
      <c r="BE747" s="128">
        <f>IF(N747="základní",J747,0)</f>
        <v>0</v>
      </c>
      <c r="BF747" s="128">
        <f>IF(N747="snížená",J747,0)</f>
        <v>0</v>
      </c>
      <c r="BG747" s="128">
        <f>IF(N747="zákl. přenesená",J747,0)</f>
        <v>0</v>
      </c>
      <c r="BH747" s="128">
        <f>IF(N747="sníž. přenesená",J747,0)</f>
        <v>0</v>
      </c>
      <c r="BI747" s="128">
        <f>IF(N747="nulová",J747,0)</f>
        <v>0</v>
      </c>
      <c r="BJ747" s="24" t="s">
        <v>26</v>
      </c>
      <c r="BK747" s="128">
        <f>ROUND(I747*H747,2)</f>
        <v>0</v>
      </c>
      <c r="BL747" s="24" t="s">
        <v>363</v>
      </c>
      <c r="BM747" s="24" t="s">
        <v>1296</v>
      </c>
    </row>
    <row r="748" spans="2:51" s="12" customFormat="1" ht="13.5">
      <c r="B748" s="134"/>
      <c r="C748" s="261"/>
      <c r="D748" s="262" t="s">
        <v>294</v>
      </c>
      <c r="E748" s="263" t="s">
        <v>5</v>
      </c>
      <c r="F748" s="238" t="s">
        <v>298</v>
      </c>
      <c r="G748" s="261"/>
      <c r="H748" s="264" t="s">
        <v>5</v>
      </c>
      <c r="I748" s="261"/>
      <c r="J748" s="261"/>
      <c r="K748" s="261"/>
      <c r="L748" s="134"/>
      <c r="M748" s="137"/>
      <c r="N748" s="138"/>
      <c r="O748" s="138"/>
      <c r="P748" s="138"/>
      <c r="Q748" s="138"/>
      <c r="R748" s="138"/>
      <c r="S748" s="138"/>
      <c r="T748" s="139"/>
      <c r="AT748" s="135" t="s">
        <v>294</v>
      </c>
      <c r="AU748" s="135" t="s">
        <v>86</v>
      </c>
      <c r="AV748" s="12" t="s">
        <v>26</v>
      </c>
      <c r="AW748" s="12" t="s">
        <v>40</v>
      </c>
      <c r="AX748" s="12" t="s">
        <v>77</v>
      </c>
      <c r="AY748" s="135" t="s">
        <v>284</v>
      </c>
    </row>
    <row r="749" spans="2:51" s="11" customFormat="1" ht="13.5">
      <c r="B749" s="129"/>
      <c r="C749" s="257"/>
      <c r="D749" s="258" t="s">
        <v>294</v>
      </c>
      <c r="E749" s="259" t="s">
        <v>5</v>
      </c>
      <c r="F749" s="237" t="s">
        <v>26</v>
      </c>
      <c r="G749" s="257"/>
      <c r="H749" s="260">
        <v>1</v>
      </c>
      <c r="I749" s="257"/>
      <c r="J749" s="257"/>
      <c r="K749" s="257"/>
      <c r="L749" s="129"/>
      <c r="M749" s="130"/>
      <c r="N749" s="131"/>
      <c r="O749" s="131"/>
      <c r="P749" s="131"/>
      <c r="Q749" s="131"/>
      <c r="R749" s="131"/>
      <c r="S749" s="131"/>
      <c r="T749" s="132"/>
      <c r="AT749" s="133" t="s">
        <v>294</v>
      </c>
      <c r="AU749" s="133" t="s">
        <v>86</v>
      </c>
      <c r="AV749" s="11" t="s">
        <v>86</v>
      </c>
      <c r="AW749" s="11" t="s">
        <v>40</v>
      </c>
      <c r="AX749" s="11" t="s">
        <v>26</v>
      </c>
      <c r="AY749" s="133" t="s">
        <v>284</v>
      </c>
    </row>
    <row r="750" spans="2:65" s="1" customFormat="1" ht="31.5" customHeight="1">
      <c r="B750" s="122"/>
      <c r="C750" s="252" t="s">
        <v>1297</v>
      </c>
      <c r="D750" s="252" t="s">
        <v>287</v>
      </c>
      <c r="E750" s="253" t="s">
        <v>1298</v>
      </c>
      <c r="F750" s="236" t="s">
        <v>1299</v>
      </c>
      <c r="G750" s="254" t="s">
        <v>909</v>
      </c>
      <c r="H750" s="255">
        <v>1</v>
      </c>
      <c r="I750" s="123">
        <v>0</v>
      </c>
      <c r="J750" s="256">
        <f>ROUND(I750*H750,2)</f>
        <v>0</v>
      </c>
      <c r="K750" s="236" t="s">
        <v>5</v>
      </c>
      <c r="L750" s="40"/>
      <c r="M750" s="124" t="s">
        <v>5</v>
      </c>
      <c r="N750" s="125" t="s">
        <v>48</v>
      </c>
      <c r="O750" s="41"/>
      <c r="P750" s="126">
        <f>O750*H750</f>
        <v>0</v>
      </c>
      <c r="Q750" s="126">
        <v>0</v>
      </c>
      <c r="R750" s="126">
        <f>Q750*H750</f>
        <v>0</v>
      </c>
      <c r="S750" s="126">
        <v>0</v>
      </c>
      <c r="T750" s="127">
        <f>S750*H750</f>
        <v>0</v>
      </c>
      <c r="AR750" s="24" t="s">
        <v>363</v>
      </c>
      <c r="AT750" s="24" t="s">
        <v>287</v>
      </c>
      <c r="AU750" s="24" t="s">
        <v>86</v>
      </c>
      <c r="AY750" s="24" t="s">
        <v>284</v>
      </c>
      <c r="BE750" s="128">
        <f>IF(N750="základní",J750,0)</f>
        <v>0</v>
      </c>
      <c r="BF750" s="128">
        <f>IF(N750="snížená",J750,0)</f>
        <v>0</v>
      </c>
      <c r="BG750" s="128">
        <f>IF(N750="zákl. přenesená",J750,0)</f>
        <v>0</v>
      </c>
      <c r="BH750" s="128">
        <f>IF(N750="sníž. přenesená",J750,0)</f>
        <v>0</v>
      </c>
      <c r="BI750" s="128">
        <f>IF(N750="nulová",J750,0)</f>
        <v>0</v>
      </c>
      <c r="BJ750" s="24" t="s">
        <v>26</v>
      </c>
      <c r="BK750" s="128">
        <f>ROUND(I750*H750,2)</f>
        <v>0</v>
      </c>
      <c r="BL750" s="24" t="s">
        <v>363</v>
      </c>
      <c r="BM750" s="24" t="s">
        <v>1300</v>
      </c>
    </row>
    <row r="751" spans="2:51" s="12" customFormat="1" ht="13.5">
      <c r="B751" s="134"/>
      <c r="C751" s="261"/>
      <c r="D751" s="262" t="s">
        <v>294</v>
      </c>
      <c r="E751" s="263" t="s">
        <v>5</v>
      </c>
      <c r="F751" s="238" t="s">
        <v>298</v>
      </c>
      <c r="G751" s="261"/>
      <c r="H751" s="264" t="s">
        <v>5</v>
      </c>
      <c r="I751" s="261"/>
      <c r="J751" s="261"/>
      <c r="K751" s="261"/>
      <c r="L751" s="134"/>
      <c r="M751" s="137"/>
      <c r="N751" s="138"/>
      <c r="O751" s="138"/>
      <c r="P751" s="138"/>
      <c r="Q751" s="138"/>
      <c r="R751" s="138"/>
      <c r="S751" s="138"/>
      <c r="T751" s="139"/>
      <c r="AT751" s="135" t="s">
        <v>294</v>
      </c>
      <c r="AU751" s="135" t="s">
        <v>86</v>
      </c>
      <c r="AV751" s="12" t="s">
        <v>26</v>
      </c>
      <c r="AW751" s="12" t="s">
        <v>40</v>
      </c>
      <c r="AX751" s="12" t="s">
        <v>77</v>
      </c>
      <c r="AY751" s="135" t="s">
        <v>284</v>
      </c>
    </row>
    <row r="752" spans="2:51" s="11" customFormat="1" ht="13.5">
      <c r="B752" s="129"/>
      <c r="C752" s="257"/>
      <c r="D752" s="258" t="s">
        <v>294</v>
      </c>
      <c r="E752" s="259" t="s">
        <v>5</v>
      </c>
      <c r="F752" s="237" t="s">
        <v>26</v>
      </c>
      <c r="G752" s="257"/>
      <c r="H752" s="260">
        <v>1</v>
      </c>
      <c r="I752" s="257"/>
      <c r="J752" s="257"/>
      <c r="K752" s="257"/>
      <c r="L752" s="129"/>
      <c r="M752" s="130"/>
      <c r="N752" s="131"/>
      <c r="O752" s="131"/>
      <c r="P752" s="131"/>
      <c r="Q752" s="131"/>
      <c r="R752" s="131"/>
      <c r="S752" s="131"/>
      <c r="T752" s="132"/>
      <c r="AT752" s="133" t="s">
        <v>294</v>
      </c>
      <c r="AU752" s="133" t="s">
        <v>86</v>
      </c>
      <c r="AV752" s="11" t="s">
        <v>86</v>
      </c>
      <c r="AW752" s="11" t="s">
        <v>40</v>
      </c>
      <c r="AX752" s="11" t="s">
        <v>26</v>
      </c>
      <c r="AY752" s="133" t="s">
        <v>284</v>
      </c>
    </row>
    <row r="753" spans="2:65" s="1" customFormat="1" ht="31.5" customHeight="1">
      <c r="B753" s="122"/>
      <c r="C753" s="252" t="s">
        <v>1301</v>
      </c>
      <c r="D753" s="252" t="s">
        <v>287</v>
      </c>
      <c r="E753" s="253" t="s">
        <v>1302</v>
      </c>
      <c r="F753" s="236" t="s">
        <v>1303</v>
      </c>
      <c r="G753" s="254" t="s">
        <v>909</v>
      </c>
      <c r="H753" s="255">
        <v>1</v>
      </c>
      <c r="I753" s="123">
        <v>0</v>
      </c>
      <c r="J753" s="256">
        <f>ROUND(I753*H753,2)</f>
        <v>0</v>
      </c>
      <c r="K753" s="236" t="s">
        <v>5</v>
      </c>
      <c r="L753" s="40"/>
      <c r="M753" s="124" t="s">
        <v>5</v>
      </c>
      <c r="N753" s="125" t="s">
        <v>48</v>
      </c>
      <c r="O753" s="41"/>
      <c r="P753" s="126">
        <f>O753*H753</f>
        <v>0</v>
      </c>
      <c r="Q753" s="126">
        <v>0</v>
      </c>
      <c r="R753" s="126">
        <f>Q753*H753</f>
        <v>0</v>
      </c>
      <c r="S753" s="126">
        <v>0</v>
      </c>
      <c r="T753" s="127">
        <f>S753*H753</f>
        <v>0</v>
      </c>
      <c r="AR753" s="24" t="s">
        <v>363</v>
      </c>
      <c r="AT753" s="24" t="s">
        <v>287</v>
      </c>
      <c r="AU753" s="24" t="s">
        <v>86</v>
      </c>
      <c r="AY753" s="24" t="s">
        <v>284</v>
      </c>
      <c r="BE753" s="128">
        <f>IF(N753="základní",J753,0)</f>
        <v>0</v>
      </c>
      <c r="BF753" s="128">
        <f>IF(N753="snížená",J753,0)</f>
        <v>0</v>
      </c>
      <c r="BG753" s="128">
        <f>IF(N753="zákl. přenesená",J753,0)</f>
        <v>0</v>
      </c>
      <c r="BH753" s="128">
        <f>IF(N753="sníž. přenesená",J753,0)</f>
        <v>0</v>
      </c>
      <c r="BI753" s="128">
        <f>IF(N753="nulová",J753,0)</f>
        <v>0</v>
      </c>
      <c r="BJ753" s="24" t="s">
        <v>26</v>
      </c>
      <c r="BK753" s="128">
        <f>ROUND(I753*H753,2)</f>
        <v>0</v>
      </c>
      <c r="BL753" s="24" t="s">
        <v>363</v>
      </c>
      <c r="BM753" s="24" t="s">
        <v>1304</v>
      </c>
    </row>
    <row r="754" spans="2:51" s="12" customFormat="1" ht="13.5">
      <c r="B754" s="134"/>
      <c r="C754" s="261"/>
      <c r="D754" s="262" t="s">
        <v>294</v>
      </c>
      <c r="E754" s="263" t="s">
        <v>5</v>
      </c>
      <c r="F754" s="238" t="s">
        <v>298</v>
      </c>
      <c r="G754" s="261"/>
      <c r="H754" s="264" t="s">
        <v>5</v>
      </c>
      <c r="I754" s="261"/>
      <c r="J754" s="261"/>
      <c r="K754" s="261"/>
      <c r="L754" s="134"/>
      <c r="M754" s="137"/>
      <c r="N754" s="138"/>
      <c r="O754" s="138"/>
      <c r="P754" s="138"/>
      <c r="Q754" s="138"/>
      <c r="R754" s="138"/>
      <c r="S754" s="138"/>
      <c r="T754" s="139"/>
      <c r="AT754" s="135" t="s">
        <v>294</v>
      </c>
      <c r="AU754" s="135" t="s">
        <v>86</v>
      </c>
      <c r="AV754" s="12" t="s">
        <v>26</v>
      </c>
      <c r="AW754" s="12" t="s">
        <v>40</v>
      </c>
      <c r="AX754" s="12" t="s">
        <v>77</v>
      </c>
      <c r="AY754" s="135" t="s">
        <v>284</v>
      </c>
    </row>
    <row r="755" spans="2:51" s="11" customFormat="1" ht="13.5">
      <c r="B755" s="129"/>
      <c r="C755" s="257"/>
      <c r="D755" s="258" t="s">
        <v>294</v>
      </c>
      <c r="E755" s="259" t="s">
        <v>5</v>
      </c>
      <c r="F755" s="237" t="s">
        <v>26</v>
      </c>
      <c r="G755" s="257"/>
      <c r="H755" s="260">
        <v>1</v>
      </c>
      <c r="I755" s="257"/>
      <c r="J755" s="257"/>
      <c r="K755" s="257"/>
      <c r="L755" s="129"/>
      <c r="M755" s="130"/>
      <c r="N755" s="131"/>
      <c r="O755" s="131"/>
      <c r="P755" s="131"/>
      <c r="Q755" s="131"/>
      <c r="R755" s="131"/>
      <c r="S755" s="131"/>
      <c r="T755" s="132"/>
      <c r="AT755" s="133" t="s">
        <v>294</v>
      </c>
      <c r="AU755" s="133" t="s">
        <v>86</v>
      </c>
      <c r="AV755" s="11" t="s">
        <v>86</v>
      </c>
      <c r="AW755" s="11" t="s">
        <v>40</v>
      </c>
      <c r="AX755" s="11" t="s">
        <v>26</v>
      </c>
      <c r="AY755" s="133" t="s">
        <v>284</v>
      </c>
    </row>
    <row r="756" spans="2:65" s="1" customFormat="1" ht="31.5" customHeight="1">
      <c r="B756" s="122"/>
      <c r="C756" s="252" t="s">
        <v>1305</v>
      </c>
      <c r="D756" s="252" t="s">
        <v>287</v>
      </c>
      <c r="E756" s="253" t="s">
        <v>1306</v>
      </c>
      <c r="F756" s="236" t="s">
        <v>1307</v>
      </c>
      <c r="G756" s="254" t="s">
        <v>909</v>
      </c>
      <c r="H756" s="255">
        <v>1</v>
      </c>
      <c r="I756" s="123">
        <v>0</v>
      </c>
      <c r="J756" s="256">
        <f>ROUND(I756*H756,2)</f>
        <v>0</v>
      </c>
      <c r="K756" s="236" t="s">
        <v>5</v>
      </c>
      <c r="L756" s="40"/>
      <c r="M756" s="124" t="s">
        <v>5</v>
      </c>
      <c r="N756" s="125" t="s">
        <v>48</v>
      </c>
      <c r="O756" s="41"/>
      <c r="P756" s="126">
        <f>O756*H756</f>
        <v>0</v>
      </c>
      <c r="Q756" s="126">
        <v>0</v>
      </c>
      <c r="R756" s="126">
        <f>Q756*H756</f>
        <v>0</v>
      </c>
      <c r="S756" s="126">
        <v>0</v>
      </c>
      <c r="T756" s="127">
        <f>S756*H756</f>
        <v>0</v>
      </c>
      <c r="AR756" s="24" t="s">
        <v>363</v>
      </c>
      <c r="AT756" s="24" t="s">
        <v>287</v>
      </c>
      <c r="AU756" s="24" t="s">
        <v>86</v>
      </c>
      <c r="AY756" s="24" t="s">
        <v>284</v>
      </c>
      <c r="BE756" s="128">
        <f>IF(N756="základní",J756,0)</f>
        <v>0</v>
      </c>
      <c r="BF756" s="128">
        <f>IF(N756="snížená",J756,0)</f>
        <v>0</v>
      </c>
      <c r="BG756" s="128">
        <f>IF(N756="zákl. přenesená",J756,0)</f>
        <v>0</v>
      </c>
      <c r="BH756" s="128">
        <f>IF(N756="sníž. přenesená",J756,0)</f>
        <v>0</v>
      </c>
      <c r="BI756" s="128">
        <f>IF(N756="nulová",J756,0)</f>
        <v>0</v>
      </c>
      <c r="BJ756" s="24" t="s">
        <v>26</v>
      </c>
      <c r="BK756" s="128">
        <f>ROUND(I756*H756,2)</f>
        <v>0</v>
      </c>
      <c r="BL756" s="24" t="s">
        <v>363</v>
      </c>
      <c r="BM756" s="24" t="s">
        <v>1308</v>
      </c>
    </row>
    <row r="757" spans="2:51" s="12" customFormat="1" ht="13.5">
      <c r="B757" s="134"/>
      <c r="C757" s="261"/>
      <c r="D757" s="262" t="s">
        <v>294</v>
      </c>
      <c r="E757" s="263" t="s">
        <v>5</v>
      </c>
      <c r="F757" s="238" t="s">
        <v>298</v>
      </c>
      <c r="G757" s="261"/>
      <c r="H757" s="264" t="s">
        <v>5</v>
      </c>
      <c r="I757" s="261"/>
      <c r="J757" s="261"/>
      <c r="K757" s="261"/>
      <c r="L757" s="134"/>
      <c r="M757" s="137"/>
      <c r="N757" s="138"/>
      <c r="O757" s="138"/>
      <c r="P757" s="138"/>
      <c r="Q757" s="138"/>
      <c r="R757" s="138"/>
      <c r="S757" s="138"/>
      <c r="T757" s="139"/>
      <c r="AT757" s="135" t="s">
        <v>294</v>
      </c>
      <c r="AU757" s="135" t="s">
        <v>86</v>
      </c>
      <c r="AV757" s="12" t="s">
        <v>26</v>
      </c>
      <c r="AW757" s="12" t="s">
        <v>40</v>
      </c>
      <c r="AX757" s="12" t="s">
        <v>77</v>
      </c>
      <c r="AY757" s="135" t="s">
        <v>284</v>
      </c>
    </row>
    <row r="758" spans="2:51" s="11" customFormat="1" ht="13.5">
      <c r="B758" s="129"/>
      <c r="C758" s="257"/>
      <c r="D758" s="262" t="s">
        <v>294</v>
      </c>
      <c r="E758" s="265" t="s">
        <v>5</v>
      </c>
      <c r="F758" s="239" t="s">
        <v>26</v>
      </c>
      <c r="G758" s="257"/>
      <c r="H758" s="266">
        <v>1</v>
      </c>
      <c r="I758" s="257"/>
      <c r="J758" s="257"/>
      <c r="K758" s="257"/>
      <c r="L758" s="129"/>
      <c r="M758" s="130"/>
      <c r="N758" s="131"/>
      <c r="O758" s="131"/>
      <c r="P758" s="131"/>
      <c r="Q758" s="131"/>
      <c r="R758" s="131"/>
      <c r="S758" s="131"/>
      <c r="T758" s="132"/>
      <c r="AT758" s="133" t="s">
        <v>294</v>
      </c>
      <c r="AU758" s="133" t="s">
        <v>86</v>
      </c>
      <c r="AV758" s="11" t="s">
        <v>86</v>
      </c>
      <c r="AW758" s="11" t="s">
        <v>40</v>
      </c>
      <c r="AX758" s="11" t="s">
        <v>26</v>
      </c>
      <c r="AY758" s="133" t="s">
        <v>284</v>
      </c>
    </row>
    <row r="759" spans="2:63" s="10" customFormat="1" ht="29.85" customHeight="1">
      <c r="B759" s="114"/>
      <c r="C759" s="246"/>
      <c r="D759" s="250" t="s">
        <v>76</v>
      </c>
      <c r="E759" s="242" t="s">
        <v>1309</v>
      </c>
      <c r="F759" s="242" t="s">
        <v>1310</v>
      </c>
      <c r="G759" s="246"/>
      <c r="H759" s="246"/>
      <c r="I759" s="246"/>
      <c r="J759" s="251">
        <f>BK759</f>
        <v>0</v>
      </c>
      <c r="K759" s="246"/>
      <c r="L759" s="114"/>
      <c r="M759" s="116"/>
      <c r="N759" s="117"/>
      <c r="O759" s="117"/>
      <c r="P759" s="118">
        <f>SUM(P760:P782)</f>
        <v>0</v>
      </c>
      <c r="Q759" s="117"/>
      <c r="R759" s="118">
        <f>SUM(R760:R782)</f>
        <v>0.46024225</v>
      </c>
      <c r="S759" s="117"/>
      <c r="T759" s="119">
        <f>SUM(T760:T782)</f>
        <v>0.42438200000000004</v>
      </c>
      <c r="AR759" s="115" t="s">
        <v>86</v>
      </c>
      <c r="AT759" s="120" t="s">
        <v>76</v>
      </c>
      <c r="AU759" s="120" t="s">
        <v>26</v>
      </c>
      <c r="AY759" s="115" t="s">
        <v>284</v>
      </c>
      <c r="BK759" s="121">
        <f>SUM(BK760:BK782)</f>
        <v>0</v>
      </c>
    </row>
    <row r="760" spans="2:65" s="1" customFormat="1" ht="31.5" customHeight="1">
      <c r="B760" s="122"/>
      <c r="C760" s="252" t="s">
        <v>1311</v>
      </c>
      <c r="D760" s="252" t="s">
        <v>287</v>
      </c>
      <c r="E760" s="253" t="s">
        <v>1312</v>
      </c>
      <c r="F760" s="236" t="s">
        <v>1313</v>
      </c>
      <c r="G760" s="254" t="s">
        <v>308</v>
      </c>
      <c r="H760" s="255">
        <v>0.295</v>
      </c>
      <c r="I760" s="123">
        <v>0</v>
      </c>
      <c r="J760" s="256">
        <f>ROUND(I760*H760,2)</f>
        <v>0</v>
      </c>
      <c r="K760" s="236" t="s">
        <v>291</v>
      </c>
      <c r="L760" s="40"/>
      <c r="M760" s="124" t="s">
        <v>5</v>
      </c>
      <c r="N760" s="125" t="s">
        <v>48</v>
      </c>
      <c r="O760" s="41"/>
      <c r="P760" s="126">
        <f>O760*H760</f>
        <v>0</v>
      </c>
      <c r="Q760" s="126">
        <v>0.00189</v>
      </c>
      <c r="R760" s="126">
        <f>Q760*H760</f>
        <v>0.00055755</v>
      </c>
      <c r="S760" s="126">
        <v>0</v>
      </c>
      <c r="T760" s="127">
        <f>S760*H760</f>
        <v>0</v>
      </c>
      <c r="AR760" s="24" t="s">
        <v>363</v>
      </c>
      <c r="AT760" s="24" t="s">
        <v>287</v>
      </c>
      <c r="AU760" s="24" t="s">
        <v>86</v>
      </c>
      <c r="AY760" s="24" t="s">
        <v>284</v>
      </c>
      <c r="BE760" s="128">
        <f>IF(N760="základní",J760,0)</f>
        <v>0</v>
      </c>
      <c r="BF760" s="128">
        <f>IF(N760="snížená",J760,0)</f>
        <v>0</v>
      </c>
      <c r="BG760" s="128">
        <f>IF(N760="zákl. přenesená",J760,0)</f>
        <v>0</v>
      </c>
      <c r="BH760" s="128">
        <f>IF(N760="sníž. přenesená",J760,0)</f>
        <v>0</v>
      </c>
      <c r="BI760" s="128">
        <f>IF(N760="nulová",J760,0)</f>
        <v>0</v>
      </c>
      <c r="BJ760" s="24" t="s">
        <v>26</v>
      </c>
      <c r="BK760" s="128">
        <f>ROUND(I760*H760,2)</f>
        <v>0</v>
      </c>
      <c r="BL760" s="24" t="s">
        <v>363</v>
      </c>
      <c r="BM760" s="24" t="s">
        <v>1314</v>
      </c>
    </row>
    <row r="761" spans="2:51" s="11" customFormat="1" ht="13.5">
      <c r="B761" s="129"/>
      <c r="C761" s="257"/>
      <c r="D761" s="258" t="s">
        <v>294</v>
      </c>
      <c r="E761" s="259" t="s">
        <v>5</v>
      </c>
      <c r="F761" s="237" t="s">
        <v>144</v>
      </c>
      <c r="G761" s="257"/>
      <c r="H761" s="260">
        <v>0.295</v>
      </c>
      <c r="I761" s="257"/>
      <c r="J761" s="257"/>
      <c r="K761" s="257"/>
      <c r="L761" s="129"/>
      <c r="M761" s="130"/>
      <c r="N761" s="131"/>
      <c r="O761" s="131"/>
      <c r="P761" s="131"/>
      <c r="Q761" s="131"/>
      <c r="R761" s="131"/>
      <c r="S761" s="131"/>
      <c r="T761" s="132"/>
      <c r="AT761" s="133" t="s">
        <v>294</v>
      </c>
      <c r="AU761" s="133" t="s">
        <v>86</v>
      </c>
      <c r="AV761" s="11" t="s">
        <v>86</v>
      </c>
      <c r="AW761" s="11" t="s">
        <v>40</v>
      </c>
      <c r="AX761" s="11" t="s">
        <v>26</v>
      </c>
      <c r="AY761" s="133" t="s">
        <v>284</v>
      </c>
    </row>
    <row r="762" spans="2:65" s="1" customFormat="1" ht="31.5" customHeight="1">
      <c r="B762" s="122"/>
      <c r="C762" s="252" t="s">
        <v>1315</v>
      </c>
      <c r="D762" s="252" t="s">
        <v>287</v>
      </c>
      <c r="E762" s="253" t="s">
        <v>1316</v>
      </c>
      <c r="F762" s="236" t="s">
        <v>1317</v>
      </c>
      <c r="G762" s="254" t="s">
        <v>485</v>
      </c>
      <c r="H762" s="255">
        <v>110</v>
      </c>
      <c r="I762" s="123">
        <v>0</v>
      </c>
      <c r="J762" s="256">
        <f>ROUND(I762*H762,2)</f>
        <v>0</v>
      </c>
      <c r="K762" s="236" t="s">
        <v>291</v>
      </c>
      <c r="L762" s="40"/>
      <c r="M762" s="124" t="s">
        <v>5</v>
      </c>
      <c r="N762" s="125" t="s">
        <v>48</v>
      </c>
      <c r="O762" s="41"/>
      <c r="P762" s="126">
        <f>O762*H762</f>
        <v>0</v>
      </c>
      <c r="Q762" s="126">
        <v>0.00267</v>
      </c>
      <c r="R762" s="126">
        <f>Q762*H762</f>
        <v>0.2937</v>
      </c>
      <c r="S762" s="126">
        <v>0</v>
      </c>
      <c r="T762" s="127">
        <f>S762*H762</f>
        <v>0</v>
      </c>
      <c r="AR762" s="24" t="s">
        <v>363</v>
      </c>
      <c r="AT762" s="24" t="s">
        <v>287</v>
      </c>
      <c r="AU762" s="24" t="s">
        <v>86</v>
      </c>
      <c r="AY762" s="24" t="s">
        <v>284</v>
      </c>
      <c r="BE762" s="128">
        <f>IF(N762="základní",J762,0)</f>
        <v>0</v>
      </c>
      <c r="BF762" s="128">
        <f>IF(N762="snížená",J762,0)</f>
        <v>0</v>
      </c>
      <c r="BG762" s="128">
        <f>IF(N762="zákl. přenesená",J762,0)</f>
        <v>0</v>
      </c>
      <c r="BH762" s="128">
        <f>IF(N762="sníž. přenesená",J762,0)</f>
        <v>0</v>
      </c>
      <c r="BI762" s="128">
        <f>IF(N762="nulová",J762,0)</f>
        <v>0</v>
      </c>
      <c r="BJ762" s="24" t="s">
        <v>26</v>
      </c>
      <c r="BK762" s="128">
        <f>ROUND(I762*H762,2)</f>
        <v>0</v>
      </c>
      <c r="BL762" s="24" t="s">
        <v>363</v>
      </c>
      <c r="BM762" s="24" t="s">
        <v>1318</v>
      </c>
    </row>
    <row r="763" spans="2:51" s="12" customFormat="1" ht="13.5">
      <c r="B763" s="134"/>
      <c r="C763" s="261"/>
      <c r="D763" s="262" t="s">
        <v>294</v>
      </c>
      <c r="E763" s="263" t="s">
        <v>5</v>
      </c>
      <c r="F763" s="238" t="s">
        <v>560</v>
      </c>
      <c r="G763" s="261"/>
      <c r="H763" s="264" t="s">
        <v>5</v>
      </c>
      <c r="I763" s="261"/>
      <c r="J763" s="261"/>
      <c r="K763" s="261"/>
      <c r="L763" s="134"/>
      <c r="M763" s="137"/>
      <c r="N763" s="138"/>
      <c r="O763" s="138"/>
      <c r="P763" s="138"/>
      <c r="Q763" s="138"/>
      <c r="R763" s="138"/>
      <c r="S763" s="138"/>
      <c r="T763" s="139"/>
      <c r="AT763" s="135" t="s">
        <v>294</v>
      </c>
      <c r="AU763" s="135" t="s">
        <v>86</v>
      </c>
      <c r="AV763" s="12" t="s">
        <v>26</v>
      </c>
      <c r="AW763" s="12" t="s">
        <v>40</v>
      </c>
      <c r="AX763" s="12" t="s">
        <v>77</v>
      </c>
      <c r="AY763" s="135" t="s">
        <v>284</v>
      </c>
    </row>
    <row r="764" spans="2:51" s="11" customFormat="1" ht="13.5">
      <c r="B764" s="129"/>
      <c r="C764" s="257"/>
      <c r="D764" s="258" t="s">
        <v>294</v>
      </c>
      <c r="E764" s="259" t="s">
        <v>152</v>
      </c>
      <c r="F764" s="237" t="s">
        <v>1319</v>
      </c>
      <c r="G764" s="257"/>
      <c r="H764" s="260">
        <v>110</v>
      </c>
      <c r="I764" s="257"/>
      <c r="J764" s="257"/>
      <c r="K764" s="257"/>
      <c r="L764" s="129"/>
      <c r="M764" s="130"/>
      <c r="N764" s="131"/>
      <c r="O764" s="131"/>
      <c r="P764" s="131"/>
      <c r="Q764" s="131"/>
      <c r="R764" s="131"/>
      <c r="S764" s="131"/>
      <c r="T764" s="132"/>
      <c r="AT764" s="133" t="s">
        <v>294</v>
      </c>
      <c r="AU764" s="133" t="s">
        <v>86</v>
      </c>
      <c r="AV764" s="11" t="s">
        <v>86</v>
      </c>
      <c r="AW764" s="11" t="s">
        <v>40</v>
      </c>
      <c r="AX764" s="11" t="s">
        <v>26</v>
      </c>
      <c r="AY764" s="133" t="s">
        <v>284</v>
      </c>
    </row>
    <row r="765" spans="2:65" s="1" customFormat="1" ht="22.5" customHeight="1">
      <c r="B765" s="122"/>
      <c r="C765" s="252" t="s">
        <v>1320</v>
      </c>
      <c r="D765" s="252" t="s">
        <v>287</v>
      </c>
      <c r="E765" s="253" t="s">
        <v>1321</v>
      </c>
      <c r="F765" s="236" t="s">
        <v>1322</v>
      </c>
      <c r="G765" s="254" t="s">
        <v>452</v>
      </c>
      <c r="H765" s="255">
        <v>26.82</v>
      </c>
      <c r="I765" s="123">
        <v>0</v>
      </c>
      <c r="J765" s="256">
        <f>ROUND(I765*H765,2)</f>
        <v>0</v>
      </c>
      <c r="K765" s="236" t="s">
        <v>5</v>
      </c>
      <c r="L765" s="40"/>
      <c r="M765" s="124" t="s">
        <v>5</v>
      </c>
      <c r="N765" s="125" t="s">
        <v>48</v>
      </c>
      <c r="O765" s="41"/>
      <c r="P765" s="126">
        <f>O765*H765</f>
        <v>0</v>
      </c>
      <c r="Q765" s="126">
        <v>0</v>
      </c>
      <c r="R765" s="126">
        <f>Q765*H765</f>
        <v>0</v>
      </c>
      <c r="S765" s="126">
        <v>0</v>
      </c>
      <c r="T765" s="127">
        <f>S765*H765</f>
        <v>0</v>
      </c>
      <c r="AR765" s="24" t="s">
        <v>363</v>
      </c>
      <c r="AT765" s="24" t="s">
        <v>287</v>
      </c>
      <c r="AU765" s="24" t="s">
        <v>86</v>
      </c>
      <c r="AY765" s="24" t="s">
        <v>284</v>
      </c>
      <c r="BE765" s="128">
        <f>IF(N765="základní",J765,0)</f>
        <v>0</v>
      </c>
      <c r="BF765" s="128">
        <f>IF(N765="snížená",J765,0)</f>
        <v>0</v>
      </c>
      <c r="BG765" s="128">
        <f>IF(N765="zákl. přenesená",J765,0)</f>
        <v>0</v>
      </c>
      <c r="BH765" s="128">
        <f>IF(N765="sníž. přenesená",J765,0)</f>
        <v>0</v>
      </c>
      <c r="BI765" s="128">
        <f>IF(N765="nulová",J765,0)</f>
        <v>0</v>
      </c>
      <c r="BJ765" s="24" t="s">
        <v>26</v>
      </c>
      <c r="BK765" s="128">
        <f>ROUND(I765*H765,2)</f>
        <v>0</v>
      </c>
      <c r="BL765" s="24" t="s">
        <v>363</v>
      </c>
      <c r="BM765" s="24" t="s">
        <v>1323</v>
      </c>
    </row>
    <row r="766" spans="2:51" s="12" customFormat="1" ht="13.5">
      <c r="B766" s="134"/>
      <c r="C766" s="261"/>
      <c r="D766" s="262" t="s">
        <v>294</v>
      </c>
      <c r="E766" s="263" t="s">
        <v>5</v>
      </c>
      <c r="F766" s="238" t="s">
        <v>560</v>
      </c>
      <c r="G766" s="261"/>
      <c r="H766" s="264" t="s">
        <v>5</v>
      </c>
      <c r="I766" s="261"/>
      <c r="J766" s="261"/>
      <c r="K766" s="261"/>
      <c r="L766" s="134"/>
      <c r="M766" s="137"/>
      <c r="N766" s="138"/>
      <c r="O766" s="138"/>
      <c r="P766" s="138"/>
      <c r="Q766" s="138"/>
      <c r="R766" s="138"/>
      <c r="S766" s="138"/>
      <c r="T766" s="139"/>
      <c r="AT766" s="135" t="s">
        <v>294</v>
      </c>
      <c r="AU766" s="135" t="s">
        <v>86</v>
      </c>
      <c r="AV766" s="12" t="s">
        <v>26</v>
      </c>
      <c r="AW766" s="12" t="s">
        <v>40</v>
      </c>
      <c r="AX766" s="12" t="s">
        <v>77</v>
      </c>
      <c r="AY766" s="135" t="s">
        <v>284</v>
      </c>
    </row>
    <row r="767" spans="2:51" s="11" customFormat="1" ht="13.5">
      <c r="B767" s="129"/>
      <c r="C767" s="257"/>
      <c r="D767" s="258" t="s">
        <v>294</v>
      </c>
      <c r="E767" s="259" t="s">
        <v>142</v>
      </c>
      <c r="F767" s="237" t="s">
        <v>1324</v>
      </c>
      <c r="G767" s="257"/>
      <c r="H767" s="260">
        <v>26.82</v>
      </c>
      <c r="I767" s="257"/>
      <c r="J767" s="257"/>
      <c r="K767" s="257"/>
      <c r="L767" s="129"/>
      <c r="M767" s="130"/>
      <c r="N767" s="131"/>
      <c r="O767" s="131"/>
      <c r="P767" s="131"/>
      <c r="Q767" s="131"/>
      <c r="R767" s="131"/>
      <c r="S767" s="131"/>
      <c r="T767" s="132"/>
      <c r="AT767" s="133" t="s">
        <v>294</v>
      </c>
      <c r="AU767" s="133" t="s">
        <v>86</v>
      </c>
      <c r="AV767" s="11" t="s">
        <v>86</v>
      </c>
      <c r="AW767" s="11" t="s">
        <v>40</v>
      </c>
      <c r="AX767" s="11" t="s">
        <v>26</v>
      </c>
      <c r="AY767" s="133" t="s">
        <v>284</v>
      </c>
    </row>
    <row r="768" spans="2:65" s="1" customFormat="1" ht="31.5" customHeight="1">
      <c r="B768" s="122"/>
      <c r="C768" s="272" t="s">
        <v>1325</v>
      </c>
      <c r="D768" s="272" t="s">
        <v>439</v>
      </c>
      <c r="E768" s="273" t="s">
        <v>1326</v>
      </c>
      <c r="F768" s="274" t="s">
        <v>1327</v>
      </c>
      <c r="G768" s="275" t="s">
        <v>308</v>
      </c>
      <c r="H768" s="276">
        <v>0.295</v>
      </c>
      <c r="I768" s="145">
        <v>0</v>
      </c>
      <c r="J768" s="277">
        <f>ROUND(I768*H768,2)</f>
        <v>0</v>
      </c>
      <c r="K768" s="274" t="s">
        <v>291</v>
      </c>
      <c r="L768" s="146"/>
      <c r="M768" s="147" t="s">
        <v>5</v>
      </c>
      <c r="N768" s="148" t="s">
        <v>48</v>
      </c>
      <c r="O768" s="41"/>
      <c r="P768" s="126">
        <f>O768*H768</f>
        <v>0</v>
      </c>
      <c r="Q768" s="126">
        <v>0.55</v>
      </c>
      <c r="R768" s="126">
        <f>Q768*H768</f>
        <v>0.16225</v>
      </c>
      <c r="S768" s="126">
        <v>0</v>
      </c>
      <c r="T768" s="127">
        <f>S768*H768</f>
        <v>0</v>
      </c>
      <c r="AR768" s="24" t="s">
        <v>444</v>
      </c>
      <c r="AT768" s="24" t="s">
        <v>439</v>
      </c>
      <c r="AU768" s="24" t="s">
        <v>86</v>
      </c>
      <c r="AY768" s="24" t="s">
        <v>284</v>
      </c>
      <c r="BE768" s="128">
        <f>IF(N768="základní",J768,0)</f>
        <v>0</v>
      </c>
      <c r="BF768" s="128">
        <f>IF(N768="snížená",J768,0)</f>
        <v>0</v>
      </c>
      <c r="BG768" s="128">
        <f>IF(N768="zákl. přenesená",J768,0)</f>
        <v>0</v>
      </c>
      <c r="BH768" s="128">
        <f>IF(N768="sníž. přenesená",J768,0)</f>
        <v>0</v>
      </c>
      <c r="BI768" s="128">
        <f>IF(N768="nulová",J768,0)</f>
        <v>0</v>
      </c>
      <c r="BJ768" s="24" t="s">
        <v>26</v>
      </c>
      <c r="BK768" s="128">
        <f>ROUND(I768*H768,2)</f>
        <v>0</v>
      </c>
      <c r="BL768" s="24" t="s">
        <v>363</v>
      </c>
      <c r="BM768" s="24" t="s">
        <v>1328</v>
      </c>
    </row>
    <row r="769" spans="2:51" s="11" customFormat="1" ht="13.5">
      <c r="B769" s="129"/>
      <c r="C769" s="257"/>
      <c r="D769" s="258" t="s">
        <v>294</v>
      </c>
      <c r="E769" s="259" t="s">
        <v>144</v>
      </c>
      <c r="F769" s="237" t="s">
        <v>1329</v>
      </c>
      <c r="G769" s="257"/>
      <c r="H769" s="260">
        <v>0.295</v>
      </c>
      <c r="I769" s="257"/>
      <c r="J769" s="257"/>
      <c r="K769" s="257"/>
      <c r="L769" s="129"/>
      <c r="M769" s="130"/>
      <c r="N769" s="131"/>
      <c r="O769" s="131"/>
      <c r="P769" s="131"/>
      <c r="Q769" s="131"/>
      <c r="R769" s="131"/>
      <c r="S769" s="131"/>
      <c r="T769" s="132"/>
      <c r="AT769" s="133" t="s">
        <v>294</v>
      </c>
      <c r="AU769" s="133" t="s">
        <v>86</v>
      </c>
      <c r="AV769" s="11" t="s">
        <v>86</v>
      </c>
      <c r="AW769" s="11" t="s">
        <v>40</v>
      </c>
      <c r="AX769" s="11" t="s">
        <v>26</v>
      </c>
      <c r="AY769" s="133" t="s">
        <v>284</v>
      </c>
    </row>
    <row r="770" spans="2:65" s="1" customFormat="1" ht="22.5" customHeight="1">
      <c r="B770" s="122"/>
      <c r="C770" s="252" t="s">
        <v>1330</v>
      </c>
      <c r="D770" s="252" t="s">
        <v>287</v>
      </c>
      <c r="E770" s="253" t="s">
        <v>1331</v>
      </c>
      <c r="F770" s="236" t="s">
        <v>1332</v>
      </c>
      <c r="G770" s="254" t="s">
        <v>308</v>
      </c>
      <c r="H770" s="255">
        <v>0.295</v>
      </c>
      <c r="I770" s="123">
        <v>0</v>
      </c>
      <c r="J770" s="256">
        <f>ROUND(I770*H770,2)</f>
        <v>0</v>
      </c>
      <c r="K770" s="236" t="s">
        <v>291</v>
      </c>
      <c r="L770" s="40"/>
      <c r="M770" s="124" t="s">
        <v>5</v>
      </c>
      <c r="N770" s="125" t="s">
        <v>48</v>
      </c>
      <c r="O770" s="41"/>
      <c r="P770" s="126">
        <f>O770*H770</f>
        <v>0</v>
      </c>
      <c r="Q770" s="126">
        <v>0.01266</v>
      </c>
      <c r="R770" s="126">
        <f>Q770*H770</f>
        <v>0.0037346999999999997</v>
      </c>
      <c r="S770" s="126">
        <v>0</v>
      </c>
      <c r="T770" s="127">
        <f>S770*H770</f>
        <v>0</v>
      </c>
      <c r="AR770" s="24" t="s">
        <v>363</v>
      </c>
      <c r="AT770" s="24" t="s">
        <v>287</v>
      </c>
      <c r="AU770" s="24" t="s">
        <v>86</v>
      </c>
      <c r="AY770" s="24" t="s">
        <v>284</v>
      </c>
      <c r="BE770" s="128">
        <f>IF(N770="základní",J770,0)</f>
        <v>0</v>
      </c>
      <c r="BF770" s="128">
        <f>IF(N770="snížená",J770,0)</f>
        <v>0</v>
      </c>
      <c r="BG770" s="128">
        <f>IF(N770="zákl. přenesená",J770,0)</f>
        <v>0</v>
      </c>
      <c r="BH770" s="128">
        <f>IF(N770="sníž. přenesená",J770,0)</f>
        <v>0</v>
      </c>
      <c r="BI770" s="128">
        <f>IF(N770="nulová",J770,0)</f>
        <v>0</v>
      </c>
      <c r="BJ770" s="24" t="s">
        <v>26</v>
      </c>
      <c r="BK770" s="128">
        <f>ROUND(I770*H770,2)</f>
        <v>0</v>
      </c>
      <c r="BL770" s="24" t="s">
        <v>363</v>
      </c>
      <c r="BM770" s="24" t="s">
        <v>1333</v>
      </c>
    </row>
    <row r="771" spans="2:51" s="11" customFormat="1" ht="13.5">
      <c r="B771" s="129"/>
      <c r="C771" s="257"/>
      <c r="D771" s="258" t="s">
        <v>294</v>
      </c>
      <c r="E771" s="259" t="s">
        <v>5</v>
      </c>
      <c r="F771" s="237" t="s">
        <v>144</v>
      </c>
      <c r="G771" s="257"/>
      <c r="H771" s="260">
        <v>0.295</v>
      </c>
      <c r="I771" s="257"/>
      <c r="J771" s="257"/>
      <c r="K771" s="257"/>
      <c r="L771" s="129"/>
      <c r="M771" s="130"/>
      <c r="N771" s="131"/>
      <c r="O771" s="131"/>
      <c r="P771" s="131"/>
      <c r="Q771" s="131"/>
      <c r="R771" s="131"/>
      <c r="S771" s="131"/>
      <c r="T771" s="132"/>
      <c r="AT771" s="133" t="s">
        <v>294</v>
      </c>
      <c r="AU771" s="133" t="s">
        <v>86</v>
      </c>
      <c r="AV771" s="11" t="s">
        <v>86</v>
      </c>
      <c r="AW771" s="11" t="s">
        <v>40</v>
      </c>
      <c r="AX771" s="11" t="s">
        <v>26</v>
      </c>
      <c r="AY771" s="133" t="s">
        <v>284</v>
      </c>
    </row>
    <row r="772" spans="2:65" s="1" customFormat="1" ht="22.5" customHeight="1">
      <c r="B772" s="122"/>
      <c r="C772" s="252" t="s">
        <v>1334</v>
      </c>
      <c r="D772" s="252" t="s">
        <v>287</v>
      </c>
      <c r="E772" s="253" t="s">
        <v>1335</v>
      </c>
      <c r="F772" s="236" t="s">
        <v>1336</v>
      </c>
      <c r="G772" s="254" t="s">
        <v>290</v>
      </c>
      <c r="H772" s="255">
        <v>7.613</v>
      </c>
      <c r="I772" s="123">
        <v>0</v>
      </c>
      <c r="J772" s="256">
        <f>ROUND(I772*H772,2)</f>
        <v>0</v>
      </c>
      <c r="K772" s="236" t="s">
        <v>291</v>
      </c>
      <c r="L772" s="40"/>
      <c r="M772" s="124" t="s">
        <v>5</v>
      </c>
      <c r="N772" s="125" t="s">
        <v>48</v>
      </c>
      <c r="O772" s="41"/>
      <c r="P772" s="126">
        <f>O772*H772</f>
        <v>0</v>
      </c>
      <c r="Q772" s="126">
        <v>0</v>
      </c>
      <c r="R772" s="126">
        <f>Q772*H772</f>
        <v>0</v>
      </c>
      <c r="S772" s="126">
        <v>0.014</v>
      </c>
      <c r="T772" s="127">
        <f>S772*H772</f>
        <v>0.10658200000000001</v>
      </c>
      <c r="AR772" s="24" t="s">
        <v>363</v>
      </c>
      <c r="AT772" s="24" t="s">
        <v>287</v>
      </c>
      <c r="AU772" s="24" t="s">
        <v>86</v>
      </c>
      <c r="AY772" s="24" t="s">
        <v>284</v>
      </c>
      <c r="BE772" s="128">
        <f>IF(N772="základní",J772,0)</f>
        <v>0</v>
      </c>
      <c r="BF772" s="128">
        <f>IF(N772="snížená",J772,0)</f>
        <v>0</v>
      </c>
      <c r="BG772" s="128">
        <f>IF(N772="zákl. přenesená",J772,0)</f>
        <v>0</v>
      </c>
      <c r="BH772" s="128">
        <f>IF(N772="sníž. přenesená",J772,0)</f>
        <v>0</v>
      </c>
      <c r="BI772" s="128">
        <f>IF(N772="nulová",J772,0)</f>
        <v>0</v>
      </c>
      <c r="BJ772" s="24" t="s">
        <v>26</v>
      </c>
      <c r="BK772" s="128">
        <f>ROUND(I772*H772,2)</f>
        <v>0</v>
      </c>
      <c r="BL772" s="24" t="s">
        <v>363</v>
      </c>
      <c r="BM772" s="24" t="s">
        <v>1337</v>
      </c>
    </row>
    <row r="773" spans="2:51" s="12" customFormat="1" ht="13.5">
      <c r="B773" s="134"/>
      <c r="C773" s="261"/>
      <c r="D773" s="262" t="s">
        <v>294</v>
      </c>
      <c r="E773" s="263" t="s">
        <v>5</v>
      </c>
      <c r="F773" s="238" t="s">
        <v>298</v>
      </c>
      <c r="G773" s="261"/>
      <c r="H773" s="264" t="s">
        <v>5</v>
      </c>
      <c r="I773" s="261"/>
      <c r="J773" s="261"/>
      <c r="K773" s="261"/>
      <c r="L773" s="134"/>
      <c r="M773" s="137"/>
      <c r="N773" s="138"/>
      <c r="O773" s="138"/>
      <c r="P773" s="138"/>
      <c r="Q773" s="138"/>
      <c r="R773" s="138"/>
      <c r="S773" s="138"/>
      <c r="T773" s="139"/>
      <c r="AT773" s="135" t="s">
        <v>294</v>
      </c>
      <c r="AU773" s="135" t="s">
        <v>86</v>
      </c>
      <c r="AV773" s="12" t="s">
        <v>26</v>
      </c>
      <c r="AW773" s="12" t="s">
        <v>40</v>
      </c>
      <c r="AX773" s="12" t="s">
        <v>77</v>
      </c>
      <c r="AY773" s="135" t="s">
        <v>284</v>
      </c>
    </row>
    <row r="774" spans="2:51" s="11" customFormat="1" ht="13.5">
      <c r="B774" s="129"/>
      <c r="C774" s="257"/>
      <c r="D774" s="258" t="s">
        <v>294</v>
      </c>
      <c r="E774" s="259" t="s">
        <v>5</v>
      </c>
      <c r="F774" s="237" t="s">
        <v>1338</v>
      </c>
      <c r="G774" s="257"/>
      <c r="H774" s="260">
        <v>7.613</v>
      </c>
      <c r="I774" s="257"/>
      <c r="J774" s="257"/>
      <c r="K774" s="257"/>
      <c r="L774" s="129"/>
      <c r="M774" s="130"/>
      <c r="N774" s="131"/>
      <c r="O774" s="131"/>
      <c r="P774" s="131"/>
      <c r="Q774" s="131"/>
      <c r="R774" s="131"/>
      <c r="S774" s="131"/>
      <c r="T774" s="132"/>
      <c r="AT774" s="133" t="s">
        <v>294</v>
      </c>
      <c r="AU774" s="133" t="s">
        <v>86</v>
      </c>
      <c r="AV774" s="11" t="s">
        <v>86</v>
      </c>
      <c r="AW774" s="11" t="s">
        <v>40</v>
      </c>
      <c r="AX774" s="11" t="s">
        <v>26</v>
      </c>
      <c r="AY774" s="133" t="s">
        <v>284</v>
      </c>
    </row>
    <row r="775" spans="2:65" s="1" customFormat="1" ht="22.5" customHeight="1">
      <c r="B775" s="122"/>
      <c r="C775" s="252" t="s">
        <v>1339</v>
      </c>
      <c r="D775" s="252" t="s">
        <v>287</v>
      </c>
      <c r="E775" s="253" t="s">
        <v>1340</v>
      </c>
      <c r="F775" s="236" t="s">
        <v>1341</v>
      </c>
      <c r="G775" s="254" t="s">
        <v>452</v>
      </c>
      <c r="H775" s="255">
        <v>8.75</v>
      </c>
      <c r="I775" s="123">
        <v>0</v>
      </c>
      <c r="J775" s="256">
        <f>ROUND(I775*H775,2)</f>
        <v>0</v>
      </c>
      <c r="K775" s="236" t="s">
        <v>291</v>
      </c>
      <c r="L775" s="40"/>
      <c r="M775" s="124" t="s">
        <v>5</v>
      </c>
      <c r="N775" s="125" t="s">
        <v>48</v>
      </c>
      <c r="O775" s="41"/>
      <c r="P775" s="126">
        <f>O775*H775</f>
        <v>0</v>
      </c>
      <c r="Q775" s="126">
        <v>0</v>
      </c>
      <c r="R775" s="126">
        <f>Q775*H775</f>
        <v>0</v>
      </c>
      <c r="S775" s="126">
        <v>0.008</v>
      </c>
      <c r="T775" s="127">
        <f>S775*H775</f>
        <v>0.07</v>
      </c>
      <c r="AR775" s="24" t="s">
        <v>363</v>
      </c>
      <c r="AT775" s="24" t="s">
        <v>287</v>
      </c>
      <c r="AU775" s="24" t="s">
        <v>86</v>
      </c>
      <c r="AY775" s="24" t="s">
        <v>284</v>
      </c>
      <c r="BE775" s="128">
        <f>IF(N775="základní",J775,0)</f>
        <v>0</v>
      </c>
      <c r="BF775" s="128">
        <f>IF(N775="snížená",J775,0)</f>
        <v>0</v>
      </c>
      <c r="BG775" s="128">
        <f>IF(N775="zákl. přenesená",J775,0)</f>
        <v>0</v>
      </c>
      <c r="BH775" s="128">
        <f>IF(N775="sníž. přenesená",J775,0)</f>
        <v>0</v>
      </c>
      <c r="BI775" s="128">
        <f>IF(N775="nulová",J775,0)</f>
        <v>0</v>
      </c>
      <c r="BJ775" s="24" t="s">
        <v>26</v>
      </c>
      <c r="BK775" s="128">
        <f>ROUND(I775*H775,2)</f>
        <v>0</v>
      </c>
      <c r="BL775" s="24" t="s">
        <v>363</v>
      </c>
      <c r="BM775" s="24" t="s">
        <v>1342</v>
      </c>
    </row>
    <row r="776" spans="2:51" s="12" customFormat="1" ht="13.5">
      <c r="B776" s="134"/>
      <c r="C776" s="261"/>
      <c r="D776" s="262" t="s">
        <v>294</v>
      </c>
      <c r="E776" s="263" t="s">
        <v>5</v>
      </c>
      <c r="F776" s="238" t="s">
        <v>298</v>
      </c>
      <c r="G776" s="261"/>
      <c r="H776" s="264" t="s">
        <v>5</v>
      </c>
      <c r="I776" s="261"/>
      <c r="J776" s="261"/>
      <c r="K776" s="261"/>
      <c r="L776" s="134"/>
      <c r="M776" s="137"/>
      <c r="N776" s="138"/>
      <c r="O776" s="138"/>
      <c r="P776" s="138"/>
      <c r="Q776" s="138"/>
      <c r="R776" s="138"/>
      <c r="S776" s="138"/>
      <c r="T776" s="139"/>
      <c r="AT776" s="135" t="s">
        <v>294</v>
      </c>
      <c r="AU776" s="135" t="s">
        <v>86</v>
      </c>
      <c r="AV776" s="12" t="s">
        <v>26</v>
      </c>
      <c r="AW776" s="12" t="s">
        <v>40</v>
      </c>
      <c r="AX776" s="12" t="s">
        <v>77</v>
      </c>
      <c r="AY776" s="135" t="s">
        <v>284</v>
      </c>
    </row>
    <row r="777" spans="2:51" s="11" customFormat="1" ht="13.5">
      <c r="B777" s="129"/>
      <c r="C777" s="257"/>
      <c r="D777" s="258" t="s">
        <v>294</v>
      </c>
      <c r="E777" s="259" t="s">
        <v>5</v>
      </c>
      <c r="F777" s="237" t="s">
        <v>1343</v>
      </c>
      <c r="G777" s="257"/>
      <c r="H777" s="260">
        <v>8.75</v>
      </c>
      <c r="I777" s="257"/>
      <c r="J777" s="257"/>
      <c r="K777" s="257"/>
      <c r="L777" s="129"/>
      <c r="M777" s="130"/>
      <c r="N777" s="131"/>
      <c r="O777" s="131"/>
      <c r="P777" s="131"/>
      <c r="Q777" s="131"/>
      <c r="R777" s="131"/>
      <c r="S777" s="131"/>
      <c r="T777" s="132"/>
      <c r="AT777" s="133" t="s">
        <v>294</v>
      </c>
      <c r="AU777" s="133" t="s">
        <v>86</v>
      </c>
      <c r="AV777" s="11" t="s">
        <v>86</v>
      </c>
      <c r="AW777" s="11" t="s">
        <v>40</v>
      </c>
      <c r="AX777" s="11" t="s">
        <v>26</v>
      </c>
      <c r="AY777" s="133" t="s">
        <v>284</v>
      </c>
    </row>
    <row r="778" spans="2:65" s="1" customFormat="1" ht="31.5" customHeight="1">
      <c r="B778" s="122"/>
      <c r="C778" s="252" t="s">
        <v>1344</v>
      </c>
      <c r="D778" s="252" t="s">
        <v>287</v>
      </c>
      <c r="E778" s="253" t="s">
        <v>1345</v>
      </c>
      <c r="F778" s="236" t="s">
        <v>1346</v>
      </c>
      <c r="G778" s="254" t="s">
        <v>290</v>
      </c>
      <c r="H778" s="255">
        <v>6.195</v>
      </c>
      <c r="I778" s="123">
        <v>0</v>
      </c>
      <c r="J778" s="256">
        <f>ROUND(I778*H778,2)</f>
        <v>0</v>
      </c>
      <c r="K778" s="236" t="s">
        <v>291</v>
      </c>
      <c r="L778" s="40"/>
      <c r="M778" s="124" t="s">
        <v>5</v>
      </c>
      <c r="N778" s="125" t="s">
        <v>48</v>
      </c>
      <c r="O778" s="41"/>
      <c r="P778" s="126">
        <f>O778*H778</f>
        <v>0</v>
      </c>
      <c r="Q778" s="126">
        <v>0</v>
      </c>
      <c r="R778" s="126">
        <f>Q778*H778</f>
        <v>0</v>
      </c>
      <c r="S778" s="126">
        <v>0.04</v>
      </c>
      <c r="T778" s="127">
        <f>S778*H778</f>
        <v>0.24780000000000002</v>
      </c>
      <c r="AR778" s="24" t="s">
        <v>363</v>
      </c>
      <c r="AT778" s="24" t="s">
        <v>287</v>
      </c>
      <c r="AU778" s="24" t="s">
        <v>86</v>
      </c>
      <c r="AY778" s="24" t="s">
        <v>284</v>
      </c>
      <c r="BE778" s="128">
        <f>IF(N778="základní",J778,0)</f>
        <v>0</v>
      </c>
      <c r="BF778" s="128">
        <f>IF(N778="snížená",J778,0)</f>
        <v>0</v>
      </c>
      <c r="BG778" s="128">
        <f>IF(N778="zákl. přenesená",J778,0)</f>
        <v>0</v>
      </c>
      <c r="BH778" s="128">
        <f>IF(N778="sníž. přenesená",J778,0)</f>
        <v>0</v>
      </c>
      <c r="BI778" s="128">
        <f>IF(N778="nulová",J778,0)</f>
        <v>0</v>
      </c>
      <c r="BJ778" s="24" t="s">
        <v>26</v>
      </c>
      <c r="BK778" s="128">
        <f>ROUND(I778*H778,2)</f>
        <v>0</v>
      </c>
      <c r="BL778" s="24" t="s">
        <v>363</v>
      </c>
      <c r="BM778" s="24" t="s">
        <v>1347</v>
      </c>
    </row>
    <row r="779" spans="2:51" s="12" customFormat="1" ht="13.5">
      <c r="B779" s="134"/>
      <c r="C779" s="261"/>
      <c r="D779" s="262" t="s">
        <v>294</v>
      </c>
      <c r="E779" s="263" t="s">
        <v>5</v>
      </c>
      <c r="F779" s="238" t="s">
        <v>298</v>
      </c>
      <c r="G779" s="261"/>
      <c r="H779" s="264" t="s">
        <v>5</v>
      </c>
      <c r="I779" s="261"/>
      <c r="J779" s="261"/>
      <c r="K779" s="261"/>
      <c r="L779" s="134"/>
      <c r="M779" s="137"/>
      <c r="N779" s="138"/>
      <c r="O779" s="138"/>
      <c r="P779" s="138"/>
      <c r="Q779" s="138"/>
      <c r="R779" s="138"/>
      <c r="S779" s="138"/>
      <c r="T779" s="139"/>
      <c r="AT779" s="135" t="s">
        <v>294</v>
      </c>
      <c r="AU779" s="135" t="s">
        <v>86</v>
      </c>
      <c r="AV779" s="12" t="s">
        <v>26</v>
      </c>
      <c r="AW779" s="12" t="s">
        <v>40</v>
      </c>
      <c r="AX779" s="12" t="s">
        <v>77</v>
      </c>
      <c r="AY779" s="135" t="s">
        <v>284</v>
      </c>
    </row>
    <row r="780" spans="2:51" s="11" customFormat="1" ht="13.5">
      <c r="B780" s="129"/>
      <c r="C780" s="257"/>
      <c r="D780" s="258" t="s">
        <v>294</v>
      </c>
      <c r="E780" s="259" t="s">
        <v>137</v>
      </c>
      <c r="F780" s="237" t="s">
        <v>1348</v>
      </c>
      <c r="G780" s="257"/>
      <c r="H780" s="260">
        <v>6.195</v>
      </c>
      <c r="I780" s="257"/>
      <c r="J780" s="257"/>
      <c r="K780" s="257"/>
      <c r="L780" s="129"/>
      <c r="M780" s="130"/>
      <c r="N780" s="131"/>
      <c r="O780" s="131"/>
      <c r="P780" s="131"/>
      <c r="Q780" s="131"/>
      <c r="R780" s="131"/>
      <c r="S780" s="131"/>
      <c r="T780" s="132"/>
      <c r="AT780" s="133" t="s">
        <v>294</v>
      </c>
      <c r="AU780" s="133" t="s">
        <v>86</v>
      </c>
      <c r="AV780" s="11" t="s">
        <v>86</v>
      </c>
      <c r="AW780" s="11" t="s">
        <v>40</v>
      </c>
      <c r="AX780" s="11" t="s">
        <v>26</v>
      </c>
      <c r="AY780" s="133" t="s">
        <v>284</v>
      </c>
    </row>
    <row r="781" spans="2:65" s="1" customFormat="1" ht="31.5" customHeight="1">
      <c r="B781" s="122"/>
      <c r="C781" s="252" t="s">
        <v>1349</v>
      </c>
      <c r="D781" s="252" t="s">
        <v>287</v>
      </c>
      <c r="E781" s="253" t="s">
        <v>1350</v>
      </c>
      <c r="F781" s="236" t="s">
        <v>1351</v>
      </c>
      <c r="G781" s="254" t="s">
        <v>462</v>
      </c>
      <c r="H781" s="255">
        <v>0.46</v>
      </c>
      <c r="I781" s="123">
        <v>0</v>
      </c>
      <c r="J781" s="256">
        <f>ROUND(I781*H781,2)</f>
        <v>0</v>
      </c>
      <c r="K781" s="236" t="s">
        <v>291</v>
      </c>
      <c r="L781" s="40"/>
      <c r="M781" s="124" t="s">
        <v>5</v>
      </c>
      <c r="N781" s="125" t="s">
        <v>48</v>
      </c>
      <c r="O781" s="41"/>
      <c r="P781" s="126">
        <f>O781*H781</f>
        <v>0</v>
      </c>
      <c r="Q781" s="126">
        <v>0</v>
      </c>
      <c r="R781" s="126">
        <f>Q781*H781</f>
        <v>0</v>
      </c>
      <c r="S781" s="126">
        <v>0</v>
      </c>
      <c r="T781" s="127">
        <f>S781*H781</f>
        <v>0</v>
      </c>
      <c r="AR781" s="24" t="s">
        <v>363</v>
      </c>
      <c r="AT781" s="24" t="s">
        <v>287</v>
      </c>
      <c r="AU781" s="24" t="s">
        <v>86</v>
      </c>
      <c r="AY781" s="24" t="s">
        <v>284</v>
      </c>
      <c r="BE781" s="128">
        <f>IF(N781="základní",J781,0)</f>
        <v>0</v>
      </c>
      <c r="BF781" s="128">
        <f>IF(N781="snížená",J781,0)</f>
        <v>0</v>
      </c>
      <c r="BG781" s="128">
        <f>IF(N781="zákl. přenesená",J781,0)</f>
        <v>0</v>
      </c>
      <c r="BH781" s="128">
        <f>IF(N781="sníž. přenesená",J781,0)</f>
        <v>0</v>
      </c>
      <c r="BI781" s="128">
        <f>IF(N781="nulová",J781,0)</f>
        <v>0</v>
      </c>
      <c r="BJ781" s="24" t="s">
        <v>26</v>
      </c>
      <c r="BK781" s="128">
        <f>ROUND(I781*H781,2)</f>
        <v>0</v>
      </c>
      <c r="BL781" s="24" t="s">
        <v>363</v>
      </c>
      <c r="BM781" s="24" t="s">
        <v>1352</v>
      </c>
    </row>
    <row r="782" spans="2:65" s="1" customFormat="1" ht="44.25" customHeight="1">
      <c r="B782" s="122"/>
      <c r="C782" s="252" t="s">
        <v>1353</v>
      </c>
      <c r="D782" s="252" t="s">
        <v>287</v>
      </c>
      <c r="E782" s="253" t="s">
        <v>1354</v>
      </c>
      <c r="F782" s="236" t="s">
        <v>1355</v>
      </c>
      <c r="G782" s="254" t="s">
        <v>462</v>
      </c>
      <c r="H782" s="255">
        <v>0.46</v>
      </c>
      <c r="I782" s="123">
        <v>0</v>
      </c>
      <c r="J782" s="256">
        <f>ROUND(I782*H782,2)</f>
        <v>0</v>
      </c>
      <c r="K782" s="236" t="s">
        <v>291</v>
      </c>
      <c r="L782" s="40"/>
      <c r="M782" s="124" t="s">
        <v>5</v>
      </c>
      <c r="N782" s="125" t="s">
        <v>48</v>
      </c>
      <c r="O782" s="41"/>
      <c r="P782" s="126">
        <f>O782*H782</f>
        <v>0</v>
      </c>
      <c r="Q782" s="126">
        <v>0</v>
      </c>
      <c r="R782" s="126">
        <f>Q782*H782</f>
        <v>0</v>
      </c>
      <c r="S782" s="126">
        <v>0</v>
      </c>
      <c r="T782" s="127">
        <f>S782*H782</f>
        <v>0</v>
      </c>
      <c r="AR782" s="24" t="s">
        <v>363</v>
      </c>
      <c r="AT782" s="24" t="s">
        <v>287</v>
      </c>
      <c r="AU782" s="24" t="s">
        <v>86</v>
      </c>
      <c r="AY782" s="24" t="s">
        <v>284</v>
      </c>
      <c r="BE782" s="128">
        <f>IF(N782="základní",J782,0)</f>
        <v>0</v>
      </c>
      <c r="BF782" s="128">
        <f>IF(N782="snížená",J782,0)</f>
        <v>0</v>
      </c>
      <c r="BG782" s="128">
        <f>IF(N782="zákl. přenesená",J782,0)</f>
        <v>0</v>
      </c>
      <c r="BH782" s="128">
        <f>IF(N782="sníž. přenesená",J782,0)</f>
        <v>0</v>
      </c>
      <c r="BI782" s="128">
        <f>IF(N782="nulová",J782,0)</f>
        <v>0</v>
      </c>
      <c r="BJ782" s="24" t="s">
        <v>26</v>
      </c>
      <c r="BK782" s="128">
        <f>ROUND(I782*H782,2)</f>
        <v>0</v>
      </c>
      <c r="BL782" s="24" t="s">
        <v>363</v>
      </c>
      <c r="BM782" s="24" t="s">
        <v>1356</v>
      </c>
    </row>
    <row r="783" spans="2:63" s="10" customFormat="1" ht="29.85" customHeight="1">
      <c r="B783" s="114"/>
      <c r="C783" s="246"/>
      <c r="D783" s="250" t="s">
        <v>76</v>
      </c>
      <c r="E783" s="242" t="s">
        <v>1357</v>
      </c>
      <c r="F783" s="242" t="s">
        <v>1358</v>
      </c>
      <c r="G783" s="246"/>
      <c r="H783" s="246"/>
      <c r="I783" s="246"/>
      <c r="J783" s="251">
        <f>BK783</f>
        <v>0</v>
      </c>
      <c r="K783" s="246"/>
      <c r="L783" s="114"/>
      <c r="M783" s="116"/>
      <c r="N783" s="117"/>
      <c r="O783" s="117"/>
      <c r="P783" s="118">
        <f>SUM(P784:P848)</f>
        <v>0</v>
      </c>
      <c r="Q783" s="117"/>
      <c r="R783" s="118">
        <f>SUM(R784:R848)</f>
        <v>1.13572</v>
      </c>
      <c r="S783" s="117"/>
      <c r="T783" s="119">
        <f>SUM(T784:T848)</f>
        <v>0.1718055</v>
      </c>
      <c r="AR783" s="115" t="s">
        <v>86</v>
      </c>
      <c r="AT783" s="120" t="s">
        <v>76</v>
      </c>
      <c r="AU783" s="120" t="s">
        <v>26</v>
      </c>
      <c r="AY783" s="115" t="s">
        <v>284</v>
      </c>
      <c r="BK783" s="121">
        <f>SUM(BK784:BK848)</f>
        <v>0</v>
      </c>
    </row>
    <row r="784" spans="2:65" s="1" customFormat="1" ht="31.5" customHeight="1">
      <c r="B784" s="122"/>
      <c r="C784" s="252" t="s">
        <v>1359</v>
      </c>
      <c r="D784" s="252" t="s">
        <v>287</v>
      </c>
      <c r="E784" s="253" t="s">
        <v>1360</v>
      </c>
      <c r="F784" s="236" t="s">
        <v>1361</v>
      </c>
      <c r="G784" s="254" t="s">
        <v>452</v>
      </c>
      <c r="H784" s="255">
        <v>27.5</v>
      </c>
      <c r="I784" s="123">
        <v>0</v>
      </c>
      <c r="J784" s="256">
        <f>ROUND(I784*H784,2)</f>
        <v>0</v>
      </c>
      <c r="K784" s="236" t="s">
        <v>291</v>
      </c>
      <c r="L784" s="40"/>
      <c r="M784" s="124" t="s">
        <v>5</v>
      </c>
      <c r="N784" s="125" t="s">
        <v>48</v>
      </c>
      <c r="O784" s="41"/>
      <c r="P784" s="126">
        <f>O784*H784</f>
        <v>0</v>
      </c>
      <c r="Q784" s="126">
        <v>0</v>
      </c>
      <c r="R784" s="126">
        <f>Q784*H784</f>
        <v>0</v>
      </c>
      <c r="S784" s="126">
        <v>0.00336</v>
      </c>
      <c r="T784" s="127">
        <f>S784*H784</f>
        <v>0.09240000000000001</v>
      </c>
      <c r="AR784" s="24" t="s">
        <v>363</v>
      </c>
      <c r="AT784" s="24" t="s">
        <v>287</v>
      </c>
      <c r="AU784" s="24" t="s">
        <v>86</v>
      </c>
      <c r="AY784" s="24" t="s">
        <v>284</v>
      </c>
      <c r="BE784" s="128">
        <f>IF(N784="základní",J784,0)</f>
        <v>0</v>
      </c>
      <c r="BF784" s="128">
        <f>IF(N784="snížená",J784,0)</f>
        <v>0</v>
      </c>
      <c r="BG784" s="128">
        <f>IF(N784="zákl. přenesená",J784,0)</f>
        <v>0</v>
      </c>
      <c r="BH784" s="128">
        <f>IF(N784="sníž. přenesená",J784,0)</f>
        <v>0</v>
      </c>
      <c r="BI784" s="128">
        <f>IF(N784="nulová",J784,0)</f>
        <v>0</v>
      </c>
      <c r="BJ784" s="24" t="s">
        <v>26</v>
      </c>
      <c r="BK784" s="128">
        <f>ROUND(I784*H784,2)</f>
        <v>0</v>
      </c>
      <c r="BL784" s="24" t="s">
        <v>363</v>
      </c>
      <c r="BM784" s="24" t="s">
        <v>1362</v>
      </c>
    </row>
    <row r="785" spans="2:51" s="12" customFormat="1" ht="13.5">
      <c r="B785" s="134"/>
      <c r="C785" s="261"/>
      <c r="D785" s="262" t="s">
        <v>294</v>
      </c>
      <c r="E785" s="263" t="s">
        <v>5</v>
      </c>
      <c r="F785" s="238" t="s">
        <v>298</v>
      </c>
      <c r="G785" s="261"/>
      <c r="H785" s="264" t="s">
        <v>5</v>
      </c>
      <c r="I785" s="261"/>
      <c r="J785" s="261"/>
      <c r="K785" s="261"/>
      <c r="L785" s="134"/>
      <c r="M785" s="137"/>
      <c r="N785" s="138"/>
      <c r="O785" s="138"/>
      <c r="P785" s="138"/>
      <c r="Q785" s="138"/>
      <c r="R785" s="138"/>
      <c r="S785" s="138"/>
      <c r="T785" s="139"/>
      <c r="AT785" s="135" t="s">
        <v>294</v>
      </c>
      <c r="AU785" s="135" t="s">
        <v>86</v>
      </c>
      <c r="AV785" s="12" t="s">
        <v>26</v>
      </c>
      <c r="AW785" s="12" t="s">
        <v>40</v>
      </c>
      <c r="AX785" s="12" t="s">
        <v>77</v>
      </c>
      <c r="AY785" s="135" t="s">
        <v>284</v>
      </c>
    </row>
    <row r="786" spans="2:51" s="12" customFormat="1" ht="13.5">
      <c r="B786" s="134"/>
      <c r="C786" s="261"/>
      <c r="D786" s="262" t="s">
        <v>294</v>
      </c>
      <c r="E786" s="263" t="s">
        <v>5</v>
      </c>
      <c r="F786" s="238" t="s">
        <v>888</v>
      </c>
      <c r="G786" s="261"/>
      <c r="H786" s="264" t="s">
        <v>5</v>
      </c>
      <c r="I786" s="261"/>
      <c r="J786" s="261"/>
      <c r="K786" s="261"/>
      <c r="L786" s="134"/>
      <c r="M786" s="137"/>
      <c r="N786" s="138"/>
      <c r="O786" s="138"/>
      <c r="P786" s="138"/>
      <c r="Q786" s="138"/>
      <c r="R786" s="138"/>
      <c r="S786" s="138"/>
      <c r="T786" s="139"/>
      <c r="AT786" s="135" t="s">
        <v>294</v>
      </c>
      <c r="AU786" s="135" t="s">
        <v>86</v>
      </c>
      <c r="AV786" s="12" t="s">
        <v>26</v>
      </c>
      <c r="AW786" s="12" t="s">
        <v>40</v>
      </c>
      <c r="AX786" s="12" t="s">
        <v>77</v>
      </c>
      <c r="AY786" s="135" t="s">
        <v>284</v>
      </c>
    </row>
    <row r="787" spans="2:51" s="11" customFormat="1" ht="13.5">
      <c r="B787" s="129"/>
      <c r="C787" s="257"/>
      <c r="D787" s="258" t="s">
        <v>294</v>
      </c>
      <c r="E787" s="259" t="s">
        <v>5</v>
      </c>
      <c r="F787" s="237" t="s">
        <v>1363</v>
      </c>
      <c r="G787" s="257"/>
      <c r="H787" s="260">
        <v>27.5</v>
      </c>
      <c r="I787" s="257"/>
      <c r="J787" s="257"/>
      <c r="K787" s="257"/>
      <c r="L787" s="129"/>
      <c r="M787" s="130"/>
      <c r="N787" s="131"/>
      <c r="O787" s="131"/>
      <c r="P787" s="131"/>
      <c r="Q787" s="131"/>
      <c r="R787" s="131"/>
      <c r="S787" s="131"/>
      <c r="T787" s="132"/>
      <c r="AT787" s="133" t="s">
        <v>294</v>
      </c>
      <c r="AU787" s="133" t="s">
        <v>86</v>
      </c>
      <c r="AV787" s="11" t="s">
        <v>86</v>
      </c>
      <c r="AW787" s="11" t="s">
        <v>40</v>
      </c>
      <c r="AX787" s="11" t="s">
        <v>26</v>
      </c>
      <c r="AY787" s="133" t="s">
        <v>284</v>
      </c>
    </row>
    <row r="788" spans="2:65" s="1" customFormat="1" ht="22.5" customHeight="1">
      <c r="B788" s="122"/>
      <c r="C788" s="252" t="s">
        <v>1364</v>
      </c>
      <c r="D788" s="252" t="s">
        <v>287</v>
      </c>
      <c r="E788" s="253" t="s">
        <v>1365</v>
      </c>
      <c r="F788" s="236" t="s">
        <v>1366</v>
      </c>
      <c r="G788" s="254" t="s">
        <v>452</v>
      </c>
      <c r="H788" s="255">
        <v>12.65</v>
      </c>
      <c r="I788" s="123">
        <v>0</v>
      </c>
      <c r="J788" s="256">
        <f>ROUND(I788*H788,2)</f>
        <v>0</v>
      </c>
      <c r="K788" s="236" t="s">
        <v>291</v>
      </c>
      <c r="L788" s="40"/>
      <c r="M788" s="124" t="s">
        <v>5</v>
      </c>
      <c r="N788" s="125" t="s">
        <v>48</v>
      </c>
      <c r="O788" s="41"/>
      <c r="P788" s="126">
        <f>O788*H788</f>
        <v>0</v>
      </c>
      <c r="Q788" s="126">
        <v>0</v>
      </c>
      <c r="R788" s="126">
        <f>Q788*H788</f>
        <v>0</v>
      </c>
      <c r="S788" s="126">
        <v>0.00287</v>
      </c>
      <c r="T788" s="127">
        <f>S788*H788</f>
        <v>0.036305500000000004</v>
      </c>
      <c r="AR788" s="24" t="s">
        <v>363</v>
      </c>
      <c r="AT788" s="24" t="s">
        <v>287</v>
      </c>
      <c r="AU788" s="24" t="s">
        <v>86</v>
      </c>
      <c r="AY788" s="24" t="s">
        <v>284</v>
      </c>
      <c r="BE788" s="128">
        <f>IF(N788="základní",J788,0)</f>
        <v>0</v>
      </c>
      <c r="BF788" s="128">
        <f>IF(N788="snížená",J788,0)</f>
        <v>0</v>
      </c>
      <c r="BG788" s="128">
        <f>IF(N788="zákl. přenesená",J788,0)</f>
        <v>0</v>
      </c>
      <c r="BH788" s="128">
        <f>IF(N788="sníž. přenesená",J788,0)</f>
        <v>0</v>
      </c>
      <c r="BI788" s="128">
        <f>IF(N788="nulová",J788,0)</f>
        <v>0</v>
      </c>
      <c r="BJ788" s="24" t="s">
        <v>26</v>
      </c>
      <c r="BK788" s="128">
        <f>ROUND(I788*H788,2)</f>
        <v>0</v>
      </c>
      <c r="BL788" s="24" t="s">
        <v>363</v>
      </c>
      <c r="BM788" s="24" t="s">
        <v>1367</v>
      </c>
    </row>
    <row r="789" spans="2:51" s="12" customFormat="1" ht="13.5">
      <c r="B789" s="134"/>
      <c r="C789" s="261"/>
      <c r="D789" s="262" t="s">
        <v>294</v>
      </c>
      <c r="E789" s="263" t="s">
        <v>5</v>
      </c>
      <c r="F789" s="238" t="s">
        <v>298</v>
      </c>
      <c r="G789" s="261"/>
      <c r="H789" s="264" t="s">
        <v>5</v>
      </c>
      <c r="I789" s="261"/>
      <c r="J789" s="261"/>
      <c r="K789" s="261"/>
      <c r="L789" s="134"/>
      <c r="M789" s="137"/>
      <c r="N789" s="138"/>
      <c r="O789" s="138"/>
      <c r="P789" s="138"/>
      <c r="Q789" s="138"/>
      <c r="R789" s="138"/>
      <c r="S789" s="138"/>
      <c r="T789" s="139"/>
      <c r="AT789" s="135" t="s">
        <v>294</v>
      </c>
      <c r="AU789" s="135" t="s">
        <v>86</v>
      </c>
      <c r="AV789" s="12" t="s">
        <v>26</v>
      </c>
      <c r="AW789" s="12" t="s">
        <v>40</v>
      </c>
      <c r="AX789" s="12" t="s">
        <v>77</v>
      </c>
      <c r="AY789" s="135" t="s">
        <v>284</v>
      </c>
    </row>
    <row r="790" spans="2:51" s="11" customFormat="1" ht="13.5">
      <c r="B790" s="129"/>
      <c r="C790" s="257"/>
      <c r="D790" s="258" t="s">
        <v>294</v>
      </c>
      <c r="E790" s="259" t="s">
        <v>5</v>
      </c>
      <c r="F790" s="237" t="s">
        <v>1368</v>
      </c>
      <c r="G790" s="257"/>
      <c r="H790" s="260">
        <v>12.65</v>
      </c>
      <c r="I790" s="257"/>
      <c r="J790" s="257"/>
      <c r="K790" s="257"/>
      <c r="L790" s="129"/>
      <c r="M790" s="130"/>
      <c r="N790" s="131"/>
      <c r="O790" s="131"/>
      <c r="P790" s="131"/>
      <c r="Q790" s="131"/>
      <c r="R790" s="131"/>
      <c r="S790" s="131"/>
      <c r="T790" s="132"/>
      <c r="AT790" s="133" t="s">
        <v>294</v>
      </c>
      <c r="AU790" s="133" t="s">
        <v>86</v>
      </c>
      <c r="AV790" s="11" t="s">
        <v>86</v>
      </c>
      <c r="AW790" s="11" t="s">
        <v>40</v>
      </c>
      <c r="AX790" s="11" t="s">
        <v>26</v>
      </c>
      <c r="AY790" s="133" t="s">
        <v>284</v>
      </c>
    </row>
    <row r="791" spans="2:65" s="1" customFormat="1" ht="22.5" customHeight="1">
      <c r="B791" s="122"/>
      <c r="C791" s="252" t="s">
        <v>1369</v>
      </c>
      <c r="D791" s="252" t="s">
        <v>287</v>
      </c>
      <c r="E791" s="253" t="s">
        <v>1370</v>
      </c>
      <c r="F791" s="236" t="s">
        <v>1371</v>
      </c>
      <c r="G791" s="254" t="s">
        <v>452</v>
      </c>
      <c r="H791" s="255">
        <v>1.2</v>
      </c>
      <c r="I791" s="123">
        <v>0</v>
      </c>
      <c r="J791" s="256">
        <f>ROUND(I791*H791,2)</f>
        <v>0</v>
      </c>
      <c r="K791" s="236" t="s">
        <v>5</v>
      </c>
      <c r="L791" s="40"/>
      <c r="M791" s="124" t="s">
        <v>5</v>
      </c>
      <c r="N791" s="125" t="s">
        <v>48</v>
      </c>
      <c r="O791" s="41"/>
      <c r="P791" s="126">
        <f>O791*H791</f>
        <v>0</v>
      </c>
      <c r="Q791" s="126">
        <v>0</v>
      </c>
      <c r="R791" s="126">
        <f>Q791*H791</f>
        <v>0</v>
      </c>
      <c r="S791" s="126">
        <v>0.00175</v>
      </c>
      <c r="T791" s="127">
        <f>S791*H791</f>
        <v>0.0021</v>
      </c>
      <c r="AR791" s="24" t="s">
        <v>363</v>
      </c>
      <c r="AT791" s="24" t="s">
        <v>287</v>
      </c>
      <c r="AU791" s="24" t="s">
        <v>86</v>
      </c>
      <c r="AY791" s="24" t="s">
        <v>284</v>
      </c>
      <c r="BE791" s="128">
        <f>IF(N791="základní",J791,0)</f>
        <v>0</v>
      </c>
      <c r="BF791" s="128">
        <f>IF(N791="snížená",J791,0)</f>
        <v>0</v>
      </c>
      <c r="BG791" s="128">
        <f>IF(N791="zákl. přenesená",J791,0)</f>
        <v>0</v>
      </c>
      <c r="BH791" s="128">
        <f>IF(N791="sníž. přenesená",J791,0)</f>
        <v>0</v>
      </c>
      <c r="BI791" s="128">
        <f>IF(N791="nulová",J791,0)</f>
        <v>0</v>
      </c>
      <c r="BJ791" s="24" t="s">
        <v>26</v>
      </c>
      <c r="BK791" s="128">
        <f>ROUND(I791*H791,2)</f>
        <v>0</v>
      </c>
      <c r="BL791" s="24" t="s">
        <v>363</v>
      </c>
      <c r="BM791" s="24" t="s">
        <v>1372</v>
      </c>
    </row>
    <row r="792" spans="2:51" s="12" customFormat="1" ht="13.5">
      <c r="B792" s="134"/>
      <c r="C792" s="261"/>
      <c r="D792" s="262" t="s">
        <v>294</v>
      </c>
      <c r="E792" s="263" t="s">
        <v>5</v>
      </c>
      <c r="F792" s="238" t="s">
        <v>298</v>
      </c>
      <c r="G792" s="261"/>
      <c r="H792" s="264" t="s">
        <v>5</v>
      </c>
      <c r="I792" s="261"/>
      <c r="J792" s="261"/>
      <c r="K792" s="261"/>
      <c r="L792" s="134"/>
      <c r="M792" s="137"/>
      <c r="N792" s="138"/>
      <c r="O792" s="138"/>
      <c r="P792" s="138"/>
      <c r="Q792" s="138"/>
      <c r="R792" s="138"/>
      <c r="S792" s="138"/>
      <c r="T792" s="139"/>
      <c r="AT792" s="135" t="s">
        <v>294</v>
      </c>
      <c r="AU792" s="135" t="s">
        <v>86</v>
      </c>
      <c r="AV792" s="12" t="s">
        <v>26</v>
      </c>
      <c r="AW792" s="12" t="s">
        <v>40</v>
      </c>
      <c r="AX792" s="12" t="s">
        <v>77</v>
      </c>
      <c r="AY792" s="135" t="s">
        <v>284</v>
      </c>
    </row>
    <row r="793" spans="2:51" s="11" customFormat="1" ht="13.5">
      <c r="B793" s="129"/>
      <c r="C793" s="257"/>
      <c r="D793" s="258" t="s">
        <v>294</v>
      </c>
      <c r="E793" s="259" t="s">
        <v>5</v>
      </c>
      <c r="F793" s="237" t="s">
        <v>1373</v>
      </c>
      <c r="G793" s="257"/>
      <c r="H793" s="260">
        <v>1.2</v>
      </c>
      <c r="I793" s="257"/>
      <c r="J793" s="257"/>
      <c r="K793" s="257"/>
      <c r="L793" s="129"/>
      <c r="M793" s="130"/>
      <c r="N793" s="131"/>
      <c r="O793" s="131"/>
      <c r="P793" s="131"/>
      <c r="Q793" s="131"/>
      <c r="R793" s="131"/>
      <c r="S793" s="131"/>
      <c r="T793" s="132"/>
      <c r="AT793" s="133" t="s">
        <v>294</v>
      </c>
      <c r="AU793" s="133" t="s">
        <v>86</v>
      </c>
      <c r="AV793" s="11" t="s">
        <v>86</v>
      </c>
      <c r="AW793" s="11" t="s">
        <v>40</v>
      </c>
      <c r="AX793" s="11" t="s">
        <v>26</v>
      </c>
      <c r="AY793" s="133" t="s">
        <v>284</v>
      </c>
    </row>
    <row r="794" spans="2:65" s="1" customFormat="1" ht="22.5" customHeight="1">
      <c r="B794" s="122"/>
      <c r="C794" s="252" t="s">
        <v>1374</v>
      </c>
      <c r="D794" s="252" t="s">
        <v>287</v>
      </c>
      <c r="E794" s="253" t="s">
        <v>1375</v>
      </c>
      <c r="F794" s="236" t="s">
        <v>1376</v>
      </c>
      <c r="G794" s="254" t="s">
        <v>452</v>
      </c>
      <c r="H794" s="255">
        <v>1.2</v>
      </c>
      <c r="I794" s="123">
        <v>0</v>
      </c>
      <c r="J794" s="256">
        <f>ROUND(I794*H794,2)</f>
        <v>0</v>
      </c>
      <c r="K794" s="236" t="s">
        <v>5</v>
      </c>
      <c r="L794" s="40"/>
      <c r="M794" s="124" t="s">
        <v>5</v>
      </c>
      <c r="N794" s="125" t="s">
        <v>48</v>
      </c>
      <c r="O794" s="41"/>
      <c r="P794" s="126">
        <f>O794*H794</f>
        <v>0</v>
      </c>
      <c r="Q794" s="126">
        <v>0</v>
      </c>
      <c r="R794" s="126">
        <f>Q794*H794</f>
        <v>0</v>
      </c>
      <c r="S794" s="126">
        <v>0.00175</v>
      </c>
      <c r="T794" s="127">
        <f>S794*H794</f>
        <v>0.0021</v>
      </c>
      <c r="AR794" s="24" t="s">
        <v>363</v>
      </c>
      <c r="AT794" s="24" t="s">
        <v>287</v>
      </c>
      <c r="AU794" s="24" t="s">
        <v>86</v>
      </c>
      <c r="AY794" s="24" t="s">
        <v>284</v>
      </c>
      <c r="BE794" s="128">
        <f>IF(N794="základní",J794,0)</f>
        <v>0</v>
      </c>
      <c r="BF794" s="128">
        <f>IF(N794="snížená",J794,0)</f>
        <v>0</v>
      </c>
      <c r="BG794" s="128">
        <f>IF(N794="zákl. přenesená",J794,0)</f>
        <v>0</v>
      </c>
      <c r="BH794" s="128">
        <f>IF(N794="sníž. přenesená",J794,0)</f>
        <v>0</v>
      </c>
      <c r="BI794" s="128">
        <f>IF(N794="nulová",J794,0)</f>
        <v>0</v>
      </c>
      <c r="BJ794" s="24" t="s">
        <v>26</v>
      </c>
      <c r="BK794" s="128">
        <f>ROUND(I794*H794,2)</f>
        <v>0</v>
      </c>
      <c r="BL794" s="24" t="s">
        <v>363</v>
      </c>
      <c r="BM794" s="24" t="s">
        <v>1377</v>
      </c>
    </row>
    <row r="795" spans="2:51" s="12" customFormat="1" ht="13.5">
      <c r="B795" s="134"/>
      <c r="C795" s="261"/>
      <c r="D795" s="262" t="s">
        <v>294</v>
      </c>
      <c r="E795" s="263" t="s">
        <v>5</v>
      </c>
      <c r="F795" s="238" t="s">
        <v>298</v>
      </c>
      <c r="G795" s="261"/>
      <c r="H795" s="264" t="s">
        <v>5</v>
      </c>
      <c r="I795" s="261"/>
      <c r="J795" s="261"/>
      <c r="K795" s="261"/>
      <c r="L795" s="134"/>
      <c r="M795" s="137"/>
      <c r="N795" s="138"/>
      <c r="O795" s="138"/>
      <c r="P795" s="138"/>
      <c r="Q795" s="138"/>
      <c r="R795" s="138"/>
      <c r="S795" s="138"/>
      <c r="T795" s="139"/>
      <c r="AT795" s="135" t="s">
        <v>294</v>
      </c>
      <c r="AU795" s="135" t="s">
        <v>86</v>
      </c>
      <c r="AV795" s="12" t="s">
        <v>26</v>
      </c>
      <c r="AW795" s="12" t="s">
        <v>40</v>
      </c>
      <c r="AX795" s="12" t="s">
        <v>77</v>
      </c>
      <c r="AY795" s="135" t="s">
        <v>284</v>
      </c>
    </row>
    <row r="796" spans="2:51" s="11" customFormat="1" ht="13.5">
      <c r="B796" s="129"/>
      <c r="C796" s="257"/>
      <c r="D796" s="258" t="s">
        <v>294</v>
      </c>
      <c r="E796" s="259" t="s">
        <v>5</v>
      </c>
      <c r="F796" s="237" t="s">
        <v>1373</v>
      </c>
      <c r="G796" s="257"/>
      <c r="H796" s="260">
        <v>1.2</v>
      </c>
      <c r="I796" s="257"/>
      <c r="J796" s="257"/>
      <c r="K796" s="257"/>
      <c r="L796" s="129"/>
      <c r="M796" s="130"/>
      <c r="N796" s="131"/>
      <c r="O796" s="131"/>
      <c r="P796" s="131"/>
      <c r="Q796" s="131"/>
      <c r="R796" s="131"/>
      <c r="S796" s="131"/>
      <c r="T796" s="132"/>
      <c r="AT796" s="133" t="s">
        <v>294</v>
      </c>
      <c r="AU796" s="133" t="s">
        <v>86</v>
      </c>
      <c r="AV796" s="11" t="s">
        <v>86</v>
      </c>
      <c r="AW796" s="11" t="s">
        <v>40</v>
      </c>
      <c r="AX796" s="11" t="s">
        <v>26</v>
      </c>
      <c r="AY796" s="133" t="s">
        <v>284</v>
      </c>
    </row>
    <row r="797" spans="2:65" s="1" customFormat="1" ht="22.5" customHeight="1">
      <c r="B797" s="122"/>
      <c r="C797" s="252" t="s">
        <v>1378</v>
      </c>
      <c r="D797" s="252" t="s">
        <v>287</v>
      </c>
      <c r="E797" s="253" t="s">
        <v>1379</v>
      </c>
      <c r="F797" s="236" t="s">
        <v>1376</v>
      </c>
      <c r="G797" s="254" t="s">
        <v>452</v>
      </c>
      <c r="H797" s="255">
        <v>2.6</v>
      </c>
      <c r="I797" s="123">
        <v>0</v>
      </c>
      <c r="J797" s="256">
        <f>ROUND(I797*H797,2)</f>
        <v>0</v>
      </c>
      <c r="K797" s="236" t="s">
        <v>5</v>
      </c>
      <c r="L797" s="40"/>
      <c r="M797" s="124" t="s">
        <v>5</v>
      </c>
      <c r="N797" s="125" t="s">
        <v>48</v>
      </c>
      <c r="O797" s="41"/>
      <c r="P797" s="126">
        <f>O797*H797</f>
        <v>0</v>
      </c>
      <c r="Q797" s="126">
        <v>0</v>
      </c>
      <c r="R797" s="126">
        <f>Q797*H797</f>
        <v>0</v>
      </c>
      <c r="S797" s="126">
        <v>0.004</v>
      </c>
      <c r="T797" s="127">
        <f>S797*H797</f>
        <v>0.010400000000000001</v>
      </c>
      <c r="AR797" s="24" t="s">
        <v>363</v>
      </c>
      <c r="AT797" s="24" t="s">
        <v>287</v>
      </c>
      <c r="AU797" s="24" t="s">
        <v>86</v>
      </c>
      <c r="AY797" s="24" t="s">
        <v>284</v>
      </c>
      <c r="BE797" s="128">
        <f>IF(N797="základní",J797,0)</f>
        <v>0</v>
      </c>
      <c r="BF797" s="128">
        <f>IF(N797="snížená",J797,0)</f>
        <v>0</v>
      </c>
      <c r="BG797" s="128">
        <f>IF(N797="zákl. přenesená",J797,0)</f>
        <v>0</v>
      </c>
      <c r="BH797" s="128">
        <f>IF(N797="sníž. přenesená",J797,0)</f>
        <v>0</v>
      </c>
      <c r="BI797" s="128">
        <f>IF(N797="nulová",J797,0)</f>
        <v>0</v>
      </c>
      <c r="BJ797" s="24" t="s">
        <v>26</v>
      </c>
      <c r="BK797" s="128">
        <f>ROUND(I797*H797,2)</f>
        <v>0</v>
      </c>
      <c r="BL797" s="24" t="s">
        <v>363</v>
      </c>
      <c r="BM797" s="24" t="s">
        <v>1380</v>
      </c>
    </row>
    <row r="798" spans="2:51" s="12" customFormat="1" ht="13.5">
      <c r="B798" s="134"/>
      <c r="C798" s="261"/>
      <c r="D798" s="262" t="s">
        <v>294</v>
      </c>
      <c r="E798" s="263" t="s">
        <v>5</v>
      </c>
      <c r="F798" s="238" t="s">
        <v>298</v>
      </c>
      <c r="G798" s="261"/>
      <c r="H798" s="264" t="s">
        <v>5</v>
      </c>
      <c r="I798" s="261"/>
      <c r="J798" s="261"/>
      <c r="K798" s="261"/>
      <c r="L798" s="134"/>
      <c r="M798" s="137"/>
      <c r="N798" s="138"/>
      <c r="O798" s="138"/>
      <c r="P798" s="138"/>
      <c r="Q798" s="138"/>
      <c r="R798" s="138"/>
      <c r="S798" s="138"/>
      <c r="T798" s="139"/>
      <c r="AT798" s="135" t="s">
        <v>294</v>
      </c>
      <c r="AU798" s="135" t="s">
        <v>86</v>
      </c>
      <c r="AV798" s="12" t="s">
        <v>26</v>
      </c>
      <c r="AW798" s="12" t="s">
        <v>40</v>
      </c>
      <c r="AX798" s="12" t="s">
        <v>77</v>
      </c>
      <c r="AY798" s="135" t="s">
        <v>284</v>
      </c>
    </row>
    <row r="799" spans="2:51" s="11" customFormat="1" ht="13.5">
      <c r="B799" s="129"/>
      <c r="C799" s="257"/>
      <c r="D799" s="258" t="s">
        <v>294</v>
      </c>
      <c r="E799" s="259" t="s">
        <v>5</v>
      </c>
      <c r="F799" s="237" t="s">
        <v>1381</v>
      </c>
      <c r="G799" s="257"/>
      <c r="H799" s="260">
        <v>2.6</v>
      </c>
      <c r="I799" s="257"/>
      <c r="J799" s="257"/>
      <c r="K799" s="257"/>
      <c r="L799" s="129"/>
      <c r="M799" s="130"/>
      <c r="N799" s="131"/>
      <c r="O799" s="131"/>
      <c r="P799" s="131"/>
      <c r="Q799" s="131"/>
      <c r="R799" s="131"/>
      <c r="S799" s="131"/>
      <c r="T799" s="132"/>
      <c r="AT799" s="133" t="s">
        <v>294</v>
      </c>
      <c r="AU799" s="133" t="s">
        <v>86</v>
      </c>
      <c r="AV799" s="11" t="s">
        <v>86</v>
      </c>
      <c r="AW799" s="11" t="s">
        <v>40</v>
      </c>
      <c r="AX799" s="11" t="s">
        <v>26</v>
      </c>
      <c r="AY799" s="133" t="s">
        <v>284</v>
      </c>
    </row>
    <row r="800" spans="2:65" s="1" customFormat="1" ht="22.5" customHeight="1">
      <c r="B800" s="122"/>
      <c r="C800" s="252" t="s">
        <v>1382</v>
      </c>
      <c r="D800" s="252" t="s">
        <v>287</v>
      </c>
      <c r="E800" s="253" t="s">
        <v>1383</v>
      </c>
      <c r="F800" s="236" t="s">
        <v>1384</v>
      </c>
      <c r="G800" s="254" t="s">
        <v>452</v>
      </c>
      <c r="H800" s="255">
        <v>10</v>
      </c>
      <c r="I800" s="123">
        <v>0</v>
      </c>
      <c r="J800" s="256">
        <f>ROUND(I800*H800,2)</f>
        <v>0</v>
      </c>
      <c r="K800" s="236" t="s">
        <v>291</v>
      </c>
      <c r="L800" s="40"/>
      <c r="M800" s="124" t="s">
        <v>5</v>
      </c>
      <c r="N800" s="125" t="s">
        <v>48</v>
      </c>
      <c r="O800" s="41"/>
      <c r="P800" s="126">
        <f>O800*H800</f>
        <v>0</v>
      </c>
      <c r="Q800" s="126">
        <v>0</v>
      </c>
      <c r="R800" s="126">
        <f>Q800*H800</f>
        <v>0</v>
      </c>
      <c r="S800" s="126">
        <v>0.00285</v>
      </c>
      <c r="T800" s="127">
        <f>S800*H800</f>
        <v>0.0285</v>
      </c>
      <c r="AR800" s="24" t="s">
        <v>363</v>
      </c>
      <c r="AT800" s="24" t="s">
        <v>287</v>
      </c>
      <c r="AU800" s="24" t="s">
        <v>86</v>
      </c>
      <c r="AY800" s="24" t="s">
        <v>284</v>
      </c>
      <c r="BE800" s="128">
        <f>IF(N800="základní",J800,0)</f>
        <v>0</v>
      </c>
      <c r="BF800" s="128">
        <f>IF(N800="snížená",J800,0)</f>
        <v>0</v>
      </c>
      <c r="BG800" s="128">
        <f>IF(N800="zákl. přenesená",J800,0)</f>
        <v>0</v>
      </c>
      <c r="BH800" s="128">
        <f>IF(N800="sníž. přenesená",J800,0)</f>
        <v>0</v>
      </c>
      <c r="BI800" s="128">
        <f>IF(N800="nulová",J800,0)</f>
        <v>0</v>
      </c>
      <c r="BJ800" s="24" t="s">
        <v>26</v>
      </c>
      <c r="BK800" s="128">
        <f>ROUND(I800*H800,2)</f>
        <v>0</v>
      </c>
      <c r="BL800" s="24" t="s">
        <v>363</v>
      </c>
      <c r="BM800" s="24" t="s">
        <v>1385</v>
      </c>
    </row>
    <row r="801" spans="2:51" s="12" customFormat="1" ht="13.5">
      <c r="B801" s="134"/>
      <c r="C801" s="261"/>
      <c r="D801" s="262" t="s">
        <v>294</v>
      </c>
      <c r="E801" s="263" t="s">
        <v>5</v>
      </c>
      <c r="F801" s="238" t="s">
        <v>298</v>
      </c>
      <c r="G801" s="261"/>
      <c r="H801" s="264" t="s">
        <v>5</v>
      </c>
      <c r="I801" s="261"/>
      <c r="J801" s="261"/>
      <c r="K801" s="261"/>
      <c r="L801" s="134"/>
      <c r="M801" s="137"/>
      <c r="N801" s="138"/>
      <c r="O801" s="138"/>
      <c r="P801" s="138"/>
      <c r="Q801" s="138"/>
      <c r="R801" s="138"/>
      <c r="S801" s="138"/>
      <c r="T801" s="139"/>
      <c r="AT801" s="135" t="s">
        <v>294</v>
      </c>
      <c r="AU801" s="135" t="s">
        <v>86</v>
      </c>
      <c r="AV801" s="12" t="s">
        <v>26</v>
      </c>
      <c r="AW801" s="12" t="s">
        <v>40</v>
      </c>
      <c r="AX801" s="12" t="s">
        <v>77</v>
      </c>
      <c r="AY801" s="135" t="s">
        <v>284</v>
      </c>
    </row>
    <row r="802" spans="2:51" s="12" customFormat="1" ht="13.5">
      <c r="B802" s="134"/>
      <c r="C802" s="261"/>
      <c r="D802" s="262" t="s">
        <v>294</v>
      </c>
      <c r="E802" s="263" t="s">
        <v>5</v>
      </c>
      <c r="F802" s="238" t="s">
        <v>888</v>
      </c>
      <c r="G802" s="261"/>
      <c r="H802" s="264" t="s">
        <v>5</v>
      </c>
      <c r="I802" s="261"/>
      <c r="J802" s="261"/>
      <c r="K802" s="261"/>
      <c r="L802" s="134"/>
      <c r="M802" s="137"/>
      <c r="N802" s="138"/>
      <c r="O802" s="138"/>
      <c r="P802" s="138"/>
      <c r="Q802" s="138"/>
      <c r="R802" s="138"/>
      <c r="S802" s="138"/>
      <c r="T802" s="139"/>
      <c r="AT802" s="135" t="s">
        <v>294</v>
      </c>
      <c r="AU802" s="135" t="s">
        <v>86</v>
      </c>
      <c r="AV802" s="12" t="s">
        <v>26</v>
      </c>
      <c r="AW802" s="12" t="s">
        <v>40</v>
      </c>
      <c r="AX802" s="12" t="s">
        <v>77</v>
      </c>
      <c r="AY802" s="135" t="s">
        <v>284</v>
      </c>
    </row>
    <row r="803" spans="2:51" s="11" customFormat="1" ht="13.5">
      <c r="B803" s="129"/>
      <c r="C803" s="257"/>
      <c r="D803" s="258" t="s">
        <v>294</v>
      </c>
      <c r="E803" s="259" t="s">
        <v>5</v>
      </c>
      <c r="F803" s="237" t="s">
        <v>31</v>
      </c>
      <c r="G803" s="257"/>
      <c r="H803" s="260">
        <v>10</v>
      </c>
      <c r="I803" s="257"/>
      <c r="J803" s="257"/>
      <c r="K803" s="257"/>
      <c r="L803" s="129"/>
      <c r="M803" s="130"/>
      <c r="N803" s="131"/>
      <c r="O803" s="131"/>
      <c r="P803" s="131"/>
      <c r="Q803" s="131"/>
      <c r="R803" s="131"/>
      <c r="S803" s="131"/>
      <c r="T803" s="132"/>
      <c r="AT803" s="133" t="s">
        <v>294</v>
      </c>
      <c r="AU803" s="133" t="s">
        <v>86</v>
      </c>
      <c r="AV803" s="11" t="s">
        <v>86</v>
      </c>
      <c r="AW803" s="11" t="s">
        <v>40</v>
      </c>
      <c r="AX803" s="11" t="s">
        <v>26</v>
      </c>
      <c r="AY803" s="133" t="s">
        <v>284</v>
      </c>
    </row>
    <row r="804" spans="2:65" s="1" customFormat="1" ht="31.5" customHeight="1">
      <c r="B804" s="122"/>
      <c r="C804" s="252" t="s">
        <v>1386</v>
      </c>
      <c r="D804" s="252" t="s">
        <v>287</v>
      </c>
      <c r="E804" s="253" t="s">
        <v>1387</v>
      </c>
      <c r="F804" s="236" t="s">
        <v>1388</v>
      </c>
      <c r="G804" s="254" t="s">
        <v>452</v>
      </c>
      <c r="H804" s="255">
        <v>12.5</v>
      </c>
      <c r="I804" s="123">
        <v>0</v>
      </c>
      <c r="J804" s="256">
        <f>ROUND(I804*H804,2)</f>
        <v>0</v>
      </c>
      <c r="K804" s="236" t="s">
        <v>5</v>
      </c>
      <c r="L804" s="40"/>
      <c r="M804" s="124" t="s">
        <v>5</v>
      </c>
      <c r="N804" s="125" t="s">
        <v>48</v>
      </c>
      <c r="O804" s="41"/>
      <c r="P804" s="126">
        <f>O804*H804</f>
        <v>0</v>
      </c>
      <c r="Q804" s="126">
        <v>0.00206</v>
      </c>
      <c r="R804" s="126">
        <f>Q804*H804</f>
        <v>0.025750000000000002</v>
      </c>
      <c r="S804" s="126">
        <v>0</v>
      </c>
      <c r="T804" s="127">
        <f>S804*H804</f>
        <v>0</v>
      </c>
      <c r="AR804" s="24" t="s">
        <v>363</v>
      </c>
      <c r="AT804" s="24" t="s">
        <v>287</v>
      </c>
      <c r="AU804" s="24" t="s">
        <v>86</v>
      </c>
      <c r="AY804" s="24" t="s">
        <v>284</v>
      </c>
      <c r="BE804" s="128">
        <f>IF(N804="základní",J804,0)</f>
        <v>0</v>
      </c>
      <c r="BF804" s="128">
        <f>IF(N804="snížená",J804,0)</f>
        <v>0</v>
      </c>
      <c r="BG804" s="128">
        <f>IF(N804="zákl. přenesená",J804,0)</f>
        <v>0</v>
      </c>
      <c r="BH804" s="128">
        <f>IF(N804="sníž. přenesená",J804,0)</f>
        <v>0</v>
      </c>
      <c r="BI804" s="128">
        <f>IF(N804="nulová",J804,0)</f>
        <v>0</v>
      </c>
      <c r="BJ804" s="24" t="s">
        <v>26</v>
      </c>
      <c r="BK804" s="128">
        <f>ROUND(I804*H804,2)</f>
        <v>0</v>
      </c>
      <c r="BL804" s="24" t="s">
        <v>363</v>
      </c>
      <c r="BM804" s="24" t="s">
        <v>1389</v>
      </c>
    </row>
    <row r="805" spans="2:51" s="12" customFormat="1" ht="13.5">
      <c r="B805" s="134"/>
      <c r="C805" s="261"/>
      <c r="D805" s="262" t="s">
        <v>294</v>
      </c>
      <c r="E805" s="263" t="s">
        <v>5</v>
      </c>
      <c r="F805" s="238" t="s">
        <v>888</v>
      </c>
      <c r="G805" s="261"/>
      <c r="H805" s="264" t="s">
        <v>5</v>
      </c>
      <c r="I805" s="261"/>
      <c r="J805" s="261"/>
      <c r="K805" s="261"/>
      <c r="L805" s="134"/>
      <c r="M805" s="137"/>
      <c r="N805" s="138"/>
      <c r="O805" s="138"/>
      <c r="P805" s="138"/>
      <c r="Q805" s="138"/>
      <c r="R805" s="138"/>
      <c r="S805" s="138"/>
      <c r="T805" s="139"/>
      <c r="AT805" s="135" t="s">
        <v>294</v>
      </c>
      <c r="AU805" s="135" t="s">
        <v>86</v>
      </c>
      <c r="AV805" s="12" t="s">
        <v>26</v>
      </c>
      <c r="AW805" s="12" t="s">
        <v>40</v>
      </c>
      <c r="AX805" s="12" t="s">
        <v>77</v>
      </c>
      <c r="AY805" s="135" t="s">
        <v>284</v>
      </c>
    </row>
    <row r="806" spans="2:51" s="11" customFormat="1" ht="13.5">
      <c r="B806" s="129"/>
      <c r="C806" s="257"/>
      <c r="D806" s="258" t="s">
        <v>294</v>
      </c>
      <c r="E806" s="259" t="s">
        <v>5</v>
      </c>
      <c r="F806" s="237" t="s">
        <v>1390</v>
      </c>
      <c r="G806" s="257"/>
      <c r="H806" s="260">
        <v>12.5</v>
      </c>
      <c r="I806" s="257"/>
      <c r="J806" s="257"/>
      <c r="K806" s="257"/>
      <c r="L806" s="129"/>
      <c r="M806" s="130"/>
      <c r="N806" s="131"/>
      <c r="O806" s="131"/>
      <c r="P806" s="131"/>
      <c r="Q806" s="131"/>
      <c r="R806" s="131"/>
      <c r="S806" s="131"/>
      <c r="T806" s="132"/>
      <c r="AT806" s="133" t="s">
        <v>294</v>
      </c>
      <c r="AU806" s="133" t="s">
        <v>86</v>
      </c>
      <c r="AV806" s="11" t="s">
        <v>86</v>
      </c>
      <c r="AW806" s="11" t="s">
        <v>40</v>
      </c>
      <c r="AX806" s="11" t="s">
        <v>26</v>
      </c>
      <c r="AY806" s="133" t="s">
        <v>284</v>
      </c>
    </row>
    <row r="807" spans="2:65" s="1" customFormat="1" ht="31.5" customHeight="1">
      <c r="B807" s="122"/>
      <c r="C807" s="252" t="s">
        <v>1391</v>
      </c>
      <c r="D807" s="252" t="s">
        <v>287</v>
      </c>
      <c r="E807" s="253" t="s">
        <v>1392</v>
      </c>
      <c r="F807" s="236" t="s">
        <v>1393</v>
      </c>
      <c r="G807" s="254" t="s">
        <v>909</v>
      </c>
      <c r="H807" s="255">
        <v>22</v>
      </c>
      <c r="I807" s="123">
        <v>0</v>
      </c>
      <c r="J807" s="256">
        <f>ROUND(I807*H807,2)</f>
        <v>0</v>
      </c>
      <c r="K807" s="236" t="s">
        <v>5</v>
      </c>
      <c r="L807" s="40"/>
      <c r="M807" s="124" t="s">
        <v>5</v>
      </c>
      <c r="N807" s="125" t="s">
        <v>48</v>
      </c>
      <c r="O807" s="41"/>
      <c r="P807" s="126">
        <f>O807*H807</f>
        <v>0</v>
      </c>
      <c r="Q807" s="126">
        <v>0.00025</v>
      </c>
      <c r="R807" s="126">
        <f>Q807*H807</f>
        <v>0.0055</v>
      </c>
      <c r="S807" s="126">
        <v>0</v>
      </c>
      <c r="T807" s="127">
        <f>S807*H807</f>
        <v>0</v>
      </c>
      <c r="AR807" s="24" t="s">
        <v>363</v>
      </c>
      <c r="AT807" s="24" t="s">
        <v>287</v>
      </c>
      <c r="AU807" s="24" t="s">
        <v>86</v>
      </c>
      <c r="AY807" s="24" t="s">
        <v>284</v>
      </c>
      <c r="BE807" s="128">
        <f>IF(N807="základní",J807,0)</f>
        <v>0</v>
      </c>
      <c r="BF807" s="128">
        <f>IF(N807="snížená",J807,0)</f>
        <v>0</v>
      </c>
      <c r="BG807" s="128">
        <f>IF(N807="zákl. přenesená",J807,0)</f>
        <v>0</v>
      </c>
      <c r="BH807" s="128">
        <f>IF(N807="sníž. přenesená",J807,0)</f>
        <v>0</v>
      </c>
      <c r="BI807" s="128">
        <f>IF(N807="nulová",J807,0)</f>
        <v>0</v>
      </c>
      <c r="BJ807" s="24" t="s">
        <v>26</v>
      </c>
      <c r="BK807" s="128">
        <f>ROUND(I807*H807,2)</f>
        <v>0</v>
      </c>
      <c r="BL807" s="24" t="s">
        <v>363</v>
      </c>
      <c r="BM807" s="24" t="s">
        <v>1394</v>
      </c>
    </row>
    <row r="808" spans="2:51" s="12" customFormat="1" ht="13.5">
      <c r="B808" s="134"/>
      <c r="C808" s="261"/>
      <c r="D808" s="262" t="s">
        <v>294</v>
      </c>
      <c r="E808" s="263" t="s">
        <v>5</v>
      </c>
      <c r="F808" s="238" t="s">
        <v>888</v>
      </c>
      <c r="G808" s="261"/>
      <c r="H808" s="264" t="s">
        <v>5</v>
      </c>
      <c r="I808" s="261"/>
      <c r="J808" s="261"/>
      <c r="K808" s="261"/>
      <c r="L808" s="134"/>
      <c r="M808" s="137"/>
      <c r="N808" s="138"/>
      <c r="O808" s="138"/>
      <c r="P808" s="138"/>
      <c r="Q808" s="138"/>
      <c r="R808" s="138"/>
      <c r="S808" s="138"/>
      <c r="T808" s="139"/>
      <c r="AT808" s="135" t="s">
        <v>294</v>
      </c>
      <c r="AU808" s="135" t="s">
        <v>86</v>
      </c>
      <c r="AV808" s="12" t="s">
        <v>26</v>
      </c>
      <c r="AW808" s="12" t="s">
        <v>40</v>
      </c>
      <c r="AX808" s="12" t="s">
        <v>77</v>
      </c>
      <c r="AY808" s="135" t="s">
        <v>284</v>
      </c>
    </row>
    <row r="809" spans="2:51" s="11" customFormat="1" ht="13.5">
      <c r="B809" s="129"/>
      <c r="C809" s="257"/>
      <c r="D809" s="258" t="s">
        <v>294</v>
      </c>
      <c r="E809" s="259" t="s">
        <v>5</v>
      </c>
      <c r="F809" s="237" t="s">
        <v>389</v>
      </c>
      <c r="G809" s="257"/>
      <c r="H809" s="260">
        <v>22</v>
      </c>
      <c r="I809" s="257"/>
      <c r="J809" s="257"/>
      <c r="K809" s="257"/>
      <c r="L809" s="129"/>
      <c r="M809" s="130"/>
      <c r="N809" s="131"/>
      <c r="O809" s="131"/>
      <c r="P809" s="131"/>
      <c r="Q809" s="131"/>
      <c r="R809" s="131"/>
      <c r="S809" s="131"/>
      <c r="T809" s="132"/>
      <c r="AT809" s="133" t="s">
        <v>294</v>
      </c>
      <c r="AU809" s="133" t="s">
        <v>86</v>
      </c>
      <c r="AV809" s="11" t="s">
        <v>86</v>
      </c>
      <c r="AW809" s="11" t="s">
        <v>40</v>
      </c>
      <c r="AX809" s="11" t="s">
        <v>26</v>
      </c>
      <c r="AY809" s="133" t="s">
        <v>284</v>
      </c>
    </row>
    <row r="810" spans="2:65" s="1" customFormat="1" ht="31.5" customHeight="1">
      <c r="B810" s="122"/>
      <c r="C810" s="252" t="s">
        <v>1395</v>
      </c>
      <c r="D810" s="252" t="s">
        <v>287</v>
      </c>
      <c r="E810" s="253" t="s">
        <v>1396</v>
      </c>
      <c r="F810" s="236" t="s">
        <v>1397</v>
      </c>
      <c r="G810" s="254" t="s">
        <v>290</v>
      </c>
      <c r="H810" s="255">
        <v>1</v>
      </c>
      <c r="I810" s="123">
        <v>0</v>
      </c>
      <c r="J810" s="256">
        <f>ROUND(I810*H810,2)</f>
        <v>0</v>
      </c>
      <c r="K810" s="236" t="s">
        <v>5</v>
      </c>
      <c r="L810" s="40"/>
      <c r="M810" s="124" t="s">
        <v>5</v>
      </c>
      <c r="N810" s="125" t="s">
        <v>48</v>
      </c>
      <c r="O810" s="41"/>
      <c r="P810" s="126">
        <f>O810*H810</f>
        <v>0</v>
      </c>
      <c r="Q810" s="126">
        <v>0.00435</v>
      </c>
      <c r="R810" s="126">
        <f>Q810*H810</f>
        <v>0.00435</v>
      </c>
      <c r="S810" s="126">
        <v>0</v>
      </c>
      <c r="T810" s="127">
        <f>S810*H810</f>
        <v>0</v>
      </c>
      <c r="AR810" s="24" t="s">
        <v>363</v>
      </c>
      <c r="AT810" s="24" t="s">
        <v>287</v>
      </c>
      <c r="AU810" s="24" t="s">
        <v>86</v>
      </c>
      <c r="AY810" s="24" t="s">
        <v>284</v>
      </c>
      <c r="BE810" s="128">
        <f>IF(N810="základní",J810,0)</f>
        <v>0</v>
      </c>
      <c r="BF810" s="128">
        <f>IF(N810="snížená",J810,0)</f>
        <v>0</v>
      </c>
      <c r="BG810" s="128">
        <f>IF(N810="zákl. přenesená",J810,0)</f>
        <v>0</v>
      </c>
      <c r="BH810" s="128">
        <f>IF(N810="sníž. přenesená",J810,0)</f>
        <v>0</v>
      </c>
      <c r="BI810" s="128">
        <f>IF(N810="nulová",J810,0)</f>
        <v>0</v>
      </c>
      <c r="BJ810" s="24" t="s">
        <v>26</v>
      </c>
      <c r="BK810" s="128">
        <f>ROUND(I810*H810,2)</f>
        <v>0</v>
      </c>
      <c r="BL810" s="24" t="s">
        <v>363</v>
      </c>
      <c r="BM810" s="24" t="s">
        <v>1398</v>
      </c>
    </row>
    <row r="811" spans="2:51" s="12" customFormat="1" ht="13.5">
      <c r="B811" s="134"/>
      <c r="C811" s="261"/>
      <c r="D811" s="262" t="s">
        <v>294</v>
      </c>
      <c r="E811" s="263" t="s">
        <v>5</v>
      </c>
      <c r="F811" s="238" t="s">
        <v>888</v>
      </c>
      <c r="G811" s="261"/>
      <c r="H811" s="264" t="s">
        <v>5</v>
      </c>
      <c r="I811" s="261"/>
      <c r="J811" s="261"/>
      <c r="K811" s="261"/>
      <c r="L811" s="134"/>
      <c r="M811" s="137"/>
      <c r="N811" s="138"/>
      <c r="O811" s="138"/>
      <c r="P811" s="138"/>
      <c r="Q811" s="138"/>
      <c r="R811" s="138"/>
      <c r="S811" s="138"/>
      <c r="T811" s="139"/>
      <c r="AT811" s="135" t="s">
        <v>294</v>
      </c>
      <c r="AU811" s="135" t="s">
        <v>86</v>
      </c>
      <c r="AV811" s="12" t="s">
        <v>26</v>
      </c>
      <c r="AW811" s="12" t="s">
        <v>40</v>
      </c>
      <c r="AX811" s="12" t="s">
        <v>77</v>
      </c>
      <c r="AY811" s="135" t="s">
        <v>284</v>
      </c>
    </row>
    <row r="812" spans="2:51" s="11" customFormat="1" ht="13.5">
      <c r="B812" s="129"/>
      <c r="C812" s="257"/>
      <c r="D812" s="258" t="s">
        <v>294</v>
      </c>
      <c r="E812" s="259" t="s">
        <v>5</v>
      </c>
      <c r="F812" s="237" t="s">
        <v>26</v>
      </c>
      <c r="G812" s="257"/>
      <c r="H812" s="260">
        <v>1</v>
      </c>
      <c r="I812" s="257"/>
      <c r="J812" s="257"/>
      <c r="K812" s="257"/>
      <c r="L812" s="129"/>
      <c r="M812" s="130"/>
      <c r="N812" s="131"/>
      <c r="O812" s="131"/>
      <c r="P812" s="131"/>
      <c r="Q812" s="131"/>
      <c r="R812" s="131"/>
      <c r="S812" s="131"/>
      <c r="T812" s="132"/>
      <c r="AT812" s="133" t="s">
        <v>294</v>
      </c>
      <c r="AU812" s="133" t="s">
        <v>86</v>
      </c>
      <c r="AV812" s="11" t="s">
        <v>86</v>
      </c>
      <c r="AW812" s="11" t="s">
        <v>40</v>
      </c>
      <c r="AX812" s="11" t="s">
        <v>26</v>
      </c>
      <c r="AY812" s="133" t="s">
        <v>284</v>
      </c>
    </row>
    <row r="813" spans="2:65" s="1" customFormat="1" ht="31.5" customHeight="1">
      <c r="B813" s="122"/>
      <c r="C813" s="252" t="s">
        <v>1399</v>
      </c>
      <c r="D813" s="252" t="s">
        <v>287</v>
      </c>
      <c r="E813" s="253" t="s">
        <v>1400</v>
      </c>
      <c r="F813" s="236" t="s">
        <v>1401</v>
      </c>
      <c r="G813" s="254" t="s">
        <v>452</v>
      </c>
      <c r="H813" s="255">
        <v>13.2</v>
      </c>
      <c r="I813" s="123">
        <v>0</v>
      </c>
      <c r="J813" s="256">
        <f>ROUND(I813*H813,2)</f>
        <v>0</v>
      </c>
      <c r="K813" s="236" t="s">
        <v>5</v>
      </c>
      <c r="L813" s="40"/>
      <c r="M813" s="124" t="s">
        <v>5</v>
      </c>
      <c r="N813" s="125" t="s">
        <v>48</v>
      </c>
      <c r="O813" s="41"/>
      <c r="P813" s="126">
        <f>O813*H813</f>
        <v>0</v>
      </c>
      <c r="Q813" s="126">
        <v>0.00435</v>
      </c>
      <c r="R813" s="126">
        <f>Q813*H813</f>
        <v>0.05741999999999999</v>
      </c>
      <c r="S813" s="126">
        <v>0</v>
      </c>
      <c r="T813" s="127">
        <f>S813*H813</f>
        <v>0</v>
      </c>
      <c r="AR813" s="24" t="s">
        <v>363</v>
      </c>
      <c r="AT813" s="24" t="s">
        <v>287</v>
      </c>
      <c r="AU813" s="24" t="s">
        <v>86</v>
      </c>
      <c r="AY813" s="24" t="s">
        <v>284</v>
      </c>
      <c r="BE813" s="128">
        <f>IF(N813="základní",J813,0)</f>
        <v>0</v>
      </c>
      <c r="BF813" s="128">
        <f>IF(N813="snížená",J813,0)</f>
        <v>0</v>
      </c>
      <c r="BG813" s="128">
        <f>IF(N813="zákl. přenesená",J813,0)</f>
        <v>0</v>
      </c>
      <c r="BH813" s="128">
        <f>IF(N813="sníž. přenesená",J813,0)</f>
        <v>0</v>
      </c>
      <c r="BI813" s="128">
        <f>IF(N813="nulová",J813,0)</f>
        <v>0</v>
      </c>
      <c r="BJ813" s="24" t="s">
        <v>26</v>
      </c>
      <c r="BK813" s="128">
        <f>ROUND(I813*H813,2)</f>
        <v>0</v>
      </c>
      <c r="BL813" s="24" t="s">
        <v>363</v>
      </c>
      <c r="BM813" s="24" t="s">
        <v>1402</v>
      </c>
    </row>
    <row r="814" spans="2:51" s="12" customFormat="1" ht="13.5">
      <c r="B814" s="134"/>
      <c r="C814" s="261"/>
      <c r="D814" s="262" t="s">
        <v>294</v>
      </c>
      <c r="E814" s="263" t="s">
        <v>5</v>
      </c>
      <c r="F814" s="238" t="s">
        <v>888</v>
      </c>
      <c r="G814" s="261"/>
      <c r="H814" s="264" t="s">
        <v>5</v>
      </c>
      <c r="I814" s="261"/>
      <c r="J814" s="261"/>
      <c r="K814" s="261"/>
      <c r="L814" s="134"/>
      <c r="M814" s="137"/>
      <c r="N814" s="138"/>
      <c r="O814" s="138"/>
      <c r="P814" s="138"/>
      <c r="Q814" s="138"/>
      <c r="R814" s="138"/>
      <c r="S814" s="138"/>
      <c r="T814" s="139"/>
      <c r="AT814" s="135" t="s">
        <v>294</v>
      </c>
      <c r="AU814" s="135" t="s">
        <v>86</v>
      </c>
      <c r="AV814" s="12" t="s">
        <v>26</v>
      </c>
      <c r="AW814" s="12" t="s">
        <v>40</v>
      </c>
      <c r="AX814" s="12" t="s">
        <v>77</v>
      </c>
      <c r="AY814" s="135" t="s">
        <v>284</v>
      </c>
    </row>
    <row r="815" spans="2:51" s="11" customFormat="1" ht="13.5">
      <c r="B815" s="129"/>
      <c r="C815" s="257"/>
      <c r="D815" s="258" t="s">
        <v>294</v>
      </c>
      <c r="E815" s="259" t="s">
        <v>5</v>
      </c>
      <c r="F815" s="237" t="s">
        <v>1403</v>
      </c>
      <c r="G815" s="257"/>
      <c r="H815" s="260">
        <v>13.2</v>
      </c>
      <c r="I815" s="257"/>
      <c r="J815" s="257"/>
      <c r="K815" s="257"/>
      <c r="L815" s="129"/>
      <c r="M815" s="130"/>
      <c r="N815" s="131"/>
      <c r="O815" s="131"/>
      <c r="P815" s="131"/>
      <c r="Q815" s="131"/>
      <c r="R815" s="131"/>
      <c r="S815" s="131"/>
      <c r="T815" s="132"/>
      <c r="AT815" s="133" t="s">
        <v>294</v>
      </c>
      <c r="AU815" s="133" t="s">
        <v>86</v>
      </c>
      <c r="AV815" s="11" t="s">
        <v>86</v>
      </c>
      <c r="AW815" s="11" t="s">
        <v>40</v>
      </c>
      <c r="AX815" s="11" t="s">
        <v>26</v>
      </c>
      <c r="AY815" s="133" t="s">
        <v>284</v>
      </c>
    </row>
    <row r="816" spans="2:65" s="1" customFormat="1" ht="22.5" customHeight="1">
      <c r="B816" s="122"/>
      <c r="C816" s="252" t="s">
        <v>1404</v>
      </c>
      <c r="D816" s="252" t="s">
        <v>287</v>
      </c>
      <c r="E816" s="253" t="s">
        <v>1405</v>
      </c>
      <c r="F816" s="236" t="s">
        <v>1406</v>
      </c>
      <c r="G816" s="254" t="s">
        <v>909</v>
      </c>
      <c r="H816" s="255">
        <v>40</v>
      </c>
      <c r="I816" s="123">
        <v>0</v>
      </c>
      <c r="J816" s="256">
        <f>ROUND(I816*H816,2)</f>
        <v>0</v>
      </c>
      <c r="K816" s="236" t="s">
        <v>5</v>
      </c>
      <c r="L816" s="40"/>
      <c r="M816" s="124" t="s">
        <v>5</v>
      </c>
      <c r="N816" s="125" t="s">
        <v>48</v>
      </c>
      <c r="O816" s="41"/>
      <c r="P816" s="126">
        <f>O816*H816</f>
        <v>0</v>
      </c>
      <c r="Q816" s="126">
        <v>0.00435</v>
      </c>
      <c r="R816" s="126">
        <f>Q816*H816</f>
        <v>0.174</v>
      </c>
      <c r="S816" s="126">
        <v>0</v>
      </c>
      <c r="T816" s="127">
        <f>S816*H816</f>
        <v>0</v>
      </c>
      <c r="AR816" s="24" t="s">
        <v>363</v>
      </c>
      <c r="AT816" s="24" t="s">
        <v>287</v>
      </c>
      <c r="AU816" s="24" t="s">
        <v>86</v>
      </c>
      <c r="AY816" s="24" t="s">
        <v>284</v>
      </c>
      <c r="BE816" s="128">
        <f>IF(N816="základní",J816,0)</f>
        <v>0</v>
      </c>
      <c r="BF816" s="128">
        <f>IF(N816="snížená",J816,0)</f>
        <v>0</v>
      </c>
      <c r="BG816" s="128">
        <f>IF(N816="zákl. přenesená",J816,0)</f>
        <v>0</v>
      </c>
      <c r="BH816" s="128">
        <f>IF(N816="sníž. přenesená",J816,0)</f>
        <v>0</v>
      </c>
      <c r="BI816" s="128">
        <f>IF(N816="nulová",J816,0)</f>
        <v>0</v>
      </c>
      <c r="BJ816" s="24" t="s">
        <v>26</v>
      </c>
      <c r="BK816" s="128">
        <f>ROUND(I816*H816,2)</f>
        <v>0</v>
      </c>
      <c r="BL816" s="24" t="s">
        <v>363</v>
      </c>
      <c r="BM816" s="24" t="s">
        <v>1407</v>
      </c>
    </row>
    <row r="817" spans="2:51" s="12" customFormat="1" ht="13.5">
      <c r="B817" s="134"/>
      <c r="C817" s="261"/>
      <c r="D817" s="262" t="s">
        <v>294</v>
      </c>
      <c r="E817" s="263" t="s">
        <v>5</v>
      </c>
      <c r="F817" s="238" t="s">
        <v>888</v>
      </c>
      <c r="G817" s="261"/>
      <c r="H817" s="264" t="s">
        <v>5</v>
      </c>
      <c r="I817" s="261"/>
      <c r="J817" s="261"/>
      <c r="K817" s="261"/>
      <c r="L817" s="134"/>
      <c r="M817" s="137"/>
      <c r="N817" s="138"/>
      <c r="O817" s="138"/>
      <c r="P817" s="138"/>
      <c r="Q817" s="138"/>
      <c r="R817" s="138"/>
      <c r="S817" s="138"/>
      <c r="T817" s="139"/>
      <c r="AT817" s="135" t="s">
        <v>294</v>
      </c>
      <c r="AU817" s="135" t="s">
        <v>86</v>
      </c>
      <c r="AV817" s="12" t="s">
        <v>26</v>
      </c>
      <c r="AW817" s="12" t="s">
        <v>40</v>
      </c>
      <c r="AX817" s="12" t="s">
        <v>77</v>
      </c>
      <c r="AY817" s="135" t="s">
        <v>284</v>
      </c>
    </row>
    <row r="818" spans="2:51" s="11" customFormat="1" ht="13.5">
      <c r="B818" s="129"/>
      <c r="C818" s="257"/>
      <c r="D818" s="258" t="s">
        <v>294</v>
      </c>
      <c r="E818" s="259" t="s">
        <v>5</v>
      </c>
      <c r="F818" s="237" t="s">
        <v>487</v>
      </c>
      <c r="G818" s="257"/>
      <c r="H818" s="260">
        <v>40</v>
      </c>
      <c r="I818" s="257"/>
      <c r="J818" s="257"/>
      <c r="K818" s="257"/>
      <c r="L818" s="129"/>
      <c r="M818" s="130"/>
      <c r="N818" s="131"/>
      <c r="O818" s="131"/>
      <c r="P818" s="131"/>
      <c r="Q818" s="131"/>
      <c r="R818" s="131"/>
      <c r="S818" s="131"/>
      <c r="T818" s="132"/>
      <c r="AT818" s="133" t="s">
        <v>294</v>
      </c>
      <c r="AU818" s="133" t="s">
        <v>86</v>
      </c>
      <c r="AV818" s="11" t="s">
        <v>86</v>
      </c>
      <c r="AW818" s="11" t="s">
        <v>40</v>
      </c>
      <c r="AX818" s="11" t="s">
        <v>26</v>
      </c>
      <c r="AY818" s="133" t="s">
        <v>284</v>
      </c>
    </row>
    <row r="819" spans="2:65" s="1" customFormat="1" ht="31.5" customHeight="1">
      <c r="B819" s="122"/>
      <c r="C819" s="252" t="s">
        <v>1408</v>
      </c>
      <c r="D819" s="252" t="s">
        <v>287</v>
      </c>
      <c r="E819" s="253" t="s">
        <v>1409</v>
      </c>
      <c r="F819" s="236" t="s">
        <v>1410</v>
      </c>
      <c r="G819" s="254" t="s">
        <v>452</v>
      </c>
      <c r="H819" s="255">
        <v>15</v>
      </c>
      <c r="I819" s="123">
        <v>0</v>
      </c>
      <c r="J819" s="256">
        <f>ROUND(I819*H819,2)</f>
        <v>0</v>
      </c>
      <c r="K819" s="236" t="s">
        <v>5</v>
      </c>
      <c r="L819" s="40"/>
      <c r="M819" s="124" t="s">
        <v>5</v>
      </c>
      <c r="N819" s="125" t="s">
        <v>48</v>
      </c>
      <c r="O819" s="41"/>
      <c r="P819" s="126">
        <f>O819*H819</f>
        <v>0</v>
      </c>
      <c r="Q819" s="126">
        <v>0.00435</v>
      </c>
      <c r="R819" s="126">
        <f>Q819*H819</f>
        <v>0.06525</v>
      </c>
      <c r="S819" s="126">
        <v>0</v>
      </c>
      <c r="T819" s="127">
        <f>S819*H819</f>
        <v>0</v>
      </c>
      <c r="AR819" s="24" t="s">
        <v>363</v>
      </c>
      <c r="AT819" s="24" t="s">
        <v>287</v>
      </c>
      <c r="AU819" s="24" t="s">
        <v>86</v>
      </c>
      <c r="AY819" s="24" t="s">
        <v>284</v>
      </c>
      <c r="BE819" s="128">
        <f>IF(N819="základní",J819,0)</f>
        <v>0</v>
      </c>
      <c r="BF819" s="128">
        <f>IF(N819="snížená",J819,0)</f>
        <v>0</v>
      </c>
      <c r="BG819" s="128">
        <f>IF(N819="zákl. přenesená",J819,0)</f>
        <v>0</v>
      </c>
      <c r="BH819" s="128">
        <f>IF(N819="sníž. přenesená",J819,0)</f>
        <v>0</v>
      </c>
      <c r="BI819" s="128">
        <f>IF(N819="nulová",J819,0)</f>
        <v>0</v>
      </c>
      <c r="BJ819" s="24" t="s">
        <v>26</v>
      </c>
      <c r="BK819" s="128">
        <f>ROUND(I819*H819,2)</f>
        <v>0</v>
      </c>
      <c r="BL819" s="24" t="s">
        <v>363</v>
      </c>
      <c r="BM819" s="24" t="s">
        <v>1411</v>
      </c>
    </row>
    <row r="820" spans="2:51" s="12" customFormat="1" ht="13.5">
      <c r="B820" s="134"/>
      <c r="C820" s="261"/>
      <c r="D820" s="262" t="s">
        <v>294</v>
      </c>
      <c r="E820" s="263" t="s">
        <v>5</v>
      </c>
      <c r="F820" s="238" t="s">
        <v>888</v>
      </c>
      <c r="G820" s="261"/>
      <c r="H820" s="264" t="s">
        <v>5</v>
      </c>
      <c r="I820" s="261"/>
      <c r="J820" s="261"/>
      <c r="K820" s="261"/>
      <c r="L820" s="134"/>
      <c r="M820" s="137"/>
      <c r="N820" s="138"/>
      <c r="O820" s="138"/>
      <c r="P820" s="138"/>
      <c r="Q820" s="138"/>
      <c r="R820" s="138"/>
      <c r="S820" s="138"/>
      <c r="T820" s="139"/>
      <c r="AT820" s="135" t="s">
        <v>294</v>
      </c>
      <c r="AU820" s="135" t="s">
        <v>86</v>
      </c>
      <c r="AV820" s="12" t="s">
        <v>26</v>
      </c>
      <c r="AW820" s="12" t="s">
        <v>40</v>
      </c>
      <c r="AX820" s="12" t="s">
        <v>77</v>
      </c>
      <c r="AY820" s="135" t="s">
        <v>284</v>
      </c>
    </row>
    <row r="821" spans="2:51" s="11" customFormat="1" ht="13.5">
      <c r="B821" s="129"/>
      <c r="C821" s="257"/>
      <c r="D821" s="258" t="s">
        <v>294</v>
      </c>
      <c r="E821" s="259" t="s">
        <v>5</v>
      </c>
      <c r="F821" s="237" t="s">
        <v>11</v>
      </c>
      <c r="G821" s="257"/>
      <c r="H821" s="260">
        <v>15</v>
      </c>
      <c r="I821" s="257"/>
      <c r="J821" s="257"/>
      <c r="K821" s="257"/>
      <c r="L821" s="129"/>
      <c r="M821" s="130"/>
      <c r="N821" s="131"/>
      <c r="O821" s="131"/>
      <c r="P821" s="131"/>
      <c r="Q821" s="131"/>
      <c r="R821" s="131"/>
      <c r="S821" s="131"/>
      <c r="T821" s="132"/>
      <c r="AT821" s="133" t="s">
        <v>294</v>
      </c>
      <c r="AU821" s="133" t="s">
        <v>86</v>
      </c>
      <c r="AV821" s="11" t="s">
        <v>86</v>
      </c>
      <c r="AW821" s="11" t="s">
        <v>40</v>
      </c>
      <c r="AX821" s="11" t="s">
        <v>26</v>
      </c>
      <c r="AY821" s="133" t="s">
        <v>284</v>
      </c>
    </row>
    <row r="822" spans="2:65" s="1" customFormat="1" ht="22.5" customHeight="1">
      <c r="B822" s="122"/>
      <c r="C822" s="252" t="s">
        <v>1412</v>
      </c>
      <c r="D822" s="252" t="s">
        <v>287</v>
      </c>
      <c r="E822" s="253" t="s">
        <v>1413</v>
      </c>
      <c r="F822" s="236" t="s">
        <v>1414</v>
      </c>
      <c r="G822" s="254" t="s">
        <v>909</v>
      </c>
      <c r="H822" s="255">
        <v>40</v>
      </c>
      <c r="I822" s="123">
        <v>0</v>
      </c>
      <c r="J822" s="256">
        <f>ROUND(I822*H822,2)</f>
        <v>0</v>
      </c>
      <c r="K822" s="236" t="s">
        <v>5</v>
      </c>
      <c r="L822" s="40"/>
      <c r="M822" s="124" t="s">
        <v>5</v>
      </c>
      <c r="N822" s="125" t="s">
        <v>48</v>
      </c>
      <c r="O822" s="41"/>
      <c r="P822" s="126">
        <f>O822*H822</f>
        <v>0</v>
      </c>
      <c r="Q822" s="126">
        <v>0.00435</v>
      </c>
      <c r="R822" s="126">
        <f>Q822*H822</f>
        <v>0.174</v>
      </c>
      <c r="S822" s="126">
        <v>0</v>
      </c>
      <c r="T822" s="127">
        <f>S822*H822</f>
        <v>0</v>
      </c>
      <c r="AR822" s="24" t="s">
        <v>363</v>
      </c>
      <c r="AT822" s="24" t="s">
        <v>287</v>
      </c>
      <c r="AU822" s="24" t="s">
        <v>86</v>
      </c>
      <c r="AY822" s="24" t="s">
        <v>284</v>
      </c>
      <c r="BE822" s="128">
        <f>IF(N822="základní",J822,0)</f>
        <v>0</v>
      </c>
      <c r="BF822" s="128">
        <f>IF(N822="snížená",J822,0)</f>
        <v>0</v>
      </c>
      <c r="BG822" s="128">
        <f>IF(N822="zákl. přenesená",J822,0)</f>
        <v>0</v>
      </c>
      <c r="BH822" s="128">
        <f>IF(N822="sníž. přenesená",J822,0)</f>
        <v>0</v>
      </c>
      <c r="BI822" s="128">
        <f>IF(N822="nulová",J822,0)</f>
        <v>0</v>
      </c>
      <c r="BJ822" s="24" t="s">
        <v>26</v>
      </c>
      <c r="BK822" s="128">
        <f>ROUND(I822*H822,2)</f>
        <v>0</v>
      </c>
      <c r="BL822" s="24" t="s">
        <v>363</v>
      </c>
      <c r="BM822" s="24" t="s">
        <v>1415</v>
      </c>
    </row>
    <row r="823" spans="2:51" s="12" customFormat="1" ht="13.5">
      <c r="B823" s="134"/>
      <c r="C823" s="261"/>
      <c r="D823" s="262" t="s">
        <v>294</v>
      </c>
      <c r="E823" s="263" t="s">
        <v>5</v>
      </c>
      <c r="F823" s="238" t="s">
        <v>888</v>
      </c>
      <c r="G823" s="261"/>
      <c r="H823" s="264" t="s">
        <v>5</v>
      </c>
      <c r="I823" s="261"/>
      <c r="J823" s="261"/>
      <c r="K823" s="261"/>
      <c r="L823" s="134"/>
      <c r="M823" s="137"/>
      <c r="N823" s="138"/>
      <c r="O823" s="138"/>
      <c r="P823" s="138"/>
      <c r="Q823" s="138"/>
      <c r="R823" s="138"/>
      <c r="S823" s="138"/>
      <c r="T823" s="139"/>
      <c r="AT823" s="135" t="s">
        <v>294</v>
      </c>
      <c r="AU823" s="135" t="s">
        <v>86</v>
      </c>
      <c r="AV823" s="12" t="s">
        <v>26</v>
      </c>
      <c r="AW823" s="12" t="s">
        <v>40</v>
      </c>
      <c r="AX823" s="12" t="s">
        <v>77</v>
      </c>
      <c r="AY823" s="135" t="s">
        <v>284</v>
      </c>
    </row>
    <row r="824" spans="2:51" s="11" customFormat="1" ht="13.5">
      <c r="B824" s="129"/>
      <c r="C824" s="257"/>
      <c r="D824" s="258" t="s">
        <v>294</v>
      </c>
      <c r="E824" s="259" t="s">
        <v>5</v>
      </c>
      <c r="F824" s="237" t="s">
        <v>487</v>
      </c>
      <c r="G824" s="257"/>
      <c r="H824" s="260">
        <v>40</v>
      </c>
      <c r="I824" s="257"/>
      <c r="J824" s="257"/>
      <c r="K824" s="257"/>
      <c r="L824" s="129"/>
      <c r="M824" s="130"/>
      <c r="N824" s="131"/>
      <c r="O824" s="131"/>
      <c r="P824" s="131"/>
      <c r="Q824" s="131"/>
      <c r="R824" s="131"/>
      <c r="S824" s="131"/>
      <c r="T824" s="132"/>
      <c r="AT824" s="133" t="s">
        <v>294</v>
      </c>
      <c r="AU824" s="133" t="s">
        <v>86</v>
      </c>
      <c r="AV824" s="11" t="s">
        <v>86</v>
      </c>
      <c r="AW824" s="11" t="s">
        <v>40</v>
      </c>
      <c r="AX824" s="11" t="s">
        <v>26</v>
      </c>
      <c r="AY824" s="133" t="s">
        <v>284</v>
      </c>
    </row>
    <row r="825" spans="2:65" s="1" customFormat="1" ht="31.5" customHeight="1">
      <c r="B825" s="122"/>
      <c r="C825" s="252" t="s">
        <v>1416</v>
      </c>
      <c r="D825" s="252" t="s">
        <v>287</v>
      </c>
      <c r="E825" s="253" t="s">
        <v>1417</v>
      </c>
      <c r="F825" s="236" t="s">
        <v>1418</v>
      </c>
      <c r="G825" s="254" t="s">
        <v>452</v>
      </c>
      <c r="H825" s="255">
        <v>15</v>
      </c>
      <c r="I825" s="123">
        <v>0</v>
      </c>
      <c r="J825" s="256">
        <f>ROUND(I825*H825,2)</f>
        <v>0</v>
      </c>
      <c r="K825" s="236" t="s">
        <v>5</v>
      </c>
      <c r="L825" s="40"/>
      <c r="M825" s="124" t="s">
        <v>5</v>
      </c>
      <c r="N825" s="125" t="s">
        <v>48</v>
      </c>
      <c r="O825" s="41"/>
      <c r="P825" s="126">
        <f>O825*H825</f>
        <v>0</v>
      </c>
      <c r="Q825" s="126">
        <v>0.00435</v>
      </c>
      <c r="R825" s="126">
        <f>Q825*H825</f>
        <v>0.06525</v>
      </c>
      <c r="S825" s="126">
        <v>0</v>
      </c>
      <c r="T825" s="127">
        <f>S825*H825</f>
        <v>0</v>
      </c>
      <c r="AR825" s="24" t="s">
        <v>363</v>
      </c>
      <c r="AT825" s="24" t="s">
        <v>287</v>
      </c>
      <c r="AU825" s="24" t="s">
        <v>86</v>
      </c>
      <c r="AY825" s="24" t="s">
        <v>284</v>
      </c>
      <c r="BE825" s="128">
        <f>IF(N825="základní",J825,0)</f>
        <v>0</v>
      </c>
      <c r="BF825" s="128">
        <f>IF(N825="snížená",J825,0)</f>
        <v>0</v>
      </c>
      <c r="BG825" s="128">
        <f>IF(N825="zákl. přenesená",J825,0)</f>
        <v>0</v>
      </c>
      <c r="BH825" s="128">
        <f>IF(N825="sníž. přenesená",J825,0)</f>
        <v>0</v>
      </c>
      <c r="BI825" s="128">
        <f>IF(N825="nulová",J825,0)</f>
        <v>0</v>
      </c>
      <c r="BJ825" s="24" t="s">
        <v>26</v>
      </c>
      <c r="BK825" s="128">
        <f>ROUND(I825*H825,2)</f>
        <v>0</v>
      </c>
      <c r="BL825" s="24" t="s">
        <v>363</v>
      </c>
      <c r="BM825" s="24" t="s">
        <v>1419</v>
      </c>
    </row>
    <row r="826" spans="2:51" s="12" customFormat="1" ht="13.5">
      <c r="B826" s="134"/>
      <c r="C826" s="261"/>
      <c r="D826" s="262" t="s">
        <v>294</v>
      </c>
      <c r="E826" s="263" t="s">
        <v>5</v>
      </c>
      <c r="F826" s="238" t="s">
        <v>888</v>
      </c>
      <c r="G826" s="261"/>
      <c r="H826" s="264" t="s">
        <v>5</v>
      </c>
      <c r="I826" s="261"/>
      <c r="J826" s="261"/>
      <c r="K826" s="261"/>
      <c r="L826" s="134"/>
      <c r="M826" s="137"/>
      <c r="N826" s="138"/>
      <c r="O826" s="138"/>
      <c r="P826" s="138"/>
      <c r="Q826" s="138"/>
      <c r="R826" s="138"/>
      <c r="S826" s="138"/>
      <c r="T826" s="139"/>
      <c r="AT826" s="135" t="s">
        <v>294</v>
      </c>
      <c r="AU826" s="135" t="s">
        <v>86</v>
      </c>
      <c r="AV826" s="12" t="s">
        <v>26</v>
      </c>
      <c r="AW826" s="12" t="s">
        <v>40</v>
      </c>
      <c r="AX826" s="12" t="s">
        <v>77</v>
      </c>
      <c r="AY826" s="135" t="s">
        <v>284</v>
      </c>
    </row>
    <row r="827" spans="2:51" s="11" customFormat="1" ht="13.5">
      <c r="B827" s="129"/>
      <c r="C827" s="257"/>
      <c r="D827" s="258" t="s">
        <v>294</v>
      </c>
      <c r="E827" s="259" t="s">
        <v>5</v>
      </c>
      <c r="F827" s="237" t="s">
        <v>11</v>
      </c>
      <c r="G827" s="257"/>
      <c r="H827" s="260">
        <v>15</v>
      </c>
      <c r="I827" s="257"/>
      <c r="J827" s="257"/>
      <c r="K827" s="257"/>
      <c r="L827" s="129"/>
      <c r="M827" s="130"/>
      <c r="N827" s="131"/>
      <c r="O827" s="131"/>
      <c r="P827" s="131"/>
      <c r="Q827" s="131"/>
      <c r="R827" s="131"/>
      <c r="S827" s="131"/>
      <c r="T827" s="132"/>
      <c r="AT827" s="133" t="s">
        <v>294</v>
      </c>
      <c r="AU827" s="133" t="s">
        <v>86</v>
      </c>
      <c r="AV827" s="11" t="s">
        <v>86</v>
      </c>
      <c r="AW827" s="11" t="s">
        <v>40</v>
      </c>
      <c r="AX827" s="11" t="s">
        <v>26</v>
      </c>
      <c r="AY827" s="133" t="s">
        <v>284</v>
      </c>
    </row>
    <row r="828" spans="2:65" s="1" customFormat="1" ht="31.5" customHeight="1">
      <c r="B828" s="122"/>
      <c r="C828" s="252" t="s">
        <v>1420</v>
      </c>
      <c r="D828" s="252" t="s">
        <v>287</v>
      </c>
      <c r="E828" s="253" t="s">
        <v>1421</v>
      </c>
      <c r="F828" s="236" t="s">
        <v>1422</v>
      </c>
      <c r="G828" s="254" t="s">
        <v>452</v>
      </c>
      <c r="H828" s="255">
        <v>27.5</v>
      </c>
      <c r="I828" s="123">
        <v>0</v>
      </c>
      <c r="J828" s="256">
        <f>ROUND(I828*H828,2)</f>
        <v>0</v>
      </c>
      <c r="K828" s="236" t="s">
        <v>5</v>
      </c>
      <c r="L828" s="40"/>
      <c r="M828" s="124" t="s">
        <v>5</v>
      </c>
      <c r="N828" s="125" t="s">
        <v>48</v>
      </c>
      <c r="O828" s="41"/>
      <c r="P828" s="126">
        <f>O828*H828</f>
        <v>0</v>
      </c>
      <c r="Q828" s="126">
        <v>0.00101</v>
      </c>
      <c r="R828" s="126">
        <f>Q828*H828</f>
        <v>0.027775</v>
      </c>
      <c r="S828" s="126">
        <v>0</v>
      </c>
      <c r="T828" s="127">
        <f>S828*H828</f>
        <v>0</v>
      </c>
      <c r="AR828" s="24" t="s">
        <v>363</v>
      </c>
      <c r="AT828" s="24" t="s">
        <v>287</v>
      </c>
      <c r="AU828" s="24" t="s">
        <v>86</v>
      </c>
      <c r="AY828" s="24" t="s">
        <v>284</v>
      </c>
      <c r="BE828" s="128">
        <f>IF(N828="základní",J828,0)</f>
        <v>0</v>
      </c>
      <c r="BF828" s="128">
        <f>IF(N828="snížená",J828,0)</f>
        <v>0</v>
      </c>
      <c r="BG828" s="128">
        <f>IF(N828="zákl. přenesená",J828,0)</f>
        <v>0</v>
      </c>
      <c r="BH828" s="128">
        <f>IF(N828="sníž. přenesená",J828,0)</f>
        <v>0</v>
      </c>
      <c r="BI828" s="128">
        <f>IF(N828="nulová",J828,0)</f>
        <v>0</v>
      </c>
      <c r="BJ828" s="24" t="s">
        <v>26</v>
      </c>
      <c r="BK828" s="128">
        <f>ROUND(I828*H828,2)</f>
        <v>0</v>
      </c>
      <c r="BL828" s="24" t="s">
        <v>363</v>
      </c>
      <c r="BM828" s="24" t="s">
        <v>1423</v>
      </c>
    </row>
    <row r="829" spans="2:51" s="12" customFormat="1" ht="13.5">
      <c r="B829" s="134"/>
      <c r="C829" s="261"/>
      <c r="D829" s="262" t="s">
        <v>294</v>
      </c>
      <c r="E829" s="263" t="s">
        <v>5</v>
      </c>
      <c r="F829" s="238" t="s">
        <v>888</v>
      </c>
      <c r="G829" s="261"/>
      <c r="H829" s="264" t="s">
        <v>5</v>
      </c>
      <c r="I829" s="261"/>
      <c r="J829" s="261"/>
      <c r="K829" s="261"/>
      <c r="L829" s="134"/>
      <c r="M829" s="137"/>
      <c r="N829" s="138"/>
      <c r="O829" s="138"/>
      <c r="P829" s="138"/>
      <c r="Q829" s="138"/>
      <c r="R829" s="138"/>
      <c r="S829" s="138"/>
      <c r="T829" s="139"/>
      <c r="AT829" s="135" t="s">
        <v>294</v>
      </c>
      <c r="AU829" s="135" t="s">
        <v>86</v>
      </c>
      <c r="AV829" s="12" t="s">
        <v>26</v>
      </c>
      <c r="AW829" s="12" t="s">
        <v>40</v>
      </c>
      <c r="AX829" s="12" t="s">
        <v>77</v>
      </c>
      <c r="AY829" s="135" t="s">
        <v>284</v>
      </c>
    </row>
    <row r="830" spans="2:51" s="11" customFormat="1" ht="13.5">
      <c r="B830" s="129"/>
      <c r="C830" s="257"/>
      <c r="D830" s="258" t="s">
        <v>294</v>
      </c>
      <c r="E830" s="259" t="s">
        <v>5</v>
      </c>
      <c r="F830" s="237" t="s">
        <v>1363</v>
      </c>
      <c r="G830" s="257"/>
      <c r="H830" s="260">
        <v>27.5</v>
      </c>
      <c r="I830" s="257"/>
      <c r="J830" s="257"/>
      <c r="K830" s="257"/>
      <c r="L830" s="129"/>
      <c r="M830" s="130"/>
      <c r="N830" s="131"/>
      <c r="O830" s="131"/>
      <c r="P830" s="131"/>
      <c r="Q830" s="131"/>
      <c r="R830" s="131"/>
      <c r="S830" s="131"/>
      <c r="T830" s="132"/>
      <c r="AT830" s="133" t="s">
        <v>294</v>
      </c>
      <c r="AU830" s="133" t="s">
        <v>86</v>
      </c>
      <c r="AV830" s="11" t="s">
        <v>86</v>
      </c>
      <c r="AW830" s="11" t="s">
        <v>40</v>
      </c>
      <c r="AX830" s="11" t="s">
        <v>26</v>
      </c>
      <c r="AY830" s="133" t="s">
        <v>284</v>
      </c>
    </row>
    <row r="831" spans="2:65" s="1" customFormat="1" ht="22.5" customHeight="1">
      <c r="B831" s="122"/>
      <c r="C831" s="252" t="s">
        <v>1424</v>
      </c>
      <c r="D831" s="252" t="s">
        <v>287</v>
      </c>
      <c r="E831" s="253" t="s">
        <v>1425</v>
      </c>
      <c r="F831" s="236" t="s">
        <v>1426</v>
      </c>
      <c r="G831" s="254" t="s">
        <v>909</v>
      </c>
      <c r="H831" s="255">
        <v>70</v>
      </c>
      <c r="I831" s="123">
        <v>0</v>
      </c>
      <c r="J831" s="256">
        <f>ROUND(I831*H831,2)</f>
        <v>0</v>
      </c>
      <c r="K831" s="236" t="s">
        <v>5</v>
      </c>
      <c r="L831" s="40"/>
      <c r="M831" s="124" t="s">
        <v>5</v>
      </c>
      <c r="N831" s="125" t="s">
        <v>48</v>
      </c>
      <c r="O831" s="41"/>
      <c r="P831" s="126">
        <f>O831*H831</f>
        <v>0</v>
      </c>
      <c r="Q831" s="126">
        <v>0.00435</v>
      </c>
      <c r="R831" s="126">
        <f>Q831*H831</f>
        <v>0.3045</v>
      </c>
      <c r="S831" s="126">
        <v>0</v>
      </c>
      <c r="T831" s="127">
        <f>S831*H831</f>
        <v>0</v>
      </c>
      <c r="AR831" s="24" t="s">
        <v>363</v>
      </c>
      <c r="AT831" s="24" t="s">
        <v>287</v>
      </c>
      <c r="AU831" s="24" t="s">
        <v>86</v>
      </c>
      <c r="AY831" s="24" t="s">
        <v>284</v>
      </c>
      <c r="BE831" s="128">
        <f>IF(N831="základní",J831,0)</f>
        <v>0</v>
      </c>
      <c r="BF831" s="128">
        <f>IF(N831="snížená",J831,0)</f>
        <v>0</v>
      </c>
      <c r="BG831" s="128">
        <f>IF(N831="zákl. přenesená",J831,0)</f>
        <v>0</v>
      </c>
      <c r="BH831" s="128">
        <f>IF(N831="sníž. přenesená",J831,0)</f>
        <v>0</v>
      </c>
      <c r="BI831" s="128">
        <f>IF(N831="nulová",J831,0)</f>
        <v>0</v>
      </c>
      <c r="BJ831" s="24" t="s">
        <v>26</v>
      </c>
      <c r="BK831" s="128">
        <f>ROUND(I831*H831,2)</f>
        <v>0</v>
      </c>
      <c r="BL831" s="24" t="s">
        <v>363</v>
      </c>
      <c r="BM831" s="24" t="s">
        <v>1427</v>
      </c>
    </row>
    <row r="832" spans="2:51" s="12" customFormat="1" ht="13.5">
      <c r="B832" s="134"/>
      <c r="C832" s="261"/>
      <c r="D832" s="262" t="s">
        <v>294</v>
      </c>
      <c r="E832" s="263" t="s">
        <v>5</v>
      </c>
      <c r="F832" s="238" t="s">
        <v>888</v>
      </c>
      <c r="G832" s="261"/>
      <c r="H832" s="264" t="s">
        <v>5</v>
      </c>
      <c r="I832" s="261"/>
      <c r="J832" s="261"/>
      <c r="K832" s="261"/>
      <c r="L832" s="134"/>
      <c r="M832" s="137"/>
      <c r="N832" s="138"/>
      <c r="O832" s="138"/>
      <c r="P832" s="138"/>
      <c r="Q832" s="138"/>
      <c r="R832" s="138"/>
      <c r="S832" s="138"/>
      <c r="T832" s="139"/>
      <c r="AT832" s="135" t="s">
        <v>294</v>
      </c>
      <c r="AU832" s="135" t="s">
        <v>86</v>
      </c>
      <c r="AV832" s="12" t="s">
        <v>26</v>
      </c>
      <c r="AW832" s="12" t="s">
        <v>40</v>
      </c>
      <c r="AX832" s="12" t="s">
        <v>77</v>
      </c>
      <c r="AY832" s="135" t="s">
        <v>284</v>
      </c>
    </row>
    <row r="833" spans="2:51" s="11" customFormat="1" ht="13.5">
      <c r="B833" s="129"/>
      <c r="C833" s="257"/>
      <c r="D833" s="258" t="s">
        <v>294</v>
      </c>
      <c r="E833" s="259" t="s">
        <v>5</v>
      </c>
      <c r="F833" s="237" t="s">
        <v>632</v>
      </c>
      <c r="G833" s="257"/>
      <c r="H833" s="260">
        <v>70</v>
      </c>
      <c r="I833" s="257"/>
      <c r="J833" s="257"/>
      <c r="K833" s="257"/>
      <c r="L833" s="129"/>
      <c r="M833" s="130"/>
      <c r="N833" s="131"/>
      <c r="O833" s="131"/>
      <c r="P833" s="131"/>
      <c r="Q833" s="131"/>
      <c r="R833" s="131"/>
      <c r="S833" s="131"/>
      <c r="T833" s="132"/>
      <c r="AT833" s="133" t="s">
        <v>294</v>
      </c>
      <c r="AU833" s="133" t="s">
        <v>86</v>
      </c>
      <c r="AV833" s="11" t="s">
        <v>86</v>
      </c>
      <c r="AW833" s="11" t="s">
        <v>40</v>
      </c>
      <c r="AX833" s="11" t="s">
        <v>26</v>
      </c>
      <c r="AY833" s="133" t="s">
        <v>284</v>
      </c>
    </row>
    <row r="834" spans="2:65" s="1" customFormat="1" ht="31.5" customHeight="1">
      <c r="B834" s="122"/>
      <c r="C834" s="252" t="s">
        <v>1428</v>
      </c>
      <c r="D834" s="252" t="s">
        <v>287</v>
      </c>
      <c r="E834" s="253" t="s">
        <v>1429</v>
      </c>
      <c r="F834" s="236" t="s">
        <v>1430</v>
      </c>
      <c r="G834" s="254" t="s">
        <v>452</v>
      </c>
      <c r="H834" s="255">
        <v>27.5</v>
      </c>
      <c r="I834" s="123">
        <v>0</v>
      </c>
      <c r="J834" s="256">
        <f>ROUND(I834*H834,2)</f>
        <v>0</v>
      </c>
      <c r="K834" s="236" t="s">
        <v>5</v>
      </c>
      <c r="L834" s="40"/>
      <c r="M834" s="124" t="s">
        <v>5</v>
      </c>
      <c r="N834" s="125" t="s">
        <v>48</v>
      </c>
      <c r="O834" s="41"/>
      <c r="P834" s="126">
        <f>O834*H834</f>
        <v>0</v>
      </c>
      <c r="Q834" s="126">
        <v>0.00435</v>
      </c>
      <c r="R834" s="126">
        <f>Q834*H834</f>
        <v>0.119625</v>
      </c>
      <c r="S834" s="126">
        <v>0</v>
      </c>
      <c r="T834" s="127">
        <f>S834*H834</f>
        <v>0</v>
      </c>
      <c r="AR834" s="24" t="s">
        <v>363</v>
      </c>
      <c r="AT834" s="24" t="s">
        <v>287</v>
      </c>
      <c r="AU834" s="24" t="s">
        <v>86</v>
      </c>
      <c r="AY834" s="24" t="s">
        <v>284</v>
      </c>
      <c r="BE834" s="128">
        <f>IF(N834="základní",J834,0)</f>
        <v>0</v>
      </c>
      <c r="BF834" s="128">
        <f>IF(N834="snížená",J834,0)</f>
        <v>0</v>
      </c>
      <c r="BG834" s="128">
        <f>IF(N834="zákl. přenesená",J834,0)</f>
        <v>0</v>
      </c>
      <c r="BH834" s="128">
        <f>IF(N834="sníž. přenesená",J834,0)</f>
        <v>0</v>
      </c>
      <c r="BI834" s="128">
        <f>IF(N834="nulová",J834,0)</f>
        <v>0</v>
      </c>
      <c r="BJ834" s="24" t="s">
        <v>26</v>
      </c>
      <c r="BK834" s="128">
        <f>ROUND(I834*H834,2)</f>
        <v>0</v>
      </c>
      <c r="BL834" s="24" t="s">
        <v>363</v>
      </c>
      <c r="BM834" s="24" t="s">
        <v>1431</v>
      </c>
    </row>
    <row r="835" spans="2:51" s="12" customFormat="1" ht="13.5">
      <c r="B835" s="134"/>
      <c r="C835" s="261"/>
      <c r="D835" s="262" t="s">
        <v>294</v>
      </c>
      <c r="E835" s="263" t="s">
        <v>5</v>
      </c>
      <c r="F835" s="238" t="s">
        <v>298</v>
      </c>
      <c r="G835" s="261"/>
      <c r="H835" s="264" t="s">
        <v>5</v>
      </c>
      <c r="I835" s="261"/>
      <c r="J835" s="261"/>
      <c r="K835" s="261"/>
      <c r="L835" s="134"/>
      <c r="M835" s="137"/>
      <c r="N835" s="138"/>
      <c r="O835" s="138"/>
      <c r="P835" s="138"/>
      <c r="Q835" s="138"/>
      <c r="R835" s="138"/>
      <c r="S835" s="138"/>
      <c r="T835" s="139"/>
      <c r="AT835" s="135" t="s">
        <v>294</v>
      </c>
      <c r="AU835" s="135" t="s">
        <v>86</v>
      </c>
      <c r="AV835" s="12" t="s">
        <v>26</v>
      </c>
      <c r="AW835" s="12" t="s">
        <v>40</v>
      </c>
      <c r="AX835" s="12" t="s">
        <v>77</v>
      </c>
      <c r="AY835" s="135" t="s">
        <v>284</v>
      </c>
    </row>
    <row r="836" spans="2:51" s="12" customFormat="1" ht="13.5">
      <c r="B836" s="134"/>
      <c r="C836" s="261"/>
      <c r="D836" s="262" t="s">
        <v>294</v>
      </c>
      <c r="E836" s="263" t="s">
        <v>5</v>
      </c>
      <c r="F836" s="238" t="s">
        <v>888</v>
      </c>
      <c r="G836" s="261"/>
      <c r="H836" s="264" t="s">
        <v>5</v>
      </c>
      <c r="I836" s="261"/>
      <c r="J836" s="261"/>
      <c r="K836" s="261"/>
      <c r="L836" s="134"/>
      <c r="M836" s="137"/>
      <c r="N836" s="138"/>
      <c r="O836" s="138"/>
      <c r="P836" s="138"/>
      <c r="Q836" s="138"/>
      <c r="R836" s="138"/>
      <c r="S836" s="138"/>
      <c r="T836" s="139"/>
      <c r="AT836" s="135" t="s">
        <v>294</v>
      </c>
      <c r="AU836" s="135" t="s">
        <v>86</v>
      </c>
      <c r="AV836" s="12" t="s">
        <v>26</v>
      </c>
      <c r="AW836" s="12" t="s">
        <v>40</v>
      </c>
      <c r="AX836" s="12" t="s">
        <v>77</v>
      </c>
      <c r="AY836" s="135" t="s">
        <v>284</v>
      </c>
    </row>
    <row r="837" spans="2:51" s="11" customFormat="1" ht="13.5">
      <c r="B837" s="129"/>
      <c r="C837" s="257"/>
      <c r="D837" s="258" t="s">
        <v>294</v>
      </c>
      <c r="E837" s="259" t="s">
        <v>5</v>
      </c>
      <c r="F837" s="237" t="s">
        <v>1363</v>
      </c>
      <c r="G837" s="257"/>
      <c r="H837" s="260">
        <v>27.5</v>
      </c>
      <c r="I837" s="257"/>
      <c r="J837" s="257"/>
      <c r="K837" s="257"/>
      <c r="L837" s="129"/>
      <c r="M837" s="130"/>
      <c r="N837" s="131"/>
      <c r="O837" s="131"/>
      <c r="P837" s="131"/>
      <c r="Q837" s="131"/>
      <c r="R837" s="131"/>
      <c r="S837" s="131"/>
      <c r="T837" s="132"/>
      <c r="AT837" s="133" t="s">
        <v>294</v>
      </c>
      <c r="AU837" s="133" t="s">
        <v>86</v>
      </c>
      <c r="AV837" s="11" t="s">
        <v>86</v>
      </c>
      <c r="AW837" s="11" t="s">
        <v>40</v>
      </c>
      <c r="AX837" s="11" t="s">
        <v>26</v>
      </c>
      <c r="AY837" s="133" t="s">
        <v>284</v>
      </c>
    </row>
    <row r="838" spans="2:65" s="1" customFormat="1" ht="31.5" customHeight="1">
      <c r="B838" s="122"/>
      <c r="C838" s="252" t="s">
        <v>1432</v>
      </c>
      <c r="D838" s="252" t="s">
        <v>287</v>
      </c>
      <c r="E838" s="253" t="s">
        <v>1433</v>
      </c>
      <c r="F838" s="236" t="s">
        <v>1434</v>
      </c>
      <c r="G838" s="254" t="s">
        <v>452</v>
      </c>
      <c r="H838" s="255">
        <v>10</v>
      </c>
      <c r="I838" s="123">
        <v>0</v>
      </c>
      <c r="J838" s="256">
        <f>ROUND(I838*H838,2)</f>
        <v>0</v>
      </c>
      <c r="K838" s="236" t="s">
        <v>5</v>
      </c>
      <c r="L838" s="40"/>
      <c r="M838" s="124" t="s">
        <v>5</v>
      </c>
      <c r="N838" s="125" t="s">
        <v>48</v>
      </c>
      <c r="O838" s="41"/>
      <c r="P838" s="126">
        <f>O838*H838</f>
        <v>0</v>
      </c>
      <c r="Q838" s="126">
        <v>0.00323</v>
      </c>
      <c r="R838" s="126">
        <f>Q838*H838</f>
        <v>0.032299999999999995</v>
      </c>
      <c r="S838" s="126">
        <v>0</v>
      </c>
      <c r="T838" s="127">
        <f>S838*H838</f>
        <v>0</v>
      </c>
      <c r="AR838" s="24" t="s">
        <v>363</v>
      </c>
      <c r="AT838" s="24" t="s">
        <v>287</v>
      </c>
      <c r="AU838" s="24" t="s">
        <v>86</v>
      </c>
      <c r="AY838" s="24" t="s">
        <v>284</v>
      </c>
      <c r="BE838" s="128">
        <f>IF(N838="základní",J838,0)</f>
        <v>0</v>
      </c>
      <c r="BF838" s="128">
        <f>IF(N838="snížená",J838,0)</f>
        <v>0</v>
      </c>
      <c r="BG838" s="128">
        <f>IF(N838="zákl. přenesená",J838,0)</f>
        <v>0</v>
      </c>
      <c r="BH838" s="128">
        <f>IF(N838="sníž. přenesená",J838,0)</f>
        <v>0</v>
      </c>
      <c r="BI838" s="128">
        <f>IF(N838="nulová",J838,0)</f>
        <v>0</v>
      </c>
      <c r="BJ838" s="24" t="s">
        <v>26</v>
      </c>
      <c r="BK838" s="128">
        <f>ROUND(I838*H838,2)</f>
        <v>0</v>
      </c>
      <c r="BL838" s="24" t="s">
        <v>363</v>
      </c>
      <c r="BM838" s="24" t="s">
        <v>1435</v>
      </c>
    </row>
    <row r="839" spans="2:51" s="12" customFormat="1" ht="13.5">
      <c r="B839" s="134"/>
      <c r="C839" s="261"/>
      <c r="D839" s="262" t="s">
        <v>294</v>
      </c>
      <c r="E839" s="263" t="s">
        <v>5</v>
      </c>
      <c r="F839" s="238" t="s">
        <v>888</v>
      </c>
      <c r="G839" s="261"/>
      <c r="H839" s="264" t="s">
        <v>5</v>
      </c>
      <c r="I839" s="261"/>
      <c r="J839" s="261"/>
      <c r="K839" s="261"/>
      <c r="L839" s="134"/>
      <c r="M839" s="137"/>
      <c r="N839" s="138"/>
      <c r="O839" s="138"/>
      <c r="P839" s="138"/>
      <c r="Q839" s="138"/>
      <c r="R839" s="138"/>
      <c r="S839" s="138"/>
      <c r="T839" s="139"/>
      <c r="AT839" s="135" t="s">
        <v>294</v>
      </c>
      <c r="AU839" s="135" t="s">
        <v>86</v>
      </c>
      <c r="AV839" s="12" t="s">
        <v>26</v>
      </c>
      <c r="AW839" s="12" t="s">
        <v>40</v>
      </c>
      <c r="AX839" s="12" t="s">
        <v>77</v>
      </c>
      <c r="AY839" s="135" t="s">
        <v>284</v>
      </c>
    </row>
    <row r="840" spans="2:51" s="11" customFormat="1" ht="13.5">
      <c r="B840" s="129"/>
      <c r="C840" s="257"/>
      <c r="D840" s="258" t="s">
        <v>294</v>
      </c>
      <c r="E840" s="259" t="s">
        <v>5</v>
      </c>
      <c r="F840" s="237" t="s">
        <v>31</v>
      </c>
      <c r="G840" s="257"/>
      <c r="H840" s="260">
        <v>10</v>
      </c>
      <c r="I840" s="257"/>
      <c r="J840" s="257"/>
      <c r="K840" s="257"/>
      <c r="L840" s="129"/>
      <c r="M840" s="130"/>
      <c r="N840" s="131"/>
      <c r="O840" s="131"/>
      <c r="P840" s="131"/>
      <c r="Q840" s="131"/>
      <c r="R840" s="131"/>
      <c r="S840" s="131"/>
      <c r="T840" s="132"/>
      <c r="AT840" s="133" t="s">
        <v>294</v>
      </c>
      <c r="AU840" s="133" t="s">
        <v>86</v>
      </c>
      <c r="AV840" s="11" t="s">
        <v>86</v>
      </c>
      <c r="AW840" s="11" t="s">
        <v>40</v>
      </c>
      <c r="AX840" s="11" t="s">
        <v>26</v>
      </c>
      <c r="AY840" s="133" t="s">
        <v>284</v>
      </c>
    </row>
    <row r="841" spans="2:65" s="1" customFormat="1" ht="31.5" customHeight="1">
      <c r="B841" s="122"/>
      <c r="C841" s="252" t="s">
        <v>1436</v>
      </c>
      <c r="D841" s="252" t="s">
        <v>287</v>
      </c>
      <c r="E841" s="253" t="s">
        <v>1437</v>
      </c>
      <c r="F841" s="236" t="s">
        <v>1438</v>
      </c>
      <c r="G841" s="254" t="s">
        <v>909</v>
      </c>
      <c r="H841" s="255">
        <v>1</v>
      </c>
      <c r="I841" s="123">
        <v>0</v>
      </c>
      <c r="J841" s="256">
        <f>ROUND(I841*H841,2)</f>
        <v>0</v>
      </c>
      <c r="K841" s="236" t="s">
        <v>5</v>
      </c>
      <c r="L841" s="40"/>
      <c r="M841" s="124" t="s">
        <v>5</v>
      </c>
      <c r="N841" s="125" t="s">
        <v>48</v>
      </c>
      <c r="O841" s="41"/>
      <c r="P841" s="126">
        <f>O841*H841</f>
        <v>0</v>
      </c>
      <c r="Q841" s="126">
        <v>0.04</v>
      </c>
      <c r="R841" s="126">
        <f>Q841*H841</f>
        <v>0.04</v>
      </c>
      <c r="S841" s="126">
        <v>0</v>
      </c>
      <c r="T841" s="127">
        <f>S841*H841</f>
        <v>0</v>
      </c>
      <c r="AR841" s="24" t="s">
        <v>363</v>
      </c>
      <c r="AT841" s="24" t="s">
        <v>287</v>
      </c>
      <c r="AU841" s="24" t="s">
        <v>86</v>
      </c>
      <c r="AY841" s="24" t="s">
        <v>284</v>
      </c>
      <c r="BE841" s="128">
        <f>IF(N841="základní",J841,0)</f>
        <v>0</v>
      </c>
      <c r="BF841" s="128">
        <f>IF(N841="snížená",J841,0)</f>
        <v>0</v>
      </c>
      <c r="BG841" s="128">
        <f>IF(N841="zákl. přenesená",J841,0)</f>
        <v>0</v>
      </c>
      <c r="BH841" s="128">
        <f>IF(N841="sníž. přenesená",J841,0)</f>
        <v>0</v>
      </c>
      <c r="BI841" s="128">
        <f>IF(N841="nulová",J841,0)</f>
        <v>0</v>
      </c>
      <c r="BJ841" s="24" t="s">
        <v>26</v>
      </c>
      <c r="BK841" s="128">
        <f>ROUND(I841*H841,2)</f>
        <v>0</v>
      </c>
      <c r="BL841" s="24" t="s">
        <v>363</v>
      </c>
      <c r="BM841" s="24" t="s">
        <v>1439</v>
      </c>
    </row>
    <row r="842" spans="2:51" s="12" customFormat="1" ht="13.5">
      <c r="B842" s="134"/>
      <c r="C842" s="261"/>
      <c r="D842" s="262" t="s">
        <v>294</v>
      </c>
      <c r="E842" s="263" t="s">
        <v>5</v>
      </c>
      <c r="F842" s="238" t="s">
        <v>888</v>
      </c>
      <c r="G842" s="261"/>
      <c r="H842" s="264" t="s">
        <v>5</v>
      </c>
      <c r="I842" s="261"/>
      <c r="J842" s="261"/>
      <c r="K842" s="261"/>
      <c r="L842" s="134"/>
      <c r="M842" s="137"/>
      <c r="N842" s="138"/>
      <c r="O842" s="138"/>
      <c r="P842" s="138"/>
      <c r="Q842" s="138"/>
      <c r="R842" s="138"/>
      <c r="S842" s="138"/>
      <c r="T842" s="139"/>
      <c r="AT842" s="135" t="s">
        <v>294</v>
      </c>
      <c r="AU842" s="135" t="s">
        <v>86</v>
      </c>
      <c r="AV842" s="12" t="s">
        <v>26</v>
      </c>
      <c r="AW842" s="12" t="s">
        <v>40</v>
      </c>
      <c r="AX842" s="12" t="s">
        <v>77</v>
      </c>
      <c r="AY842" s="135" t="s">
        <v>284</v>
      </c>
    </row>
    <row r="843" spans="2:51" s="11" customFormat="1" ht="13.5">
      <c r="B843" s="129"/>
      <c r="C843" s="257"/>
      <c r="D843" s="258" t="s">
        <v>294</v>
      </c>
      <c r="E843" s="259" t="s">
        <v>5</v>
      </c>
      <c r="F843" s="237" t="s">
        <v>26</v>
      </c>
      <c r="G843" s="257"/>
      <c r="H843" s="260">
        <v>1</v>
      </c>
      <c r="I843" s="257"/>
      <c r="J843" s="257"/>
      <c r="K843" s="257"/>
      <c r="L843" s="129"/>
      <c r="M843" s="130"/>
      <c r="N843" s="131"/>
      <c r="O843" s="131"/>
      <c r="P843" s="131"/>
      <c r="Q843" s="131"/>
      <c r="R843" s="131"/>
      <c r="S843" s="131"/>
      <c r="T843" s="132"/>
      <c r="AT843" s="133" t="s">
        <v>294</v>
      </c>
      <c r="AU843" s="133" t="s">
        <v>86</v>
      </c>
      <c r="AV843" s="11" t="s">
        <v>86</v>
      </c>
      <c r="AW843" s="11" t="s">
        <v>40</v>
      </c>
      <c r="AX843" s="11" t="s">
        <v>26</v>
      </c>
      <c r="AY843" s="133" t="s">
        <v>284</v>
      </c>
    </row>
    <row r="844" spans="2:65" s="1" customFormat="1" ht="31.5" customHeight="1">
      <c r="B844" s="122"/>
      <c r="C844" s="252" t="s">
        <v>1440</v>
      </c>
      <c r="D844" s="252" t="s">
        <v>287</v>
      </c>
      <c r="E844" s="253" t="s">
        <v>1441</v>
      </c>
      <c r="F844" s="236" t="s">
        <v>1442</v>
      </c>
      <c r="G844" s="254" t="s">
        <v>909</v>
      </c>
      <c r="H844" s="255">
        <v>1</v>
      </c>
      <c r="I844" s="123">
        <v>0</v>
      </c>
      <c r="J844" s="256">
        <f>ROUND(I844*H844,2)</f>
        <v>0</v>
      </c>
      <c r="K844" s="236" t="s">
        <v>5</v>
      </c>
      <c r="L844" s="40"/>
      <c r="M844" s="124" t="s">
        <v>5</v>
      </c>
      <c r="N844" s="125" t="s">
        <v>48</v>
      </c>
      <c r="O844" s="41"/>
      <c r="P844" s="126">
        <f>O844*H844</f>
        <v>0</v>
      </c>
      <c r="Q844" s="126">
        <v>0.04</v>
      </c>
      <c r="R844" s="126">
        <f>Q844*H844</f>
        <v>0.04</v>
      </c>
      <c r="S844" s="126">
        <v>0</v>
      </c>
      <c r="T844" s="127">
        <f>S844*H844</f>
        <v>0</v>
      </c>
      <c r="AR844" s="24" t="s">
        <v>363</v>
      </c>
      <c r="AT844" s="24" t="s">
        <v>287</v>
      </c>
      <c r="AU844" s="24" t="s">
        <v>86</v>
      </c>
      <c r="AY844" s="24" t="s">
        <v>284</v>
      </c>
      <c r="BE844" s="128">
        <f>IF(N844="základní",J844,0)</f>
        <v>0</v>
      </c>
      <c r="BF844" s="128">
        <f>IF(N844="snížená",J844,0)</f>
        <v>0</v>
      </c>
      <c r="BG844" s="128">
        <f>IF(N844="zákl. přenesená",J844,0)</f>
        <v>0</v>
      </c>
      <c r="BH844" s="128">
        <f>IF(N844="sníž. přenesená",J844,0)</f>
        <v>0</v>
      </c>
      <c r="BI844" s="128">
        <f>IF(N844="nulová",J844,0)</f>
        <v>0</v>
      </c>
      <c r="BJ844" s="24" t="s">
        <v>26</v>
      </c>
      <c r="BK844" s="128">
        <f>ROUND(I844*H844,2)</f>
        <v>0</v>
      </c>
      <c r="BL844" s="24" t="s">
        <v>363</v>
      </c>
      <c r="BM844" s="24" t="s">
        <v>1443</v>
      </c>
    </row>
    <row r="845" spans="2:51" s="12" customFormat="1" ht="13.5">
      <c r="B845" s="134"/>
      <c r="C845" s="261"/>
      <c r="D845" s="262" t="s">
        <v>294</v>
      </c>
      <c r="E845" s="263" t="s">
        <v>5</v>
      </c>
      <c r="F845" s="238" t="s">
        <v>888</v>
      </c>
      <c r="G845" s="261"/>
      <c r="H845" s="264" t="s">
        <v>5</v>
      </c>
      <c r="I845" s="261"/>
      <c r="J845" s="261"/>
      <c r="K845" s="261"/>
      <c r="L845" s="134"/>
      <c r="M845" s="137"/>
      <c r="N845" s="138"/>
      <c r="O845" s="138"/>
      <c r="P845" s="138"/>
      <c r="Q845" s="138"/>
      <c r="R845" s="138"/>
      <c r="S845" s="138"/>
      <c r="T845" s="139"/>
      <c r="AT845" s="135" t="s">
        <v>294</v>
      </c>
      <c r="AU845" s="135" t="s">
        <v>86</v>
      </c>
      <c r="AV845" s="12" t="s">
        <v>26</v>
      </c>
      <c r="AW845" s="12" t="s">
        <v>40</v>
      </c>
      <c r="AX845" s="12" t="s">
        <v>77</v>
      </c>
      <c r="AY845" s="135" t="s">
        <v>284</v>
      </c>
    </row>
    <row r="846" spans="2:51" s="11" customFormat="1" ht="13.5">
      <c r="B846" s="129"/>
      <c r="C846" s="257"/>
      <c r="D846" s="258" t="s">
        <v>294</v>
      </c>
      <c r="E846" s="259" t="s">
        <v>5</v>
      </c>
      <c r="F846" s="237" t="s">
        <v>26</v>
      </c>
      <c r="G846" s="257"/>
      <c r="H846" s="260">
        <v>1</v>
      </c>
      <c r="I846" s="257"/>
      <c r="J846" s="257"/>
      <c r="K846" s="257"/>
      <c r="L846" s="129"/>
      <c r="M846" s="130"/>
      <c r="N846" s="131"/>
      <c r="O846" s="131"/>
      <c r="P846" s="131"/>
      <c r="Q846" s="131"/>
      <c r="R846" s="131"/>
      <c r="S846" s="131"/>
      <c r="T846" s="132"/>
      <c r="AT846" s="133" t="s">
        <v>294</v>
      </c>
      <c r="AU846" s="133" t="s">
        <v>86</v>
      </c>
      <c r="AV846" s="11" t="s">
        <v>86</v>
      </c>
      <c r="AW846" s="11" t="s">
        <v>40</v>
      </c>
      <c r="AX846" s="11" t="s">
        <v>26</v>
      </c>
      <c r="AY846" s="133" t="s">
        <v>284</v>
      </c>
    </row>
    <row r="847" spans="2:65" s="1" customFormat="1" ht="31.5" customHeight="1">
      <c r="B847" s="122"/>
      <c r="C847" s="252" t="s">
        <v>1444</v>
      </c>
      <c r="D847" s="252" t="s">
        <v>287</v>
      </c>
      <c r="E847" s="253" t="s">
        <v>1445</v>
      </c>
      <c r="F847" s="236" t="s">
        <v>1446</v>
      </c>
      <c r="G847" s="254" t="s">
        <v>462</v>
      </c>
      <c r="H847" s="255">
        <v>1.136</v>
      </c>
      <c r="I847" s="123">
        <v>0</v>
      </c>
      <c r="J847" s="256">
        <f>ROUND(I847*H847,2)</f>
        <v>0</v>
      </c>
      <c r="K847" s="236" t="s">
        <v>291</v>
      </c>
      <c r="L847" s="40"/>
      <c r="M847" s="124" t="s">
        <v>5</v>
      </c>
      <c r="N847" s="125" t="s">
        <v>48</v>
      </c>
      <c r="O847" s="41"/>
      <c r="P847" s="126">
        <f>O847*H847</f>
        <v>0</v>
      </c>
      <c r="Q847" s="126">
        <v>0</v>
      </c>
      <c r="R847" s="126">
        <f>Q847*H847</f>
        <v>0</v>
      </c>
      <c r="S847" s="126">
        <v>0</v>
      </c>
      <c r="T847" s="127">
        <f>S847*H847</f>
        <v>0</v>
      </c>
      <c r="AR847" s="24" t="s">
        <v>363</v>
      </c>
      <c r="AT847" s="24" t="s">
        <v>287</v>
      </c>
      <c r="AU847" s="24" t="s">
        <v>86</v>
      </c>
      <c r="AY847" s="24" t="s">
        <v>284</v>
      </c>
      <c r="BE847" s="128">
        <f>IF(N847="základní",J847,0)</f>
        <v>0</v>
      </c>
      <c r="BF847" s="128">
        <f>IF(N847="snížená",J847,0)</f>
        <v>0</v>
      </c>
      <c r="BG847" s="128">
        <f>IF(N847="zákl. přenesená",J847,0)</f>
        <v>0</v>
      </c>
      <c r="BH847" s="128">
        <f>IF(N847="sníž. přenesená",J847,0)</f>
        <v>0</v>
      </c>
      <c r="BI847" s="128">
        <f>IF(N847="nulová",J847,0)</f>
        <v>0</v>
      </c>
      <c r="BJ847" s="24" t="s">
        <v>26</v>
      </c>
      <c r="BK847" s="128">
        <f>ROUND(I847*H847,2)</f>
        <v>0</v>
      </c>
      <c r="BL847" s="24" t="s">
        <v>363</v>
      </c>
      <c r="BM847" s="24" t="s">
        <v>1447</v>
      </c>
    </row>
    <row r="848" spans="2:65" s="1" customFormat="1" ht="44.25" customHeight="1">
      <c r="B848" s="122"/>
      <c r="C848" s="252" t="s">
        <v>1448</v>
      </c>
      <c r="D848" s="252" t="s">
        <v>287</v>
      </c>
      <c r="E848" s="253" t="s">
        <v>1449</v>
      </c>
      <c r="F848" s="236" t="s">
        <v>1450</v>
      </c>
      <c r="G848" s="254" t="s">
        <v>462</v>
      </c>
      <c r="H848" s="255">
        <v>1.136</v>
      </c>
      <c r="I848" s="123">
        <v>0</v>
      </c>
      <c r="J848" s="256">
        <f>ROUND(I848*H848,2)</f>
        <v>0</v>
      </c>
      <c r="K848" s="236" t="s">
        <v>291</v>
      </c>
      <c r="L848" s="40"/>
      <c r="M848" s="124" t="s">
        <v>5</v>
      </c>
      <c r="N848" s="125" t="s">
        <v>48</v>
      </c>
      <c r="O848" s="41"/>
      <c r="P848" s="126">
        <f>O848*H848</f>
        <v>0</v>
      </c>
      <c r="Q848" s="126">
        <v>0</v>
      </c>
      <c r="R848" s="126">
        <f>Q848*H848</f>
        <v>0</v>
      </c>
      <c r="S848" s="126">
        <v>0</v>
      </c>
      <c r="T848" s="127">
        <f>S848*H848</f>
        <v>0</v>
      </c>
      <c r="AR848" s="24" t="s">
        <v>363</v>
      </c>
      <c r="AT848" s="24" t="s">
        <v>287</v>
      </c>
      <c r="AU848" s="24" t="s">
        <v>86</v>
      </c>
      <c r="AY848" s="24" t="s">
        <v>284</v>
      </c>
      <c r="BE848" s="128">
        <f>IF(N848="základní",J848,0)</f>
        <v>0</v>
      </c>
      <c r="BF848" s="128">
        <f>IF(N848="snížená",J848,0)</f>
        <v>0</v>
      </c>
      <c r="BG848" s="128">
        <f>IF(N848="zákl. přenesená",J848,0)</f>
        <v>0</v>
      </c>
      <c r="BH848" s="128">
        <f>IF(N848="sníž. přenesená",J848,0)</f>
        <v>0</v>
      </c>
      <c r="BI848" s="128">
        <f>IF(N848="nulová",J848,0)</f>
        <v>0</v>
      </c>
      <c r="BJ848" s="24" t="s">
        <v>26</v>
      </c>
      <c r="BK848" s="128">
        <f>ROUND(I848*H848,2)</f>
        <v>0</v>
      </c>
      <c r="BL848" s="24" t="s">
        <v>363</v>
      </c>
      <c r="BM848" s="24" t="s">
        <v>1451</v>
      </c>
    </row>
    <row r="849" spans="2:63" s="10" customFormat="1" ht="29.85" customHeight="1">
      <c r="B849" s="114"/>
      <c r="C849" s="246"/>
      <c r="D849" s="250" t="s">
        <v>76</v>
      </c>
      <c r="E849" s="242" t="s">
        <v>1452</v>
      </c>
      <c r="F849" s="242" t="s">
        <v>1453</v>
      </c>
      <c r="G849" s="246"/>
      <c r="H849" s="246"/>
      <c r="I849" s="246"/>
      <c r="J849" s="251">
        <f>BK849</f>
        <v>0</v>
      </c>
      <c r="K849" s="246"/>
      <c r="L849" s="114"/>
      <c r="M849" s="116"/>
      <c r="N849" s="117"/>
      <c r="O849" s="117"/>
      <c r="P849" s="118">
        <f>SUM(P850:P857)</f>
        <v>0</v>
      </c>
      <c r="Q849" s="117"/>
      <c r="R849" s="118">
        <f>SUM(R850:R857)</f>
        <v>0</v>
      </c>
      <c r="S849" s="117"/>
      <c r="T849" s="119">
        <f>SUM(T850:T857)</f>
        <v>0.214128</v>
      </c>
      <c r="AR849" s="115" t="s">
        <v>86</v>
      </c>
      <c r="AT849" s="120" t="s">
        <v>76</v>
      </c>
      <c r="AU849" s="120" t="s">
        <v>26</v>
      </c>
      <c r="AY849" s="115" t="s">
        <v>284</v>
      </c>
      <c r="BK849" s="121">
        <f>SUM(BK850:BK857)</f>
        <v>0</v>
      </c>
    </row>
    <row r="850" spans="2:65" s="1" customFormat="1" ht="22.5" customHeight="1">
      <c r="B850" s="122"/>
      <c r="C850" s="252" t="s">
        <v>1454</v>
      </c>
      <c r="D850" s="252" t="s">
        <v>287</v>
      </c>
      <c r="E850" s="253" t="s">
        <v>1455</v>
      </c>
      <c r="F850" s="236" t="s">
        <v>1456</v>
      </c>
      <c r="G850" s="254" t="s">
        <v>290</v>
      </c>
      <c r="H850" s="255">
        <v>13.5</v>
      </c>
      <c r="I850" s="123">
        <v>0</v>
      </c>
      <c r="J850" s="256">
        <f>ROUND(I850*H850,2)</f>
        <v>0</v>
      </c>
      <c r="K850" s="236" t="s">
        <v>291</v>
      </c>
      <c r="L850" s="40"/>
      <c r="M850" s="124" t="s">
        <v>5</v>
      </c>
      <c r="N850" s="125" t="s">
        <v>48</v>
      </c>
      <c r="O850" s="41"/>
      <c r="P850" s="126">
        <f>O850*H850</f>
        <v>0</v>
      </c>
      <c r="Q850" s="126">
        <v>0</v>
      </c>
      <c r="R850" s="126">
        <f>Q850*H850</f>
        <v>0</v>
      </c>
      <c r="S850" s="126">
        <v>0.01533</v>
      </c>
      <c r="T850" s="127">
        <f>S850*H850</f>
        <v>0.206955</v>
      </c>
      <c r="AR850" s="24" t="s">
        <v>363</v>
      </c>
      <c r="AT850" s="24" t="s">
        <v>287</v>
      </c>
      <c r="AU850" s="24" t="s">
        <v>86</v>
      </c>
      <c r="AY850" s="24" t="s">
        <v>284</v>
      </c>
      <c r="BE850" s="128">
        <f>IF(N850="základní",J850,0)</f>
        <v>0</v>
      </c>
      <c r="BF850" s="128">
        <f>IF(N850="snížená",J850,0)</f>
        <v>0</v>
      </c>
      <c r="BG850" s="128">
        <f>IF(N850="zákl. přenesená",J850,0)</f>
        <v>0</v>
      </c>
      <c r="BH850" s="128">
        <f>IF(N850="sníž. přenesená",J850,0)</f>
        <v>0</v>
      </c>
      <c r="BI850" s="128">
        <f>IF(N850="nulová",J850,0)</f>
        <v>0</v>
      </c>
      <c r="BJ850" s="24" t="s">
        <v>26</v>
      </c>
      <c r="BK850" s="128">
        <f>ROUND(I850*H850,2)</f>
        <v>0</v>
      </c>
      <c r="BL850" s="24" t="s">
        <v>363</v>
      </c>
      <c r="BM850" s="24" t="s">
        <v>1457</v>
      </c>
    </row>
    <row r="851" spans="2:51" s="12" customFormat="1" ht="13.5">
      <c r="B851" s="134"/>
      <c r="C851" s="261"/>
      <c r="D851" s="262" t="s">
        <v>294</v>
      </c>
      <c r="E851" s="263" t="s">
        <v>5</v>
      </c>
      <c r="F851" s="238" t="s">
        <v>469</v>
      </c>
      <c r="G851" s="261"/>
      <c r="H851" s="264" t="s">
        <v>5</v>
      </c>
      <c r="I851" s="261"/>
      <c r="J851" s="261"/>
      <c r="K851" s="261"/>
      <c r="L851" s="134"/>
      <c r="M851" s="137"/>
      <c r="N851" s="138"/>
      <c r="O851" s="138"/>
      <c r="P851" s="138"/>
      <c r="Q851" s="138"/>
      <c r="R851" s="138"/>
      <c r="S851" s="138"/>
      <c r="T851" s="139"/>
      <c r="AT851" s="135" t="s">
        <v>294</v>
      </c>
      <c r="AU851" s="135" t="s">
        <v>86</v>
      </c>
      <c r="AV851" s="12" t="s">
        <v>26</v>
      </c>
      <c r="AW851" s="12" t="s">
        <v>40</v>
      </c>
      <c r="AX851" s="12" t="s">
        <v>77</v>
      </c>
      <c r="AY851" s="135" t="s">
        <v>284</v>
      </c>
    </row>
    <row r="852" spans="2:51" s="12" customFormat="1" ht="13.5">
      <c r="B852" s="134"/>
      <c r="C852" s="261"/>
      <c r="D852" s="262" t="s">
        <v>294</v>
      </c>
      <c r="E852" s="263" t="s">
        <v>5</v>
      </c>
      <c r="F852" s="238" t="s">
        <v>298</v>
      </c>
      <c r="G852" s="261"/>
      <c r="H852" s="264" t="s">
        <v>5</v>
      </c>
      <c r="I852" s="261"/>
      <c r="J852" s="261"/>
      <c r="K852" s="261"/>
      <c r="L852" s="134"/>
      <c r="M852" s="137"/>
      <c r="N852" s="138"/>
      <c r="O852" s="138"/>
      <c r="P852" s="138"/>
      <c r="Q852" s="138"/>
      <c r="R852" s="138"/>
      <c r="S852" s="138"/>
      <c r="T852" s="139"/>
      <c r="AT852" s="135" t="s">
        <v>294</v>
      </c>
      <c r="AU852" s="135" t="s">
        <v>86</v>
      </c>
      <c r="AV852" s="12" t="s">
        <v>26</v>
      </c>
      <c r="AW852" s="12" t="s">
        <v>40</v>
      </c>
      <c r="AX852" s="12" t="s">
        <v>77</v>
      </c>
      <c r="AY852" s="135" t="s">
        <v>284</v>
      </c>
    </row>
    <row r="853" spans="2:51" s="11" customFormat="1" ht="13.5">
      <c r="B853" s="129"/>
      <c r="C853" s="257"/>
      <c r="D853" s="258" t="s">
        <v>294</v>
      </c>
      <c r="E853" s="259" t="s">
        <v>5</v>
      </c>
      <c r="F853" s="237" t="s">
        <v>1458</v>
      </c>
      <c r="G853" s="257"/>
      <c r="H853" s="260">
        <v>13.5</v>
      </c>
      <c r="I853" s="257"/>
      <c r="J853" s="257"/>
      <c r="K853" s="257"/>
      <c r="L853" s="129"/>
      <c r="M853" s="130"/>
      <c r="N853" s="131"/>
      <c r="O853" s="131"/>
      <c r="P853" s="131"/>
      <c r="Q853" s="131"/>
      <c r="R853" s="131"/>
      <c r="S853" s="131"/>
      <c r="T853" s="132"/>
      <c r="AT853" s="133" t="s">
        <v>294</v>
      </c>
      <c r="AU853" s="133" t="s">
        <v>86</v>
      </c>
      <c r="AV853" s="11" t="s">
        <v>86</v>
      </c>
      <c r="AW853" s="11" t="s">
        <v>40</v>
      </c>
      <c r="AX853" s="11" t="s">
        <v>26</v>
      </c>
      <c r="AY853" s="133" t="s">
        <v>284</v>
      </c>
    </row>
    <row r="854" spans="2:65" s="1" customFormat="1" ht="22.5" customHeight="1">
      <c r="B854" s="122"/>
      <c r="C854" s="252" t="s">
        <v>1459</v>
      </c>
      <c r="D854" s="252" t="s">
        <v>287</v>
      </c>
      <c r="E854" s="253" t="s">
        <v>1460</v>
      </c>
      <c r="F854" s="236" t="s">
        <v>1461</v>
      </c>
      <c r="G854" s="254" t="s">
        <v>452</v>
      </c>
      <c r="H854" s="255">
        <v>0.9</v>
      </c>
      <c r="I854" s="123">
        <v>0</v>
      </c>
      <c r="J854" s="256">
        <f>ROUND(I854*H854,2)</f>
        <v>0</v>
      </c>
      <c r="K854" s="236" t="s">
        <v>291</v>
      </c>
      <c r="L854" s="40"/>
      <c r="M854" s="124" t="s">
        <v>5</v>
      </c>
      <c r="N854" s="125" t="s">
        <v>48</v>
      </c>
      <c r="O854" s="41"/>
      <c r="P854" s="126">
        <f>O854*H854</f>
        <v>0</v>
      </c>
      <c r="Q854" s="126">
        <v>0</v>
      </c>
      <c r="R854" s="126">
        <f>Q854*H854</f>
        <v>0</v>
      </c>
      <c r="S854" s="126">
        <v>0.00797</v>
      </c>
      <c r="T854" s="127">
        <f>S854*H854</f>
        <v>0.007173</v>
      </c>
      <c r="AR854" s="24" t="s">
        <v>363</v>
      </c>
      <c r="AT854" s="24" t="s">
        <v>287</v>
      </c>
      <c r="AU854" s="24" t="s">
        <v>86</v>
      </c>
      <c r="AY854" s="24" t="s">
        <v>284</v>
      </c>
      <c r="BE854" s="128">
        <f>IF(N854="základní",J854,0)</f>
        <v>0</v>
      </c>
      <c r="BF854" s="128">
        <f>IF(N854="snížená",J854,0)</f>
        <v>0</v>
      </c>
      <c r="BG854" s="128">
        <f>IF(N854="zákl. přenesená",J854,0)</f>
        <v>0</v>
      </c>
      <c r="BH854" s="128">
        <f>IF(N854="sníž. přenesená",J854,0)</f>
        <v>0</v>
      </c>
      <c r="BI854" s="128">
        <f>IF(N854="nulová",J854,0)</f>
        <v>0</v>
      </c>
      <c r="BJ854" s="24" t="s">
        <v>26</v>
      </c>
      <c r="BK854" s="128">
        <f>ROUND(I854*H854,2)</f>
        <v>0</v>
      </c>
      <c r="BL854" s="24" t="s">
        <v>363</v>
      </c>
      <c r="BM854" s="24" t="s">
        <v>1462</v>
      </c>
    </row>
    <row r="855" spans="2:51" s="12" customFormat="1" ht="13.5">
      <c r="B855" s="134"/>
      <c r="C855" s="261"/>
      <c r="D855" s="262" t="s">
        <v>294</v>
      </c>
      <c r="E855" s="263" t="s">
        <v>5</v>
      </c>
      <c r="F855" s="238" t="s">
        <v>469</v>
      </c>
      <c r="G855" s="261"/>
      <c r="H855" s="264" t="s">
        <v>5</v>
      </c>
      <c r="I855" s="261"/>
      <c r="J855" s="261"/>
      <c r="K855" s="261"/>
      <c r="L855" s="134"/>
      <c r="M855" s="137"/>
      <c r="N855" s="138"/>
      <c r="O855" s="138"/>
      <c r="P855" s="138"/>
      <c r="Q855" s="138"/>
      <c r="R855" s="138"/>
      <c r="S855" s="138"/>
      <c r="T855" s="139"/>
      <c r="AT855" s="135" t="s">
        <v>294</v>
      </c>
      <c r="AU855" s="135" t="s">
        <v>86</v>
      </c>
      <c r="AV855" s="12" t="s">
        <v>26</v>
      </c>
      <c r="AW855" s="12" t="s">
        <v>40</v>
      </c>
      <c r="AX855" s="12" t="s">
        <v>77</v>
      </c>
      <c r="AY855" s="135" t="s">
        <v>284</v>
      </c>
    </row>
    <row r="856" spans="2:51" s="12" customFormat="1" ht="13.5">
      <c r="B856" s="134"/>
      <c r="C856" s="261"/>
      <c r="D856" s="262" t="s">
        <v>294</v>
      </c>
      <c r="E856" s="263" t="s">
        <v>5</v>
      </c>
      <c r="F856" s="238" t="s">
        <v>298</v>
      </c>
      <c r="G856" s="261"/>
      <c r="H856" s="264" t="s">
        <v>5</v>
      </c>
      <c r="I856" s="261"/>
      <c r="J856" s="261"/>
      <c r="K856" s="261"/>
      <c r="L856" s="134"/>
      <c r="M856" s="137"/>
      <c r="N856" s="138"/>
      <c r="O856" s="138"/>
      <c r="P856" s="138"/>
      <c r="Q856" s="138"/>
      <c r="R856" s="138"/>
      <c r="S856" s="138"/>
      <c r="T856" s="139"/>
      <c r="AT856" s="135" t="s">
        <v>294</v>
      </c>
      <c r="AU856" s="135" t="s">
        <v>86</v>
      </c>
      <c r="AV856" s="12" t="s">
        <v>26</v>
      </c>
      <c r="AW856" s="12" t="s">
        <v>40</v>
      </c>
      <c r="AX856" s="12" t="s">
        <v>77</v>
      </c>
      <c r="AY856" s="135" t="s">
        <v>284</v>
      </c>
    </row>
    <row r="857" spans="2:51" s="11" customFormat="1" ht="13.5">
      <c r="B857" s="129"/>
      <c r="C857" s="257"/>
      <c r="D857" s="262" t="s">
        <v>294</v>
      </c>
      <c r="E857" s="265" t="s">
        <v>5</v>
      </c>
      <c r="F857" s="239" t="s">
        <v>1463</v>
      </c>
      <c r="G857" s="257"/>
      <c r="H857" s="266">
        <v>0.9</v>
      </c>
      <c r="I857" s="257"/>
      <c r="J857" s="257"/>
      <c r="K857" s="257"/>
      <c r="L857" s="129"/>
      <c r="M857" s="130"/>
      <c r="N857" s="131"/>
      <c r="O857" s="131"/>
      <c r="P857" s="131"/>
      <c r="Q857" s="131"/>
      <c r="R857" s="131"/>
      <c r="S857" s="131"/>
      <c r="T857" s="132"/>
      <c r="AT857" s="133" t="s">
        <v>294</v>
      </c>
      <c r="AU857" s="133" t="s">
        <v>86</v>
      </c>
      <c r="AV857" s="11" t="s">
        <v>86</v>
      </c>
      <c r="AW857" s="11" t="s">
        <v>40</v>
      </c>
      <c r="AX857" s="11" t="s">
        <v>26</v>
      </c>
      <c r="AY857" s="133" t="s">
        <v>284</v>
      </c>
    </row>
    <row r="858" spans="2:63" s="10" customFormat="1" ht="29.85" customHeight="1">
      <c r="B858" s="114"/>
      <c r="C858" s="246"/>
      <c r="D858" s="250" t="s">
        <v>76</v>
      </c>
      <c r="E858" s="242" t="s">
        <v>1464</v>
      </c>
      <c r="F858" s="242" t="s">
        <v>1465</v>
      </c>
      <c r="G858" s="246"/>
      <c r="H858" s="246"/>
      <c r="I858" s="246"/>
      <c r="J858" s="251">
        <f>BK858</f>
        <v>0</v>
      </c>
      <c r="K858" s="246"/>
      <c r="L858" s="114"/>
      <c r="M858" s="116"/>
      <c r="N858" s="117"/>
      <c r="O858" s="117"/>
      <c r="P858" s="118">
        <f>SUM(P859:P896)</f>
        <v>0</v>
      </c>
      <c r="Q858" s="117"/>
      <c r="R858" s="118">
        <f>SUM(R859:R896)</f>
        <v>1.12482</v>
      </c>
      <c r="S858" s="117"/>
      <c r="T858" s="119">
        <f>SUM(T859:T896)</f>
        <v>0.12</v>
      </c>
      <c r="AR858" s="115" t="s">
        <v>86</v>
      </c>
      <c r="AT858" s="120" t="s">
        <v>76</v>
      </c>
      <c r="AU858" s="120" t="s">
        <v>26</v>
      </c>
      <c r="AY858" s="115" t="s">
        <v>284</v>
      </c>
      <c r="BK858" s="121">
        <f>SUM(BK859:BK896)</f>
        <v>0</v>
      </c>
    </row>
    <row r="859" spans="2:65" s="1" customFormat="1" ht="31.5" customHeight="1">
      <c r="B859" s="122"/>
      <c r="C859" s="252" t="s">
        <v>1466</v>
      </c>
      <c r="D859" s="252" t="s">
        <v>287</v>
      </c>
      <c r="E859" s="253" t="s">
        <v>1467</v>
      </c>
      <c r="F859" s="236" t="s">
        <v>1468</v>
      </c>
      <c r="G859" s="254" t="s">
        <v>485</v>
      </c>
      <c r="H859" s="255">
        <v>1</v>
      </c>
      <c r="I859" s="123">
        <v>0</v>
      </c>
      <c r="J859" s="256">
        <f>ROUND(I859*H859,2)</f>
        <v>0</v>
      </c>
      <c r="K859" s="236" t="s">
        <v>291</v>
      </c>
      <c r="L859" s="40"/>
      <c r="M859" s="124" t="s">
        <v>5</v>
      </c>
      <c r="N859" s="125" t="s">
        <v>48</v>
      </c>
      <c r="O859" s="41"/>
      <c r="P859" s="126">
        <f>O859*H859</f>
        <v>0</v>
      </c>
      <c r="Q859" s="126">
        <v>0</v>
      </c>
      <c r="R859" s="126">
        <f>Q859*H859</f>
        <v>0</v>
      </c>
      <c r="S859" s="126">
        <v>0</v>
      </c>
      <c r="T859" s="127">
        <f>S859*H859</f>
        <v>0</v>
      </c>
      <c r="AR859" s="24" t="s">
        <v>363</v>
      </c>
      <c r="AT859" s="24" t="s">
        <v>287</v>
      </c>
      <c r="AU859" s="24" t="s">
        <v>86</v>
      </c>
      <c r="AY859" s="24" t="s">
        <v>284</v>
      </c>
      <c r="BE859" s="128">
        <f>IF(N859="základní",J859,0)</f>
        <v>0</v>
      </c>
      <c r="BF859" s="128">
        <f>IF(N859="snížená",J859,0)</f>
        <v>0</v>
      </c>
      <c r="BG859" s="128">
        <f>IF(N859="zákl. přenesená",J859,0)</f>
        <v>0</v>
      </c>
      <c r="BH859" s="128">
        <f>IF(N859="sníž. přenesená",J859,0)</f>
        <v>0</v>
      </c>
      <c r="BI859" s="128">
        <f>IF(N859="nulová",J859,0)</f>
        <v>0</v>
      </c>
      <c r="BJ859" s="24" t="s">
        <v>26</v>
      </c>
      <c r="BK859" s="128">
        <f>ROUND(I859*H859,2)</f>
        <v>0</v>
      </c>
      <c r="BL859" s="24" t="s">
        <v>363</v>
      </c>
      <c r="BM859" s="24" t="s">
        <v>1469</v>
      </c>
    </row>
    <row r="860" spans="2:51" s="11" customFormat="1" ht="13.5">
      <c r="B860" s="129"/>
      <c r="C860" s="257"/>
      <c r="D860" s="258" t="s">
        <v>294</v>
      </c>
      <c r="E860" s="259" t="s">
        <v>5</v>
      </c>
      <c r="F860" s="237" t="s">
        <v>141</v>
      </c>
      <c r="G860" s="257"/>
      <c r="H860" s="260">
        <v>1</v>
      </c>
      <c r="I860" s="257"/>
      <c r="J860" s="257"/>
      <c r="K860" s="257"/>
      <c r="L860" s="129"/>
      <c r="M860" s="130"/>
      <c r="N860" s="131"/>
      <c r="O860" s="131"/>
      <c r="P860" s="131"/>
      <c r="Q860" s="131"/>
      <c r="R860" s="131"/>
      <c r="S860" s="131"/>
      <c r="T860" s="132"/>
      <c r="AT860" s="133" t="s">
        <v>294</v>
      </c>
      <c r="AU860" s="133" t="s">
        <v>86</v>
      </c>
      <c r="AV860" s="11" t="s">
        <v>86</v>
      </c>
      <c r="AW860" s="11" t="s">
        <v>40</v>
      </c>
      <c r="AX860" s="11" t="s">
        <v>26</v>
      </c>
      <c r="AY860" s="133" t="s">
        <v>284</v>
      </c>
    </row>
    <row r="861" spans="2:65" s="1" customFormat="1" ht="22.5" customHeight="1">
      <c r="B861" s="122"/>
      <c r="C861" s="272" t="s">
        <v>1470</v>
      </c>
      <c r="D861" s="272" t="s">
        <v>439</v>
      </c>
      <c r="E861" s="273" t="s">
        <v>1471</v>
      </c>
      <c r="F861" s="274" t="s">
        <v>1472</v>
      </c>
      <c r="G861" s="275" t="s">
        <v>485</v>
      </c>
      <c r="H861" s="276">
        <v>1</v>
      </c>
      <c r="I861" s="145">
        <v>0</v>
      </c>
      <c r="J861" s="277">
        <f>ROUND(I861*H861,2)</f>
        <v>0</v>
      </c>
      <c r="K861" s="274" t="s">
        <v>5</v>
      </c>
      <c r="L861" s="146"/>
      <c r="M861" s="147" t="s">
        <v>5</v>
      </c>
      <c r="N861" s="148" t="s">
        <v>48</v>
      </c>
      <c r="O861" s="41"/>
      <c r="P861" s="126">
        <f>O861*H861</f>
        <v>0</v>
      </c>
      <c r="Q861" s="126">
        <v>0.032</v>
      </c>
      <c r="R861" s="126">
        <f>Q861*H861</f>
        <v>0.032</v>
      </c>
      <c r="S861" s="126">
        <v>0</v>
      </c>
      <c r="T861" s="127">
        <f>S861*H861</f>
        <v>0</v>
      </c>
      <c r="AR861" s="24" t="s">
        <v>444</v>
      </c>
      <c r="AT861" s="24" t="s">
        <v>439</v>
      </c>
      <c r="AU861" s="24" t="s">
        <v>86</v>
      </c>
      <c r="AY861" s="24" t="s">
        <v>284</v>
      </c>
      <c r="BE861" s="128">
        <f>IF(N861="základní",J861,0)</f>
        <v>0</v>
      </c>
      <c r="BF861" s="128">
        <f>IF(N861="snížená",J861,0)</f>
        <v>0</v>
      </c>
      <c r="BG861" s="128">
        <f>IF(N861="zákl. přenesená",J861,0)</f>
        <v>0</v>
      </c>
      <c r="BH861" s="128">
        <f>IF(N861="sníž. přenesená",J861,0)</f>
        <v>0</v>
      </c>
      <c r="BI861" s="128">
        <f>IF(N861="nulová",J861,0)</f>
        <v>0</v>
      </c>
      <c r="BJ861" s="24" t="s">
        <v>26</v>
      </c>
      <c r="BK861" s="128">
        <f>ROUND(I861*H861,2)</f>
        <v>0</v>
      </c>
      <c r="BL861" s="24" t="s">
        <v>363</v>
      </c>
      <c r="BM861" s="24" t="s">
        <v>1473</v>
      </c>
    </row>
    <row r="862" spans="2:51" s="11" customFormat="1" ht="13.5">
      <c r="B862" s="129"/>
      <c r="C862" s="257"/>
      <c r="D862" s="258" t="s">
        <v>294</v>
      </c>
      <c r="E862" s="259" t="s">
        <v>5</v>
      </c>
      <c r="F862" s="237" t="s">
        <v>141</v>
      </c>
      <c r="G862" s="257"/>
      <c r="H862" s="260">
        <v>1</v>
      </c>
      <c r="I862" s="257"/>
      <c r="J862" s="257"/>
      <c r="K862" s="257"/>
      <c r="L862" s="129"/>
      <c r="M862" s="130"/>
      <c r="N862" s="131"/>
      <c r="O862" s="131"/>
      <c r="P862" s="131"/>
      <c r="Q862" s="131"/>
      <c r="R862" s="131"/>
      <c r="S862" s="131"/>
      <c r="T862" s="132"/>
      <c r="AT862" s="133" t="s">
        <v>294</v>
      </c>
      <c r="AU862" s="133" t="s">
        <v>86</v>
      </c>
      <c r="AV862" s="11" t="s">
        <v>86</v>
      </c>
      <c r="AW862" s="11" t="s">
        <v>40</v>
      </c>
      <c r="AX862" s="11" t="s">
        <v>26</v>
      </c>
      <c r="AY862" s="133" t="s">
        <v>284</v>
      </c>
    </row>
    <row r="863" spans="2:65" s="1" customFormat="1" ht="22.5" customHeight="1">
      <c r="B863" s="122"/>
      <c r="C863" s="252" t="s">
        <v>1474</v>
      </c>
      <c r="D863" s="252" t="s">
        <v>287</v>
      </c>
      <c r="E863" s="253" t="s">
        <v>1475</v>
      </c>
      <c r="F863" s="236" t="s">
        <v>1476</v>
      </c>
      <c r="G863" s="254" t="s">
        <v>485</v>
      </c>
      <c r="H863" s="255">
        <v>1</v>
      </c>
      <c r="I863" s="123">
        <v>0</v>
      </c>
      <c r="J863" s="256">
        <f>ROUND(I863*H863,2)</f>
        <v>0</v>
      </c>
      <c r="K863" s="236" t="s">
        <v>291</v>
      </c>
      <c r="L863" s="40"/>
      <c r="M863" s="124" t="s">
        <v>5</v>
      </c>
      <c r="N863" s="125" t="s">
        <v>48</v>
      </c>
      <c r="O863" s="41"/>
      <c r="P863" s="126">
        <f>O863*H863</f>
        <v>0</v>
      </c>
      <c r="Q863" s="126">
        <v>0</v>
      </c>
      <c r="R863" s="126">
        <f>Q863*H863</f>
        <v>0</v>
      </c>
      <c r="S863" s="126">
        <v>0</v>
      </c>
      <c r="T863" s="127">
        <f>S863*H863</f>
        <v>0</v>
      </c>
      <c r="AR863" s="24" t="s">
        <v>363</v>
      </c>
      <c r="AT863" s="24" t="s">
        <v>287</v>
      </c>
      <c r="AU863" s="24" t="s">
        <v>86</v>
      </c>
      <c r="AY863" s="24" t="s">
        <v>284</v>
      </c>
      <c r="BE863" s="128">
        <f>IF(N863="základní",J863,0)</f>
        <v>0</v>
      </c>
      <c r="BF863" s="128">
        <f>IF(N863="snížená",J863,0)</f>
        <v>0</v>
      </c>
      <c r="BG863" s="128">
        <f>IF(N863="zákl. přenesená",J863,0)</f>
        <v>0</v>
      </c>
      <c r="BH863" s="128">
        <f>IF(N863="sníž. přenesená",J863,0)</f>
        <v>0</v>
      </c>
      <c r="BI863" s="128">
        <f>IF(N863="nulová",J863,0)</f>
        <v>0</v>
      </c>
      <c r="BJ863" s="24" t="s">
        <v>26</v>
      </c>
      <c r="BK863" s="128">
        <f>ROUND(I863*H863,2)</f>
        <v>0</v>
      </c>
      <c r="BL863" s="24" t="s">
        <v>363</v>
      </c>
      <c r="BM863" s="24" t="s">
        <v>1477</v>
      </c>
    </row>
    <row r="864" spans="2:51" s="11" customFormat="1" ht="13.5">
      <c r="B864" s="129"/>
      <c r="C864" s="257"/>
      <c r="D864" s="258" t="s">
        <v>294</v>
      </c>
      <c r="E864" s="259" t="s">
        <v>5</v>
      </c>
      <c r="F864" s="237" t="s">
        <v>141</v>
      </c>
      <c r="G864" s="257"/>
      <c r="H864" s="260">
        <v>1</v>
      </c>
      <c r="I864" s="257"/>
      <c r="J864" s="257"/>
      <c r="K864" s="257"/>
      <c r="L864" s="129"/>
      <c r="M864" s="130"/>
      <c r="N864" s="131"/>
      <c r="O864" s="131"/>
      <c r="P864" s="131"/>
      <c r="Q864" s="131"/>
      <c r="R864" s="131"/>
      <c r="S864" s="131"/>
      <c r="T864" s="132"/>
      <c r="AT864" s="133" t="s">
        <v>294</v>
      </c>
      <c r="AU864" s="133" t="s">
        <v>86</v>
      </c>
      <c r="AV864" s="11" t="s">
        <v>86</v>
      </c>
      <c r="AW864" s="11" t="s">
        <v>40</v>
      </c>
      <c r="AX864" s="11" t="s">
        <v>26</v>
      </c>
      <c r="AY864" s="133" t="s">
        <v>284</v>
      </c>
    </row>
    <row r="865" spans="2:65" s="1" customFormat="1" ht="22.5" customHeight="1">
      <c r="B865" s="122"/>
      <c r="C865" s="272" t="s">
        <v>1478</v>
      </c>
      <c r="D865" s="272" t="s">
        <v>439</v>
      </c>
      <c r="E865" s="273" t="s">
        <v>1479</v>
      </c>
      <c r="F865" s="274" t="s">
        <v>1480</v>
      </c>
      <c r="G865" s="275" t="s">
        <v>485</v>
      </c>
      <c r="H865" s="276">
        <v>1</v>
      </c>
      <c r="I865" s="145">
        <v>0</v>
      </c>
      <c r="J865" s="277">
        <f>ROUND(I865*H865,2)</f>
        <v>0</v>
      </c>
      <c r="K865" s="274" t="s">
        <v>5</v>
      </c>
      <c r="L865" s="146"/>
      <c r="M865" s="147" t="s">
        <v>5</v>
      </c>
      <c r="N865" s="148" t="s">
        <v>48</v>
      </c>
      <c r="O865" s="41"/>
      <c r="P865" s="126">
        <f>O865*H865</f>
        <v>0</v>
      </c>
      <c r="Q865" s="126">
        <v>0.0012</v>
      </c>
      <c r="R865" s="126">
        <f>Q865*H865</f>
        <v>0.0012</v>
      </c>
      <c r="S865" s="126">
        <v>0</v>
      </c>
      <c r="T865" s="127">
        <f>S865*H865</f>
        <v>0</v>
      </c>
      <c r="AR865" s="24" t="s">
        <v>444</v>
      </c>
      <c r="AT865" s="24" t="s">
        <v>439</v>
      </c>
      <c r="AU865" s="24" t="s">
        <v>86</v>
      </c>
      <c r="AY865" s="24" t="s">
        <v>284</v>
      </c>
      <c r="BE865" s="128">
        <f>IF(N865="základní",J865,0)</f>
        <v>0</v>
      </c>
      <c r="BF865" s="128">
        <f>IF(N865="snížená",J865,0)</f>
        <v>0</v>
      </c>
      <c r="BG865" s="128">
        <f>IF(N865="zákl. přenesená",J865,0)</f>
        <v>0</v>
      </c>
      <c r="BH865" s="128">
        <f>IF(N865="sníž. přenesená",J865,0)</f>
        <v>0</v>
      </c>
      <c r="BI865" s="128">
        <f>IF(N865="nulová",J865,0)</f>
        <v>0</v>
      </c>
      <c r="BJ865" s="24" t="s">
        <v>26</v>
      </c>
      <c r="BK865" s="128">
        <f>ROUND(I865*H865,2)</f>
        <v>0</v>
      </c>
      <c r="BL865" s="24" t="s">
        <v>363</v>
      </c>
      <c r="BM865" s="24" t="s">
        <v>1481</v>
      </c>
    </row>
    <row r="866" spans="2:51" s="11" customFormat="1" ht="13.5">
      <c r="B866" s="129"/>
      <c r="C866" s="257"/>
      <c r="D866" s="258" t="s">
        <v>294</v>
      </c>
      <c r="E866" s="259" t="s">
        <v>5</v>
      </c>
      <c r="F866" s="237" t="s">
        <v>141</v>
      </c>
      <c r="G866" s="257"/>
      <c r="H866" s="260">
        <v>1</v>
      </c>
      <c r="I866" s="257"/>
      <c r="J866" s="257"/>
      <c r="K866" s="257"/>
      <c r="L866" s="129"/>
      <c r="M866" s="130"/>
      <c r="N866" s="131"/>
      <c r="O866" s="131"/>
      <c r="P866" s="131"/>
      <c r="Q866" s="131"/>
      <c r="R866" s="131"/>
      <c r="S866" s="131"/>
      <c r="T866" s="132"/>
      <c r="AT866" s="133" t="s">
        <v>294</v>
      </c>
      <c r="AU866" s="133" t="s">
        <v>86</v>
      </c>
      <c r="AV866" s="11" t="s">
        <v>86</v>
      </c>
      <c r="AW866" s="11" t="s">
        <v>40</v>
      </c>
      <c r="AX866" s="11" t="s">
        <v>26</v>
      </c>
      <c r="AY866" s="133" t="s">
        <v>284</v>
      </c>
    </row>
    <row r="867" spans="2:65" s="1" customFormat="1" ht="31.5" customHeight="1">
      <c r="B867" s="122"/>
      <c r="C867" s="252" t="s">
        <v>1482</v>
      </c>
      <c r="D867" s="252" t="s">
        <v>287</v>
      </c>
      <c r="E867" s="253" t="s">
        <v>1483</v>
      </c>
      <c r="F867" s="236" t="s">
        <v>1484</v>
      </c>
      <c r="G867" s="254" t="s">
        <v>485</v>
      </c>
      <c r="H867" s="255">
        <v>5</v>
      </c>
      <c r="I867" s="123">
        <v>0</v>
      </c>
      <c r="J867" s="256">
        <f>ROUND(I867*H867,2)</f>
        <v>0</v>
      </c>
      <c r="K867" s="236" t="s">
        <v>291</v>
      </c>
      <c r="L867" s="40"/>
      <c r="M867" s="124" t="s">
        <v>5</v>
      </c>
      <c r="N867" s="125" t="s">
        <v>48</v>
      </c>
      <c r="O867" s="41"/>
      <c r="P867" s="126">
        <f>O867*H867</f>
        <v>0</v>
      </c>
      <c r="Q867" s="126">
        <v>0</v>
      </c>
      <c r="R867" s="126">
        <f>Q867*H867</f>
        <v>0</v>
      </c>
      <c r="S867" s="126">
        <v>0.024</v>
      </c>
      <c r="T867" s="127">
        <f>S867*H867</f>
        <v>0.12</v>
      </c>
      <c r="AR867" s="24" t="s">
        <v>363</v>
      </c>
      <c r="AT867" s="24" t="s">
        <v>287</v>
      </c>
      <c r="AU867" s="24" t="s">
        <v>86</v>
      </c>
      <c r="AY867" s="24" t="s">
        <v>284</v>
      </c>
      <c r="BE867" s="128">
        <f>IF(N867="základní",J867,0)</f>
        <v>0</v>
      </c>
      <c r="BF867" s="128">
        <f>IF(N867="snížená",J867,0)</f>
        <v>0</v>
      </c>
      <c r="BG867" s="128">
        <f>IF(N867="zákl. přenesená",J867,0)</f>
        <v>0</v>
      </c>
      <c r="BH867" s="128">
        <f>IF(N867="sníž. přenesená",J867,0)</f>
        <v>0</v>
      </c>
      <c r="BI867" s="128">
        <f>IF(N867="nulová",J867,0)</f>
        <v>0</v>
      </c>
      <c r="BJ867" s="24" t="s">
        <v>26</v>
      </c>
      <c r="BK867" s="128">
        <f>ROUND(I867*H867,2)</f>
        <v>0</v>
      </c>
      <c r="BL867" s="24" t="s">
        <v>363</v>
      </c>
      <c r="BM867" s="24" t="s">
        <v>1485</v>
      </c>
    </row>
    <row r="868" spans="2:51" s="12" customFormat="1" ht="13.5">
      <c r="B868" s="134"/>
      <c r="C868" s="261"/>
      <c r="D868" s="262" t="s">
        <v>294</v>
      </c>
      <c r="E868" s="263" t="s">
        <v>5</v>
      </c>
      <c r="F868" s="238" t="s">
        <v>298</v>
      </c>
      <c r="G868" s="261"/>
      <c r="H868" s="264" t="s">
        <v>5</v>
      </c>
      <c r="I868" s="261"/>
      <c r="J868" s="261"/>
      <c r="K868" s="261"/>
      <c r="L868" s="134"/>
      <c r="M868" s="137"/>
      <c r="N868" s="138"/>
      <c r="O868" s="138"/>
      <c r="P868" s="138"/>
      <c r="Q868" s="138"/>
      <c r="R868" s="138"/>
      <c r="S868" s="138"/>
      <c r="T868" s="139"/>
      <c r="AT868" s="135" t="s">
        <v>294</v>
      </c>
      <c r="AU868" s="135" t="s">
        <v>86</v>
      </c>
      <c r="AV868" s="12" t="s">
        <v>26</v>
      </c>
      <c r="AW868" s="12" t="s">
        <v>40</v>
      </c>
      <c r="AX868" s="12" t="s">
        <v>77</v>
      </c>
      <c r="AY868" s="135" t="s">
        <v>284</v>
      </c>
    </row>
    <row r="869" spans="2:51" s="11" customFormat="1" ht="13.5">
      <c r="B869" s="129"/>
      <c r="C869" s="257"/>
      <c r="D869" s="258" t="s">
        <v>294</v>
      </c>
      <c r="E869" s="259" t="s">
        <v>5</v>
      </c>
      <c r="F869" s="237" t="s">
        <v>1486</v>
      </c>
      <c r="G869" s="257"/>
      <c r="H869" s="260">
        <v>5</v>
      </c>
      <c r="I869" s="257"/>
      <c r="J869" s="257"/>
      <c r="K869" s="257"/>
      <c r="L869" s="129"/>
      <c r="M869" s="130"/>
      <c r="N869" s="131"/>
      <c r="O869" s="131"/>
      <c r="P869" s="131"/>
      <c r="Q869" s="131"/>
      <c r="R869" s="131"/>
      <c r="S869" s="131"/>
      <c r="T869" s="132"/>
      <c r="AT869" s="133" t="s">
        <v>294</v>
      </c>
      <c r="AU869" s="133" t="s">
        <v>86</v>
      </c>
      <c r="AV869" s="11" t="s">
        <v>86</v>
      </c>
      <c r="AW869" s="11" t="s">
        <v>40</v>
      </c>
      <c r="AX869" s="11" t="s">
        <v>26</v>
      </c>
      <c r="AY869" s="133" t="s">
        <v>284</v>
      </c>
    </row>
    <row r="870" spans="2:65" s="1" customFormat="1" ht="31.5" customHeight="1">
      <c r="B870" s="122"/>
      <c r="C870" s="252" t="s">
        <v>1487</v>
      </c>
      <c r="D870" s="252" t="s">
        <v>287</v>
      </c>
      <c r="E870" s="253" t="s">
        <v>1488</v>
      </c>
      <c r="F870" s="236" t="s">
        <v>1489</v>
      </c>
      <c r="G870" s="254" t="s">
        <v>909</v>
      </c>
      <c r="H870" s="255">
        <v>1</v>
      </c>
      <c r="I870" s="123">
        <v>0</v>
      </c>
      <c r="J870" s="256">
        <f>ROUND(I870*H870,2)</f>
        <v>0</v>
      </c>
      <c r="K870" s="236" t="s">
        <v>5</v>
      </c>
      <c r="L870" s="40"/>
      <c r="M870" s="124" t="s">
        <v>5</v>
      </c>
      <c r="N870" s="125" t="s">
        <v>48</v>
      </c>
      <c r="O870" s="41"/>
      <c r="P870" s="126">
        <f>O870*H870</f>
        <v>0</v>
      </c>
      <c r="Q870" s="126">
        <v>0.20976</v>
      </c>
      <c r="R870" s="126">
        <f>Q870*H870</f>
        <v>0.20976</v>
      </c>
      <c r="S870" s="126">
        <v>0</v>
      </c>
      <c r="T870" s="127">
        <f>S870*H870</f>
        <v>0</v>
      </c>
      <c r="AR870" s="24" t="s">
        <v>363</v>
      </c>
      <c r="AT870" s="24" t="s">
        <v>287</v>
      </c>
      <c r="AU870" s="24" t="s">
        <v>86</v>
      </c>
      <c r="AY870" s="24" t="s">
        <v>284</v>
      </c>
      <c r="BE870" s="128">
        <f>IF(N870="základní",J870,0)</f>
        <v>0</v>
      </c>
      <c r="BF870" s="128">
        <f>IF(N870="snížená",J870,0)</f>
        <v>0</v>
      </c>
      <c r="BG870" s="128">
        <f>IF(N870="zákl. přenesená",J870,0)</f>
        <v>0</v>
      </c>
      <c r="BH870" s="128">
        <f>IF(N870="sníž. přenesená",J870,0)</f>
        <v>0</v>
      </c>
      <c r="BI870" s="128">
        <f>IF(N870="nulová",J870,0)</f>
        <v>0</v>
      </c>
      <c r="BJ870" s="24" t="s">
        <v>26</v>
      </c>
      <c r="BK870" s="128">
        <f>ROUND(I870*H870,2)</f>
        <v>0</v>
      </c>
      <c r="BL870" s="24" t="s">
        <v>363</v>
      </c>
      <c r="BM870" s="24" t="s">
        <v>1490</v>
      </c>
    </row>
    <row r="871" spans="2:51" s="12" customFormat="1" ht="13.5">
      <c r="B871" s="134"/>
      <c r="C871" s="261"/>
      <c r="D871" s="262" t="s">
        <v>294</v>
      </c>
      <c r="E871" s="263" t="s">
        <v>5</v>
      </c>
      <c r="F871" s="238" t="s">
        <v>469</v>
      </c>
      <c r="G871" s="261"/>
      <c r="H871" s="264" t="s">
        <v>5</v>
      </c>
      <c r="I871" s="261"/>
      <c r="J871" s="261"/>
      <c r="K871" s="261"/>
      <c r="L871" s="134"/>
      <c r="M871" s="137"/>
      <c r="N871" s="138"/>
      <c r="O871" s="138"/>
      <c r="P871" s="138"/>
      <c r="Q871" s="138"/>
      <c r="R871" s="138"/>
      <c r="S871" s="138"/>
      <c r="T871" s="139"/>
      <c r="AT871" s="135" t="s">
        <v>294</v>
      </c>
      <c r="AU871" s="135" t="s">
        <v>86</v>
      </c>
      <c r="AV871" s="12" t="s">
        <v>26</v>
      </c>
      <c r="AW871" s="12" t="s">
        <v>40</v>
      </c>
      <c r="AX871" s="12" t="s">
        <v>77</v>
      </c>
      <c r="AY871" s="135" t="s">
        <v>284</v>
      </c>
    </row>
    <row r="872" spans="2:51" s="11" customFormat="1" ht="13.5">
      <c r="B872" s="129"/>
      <c r="C872" s="257"/>
      <c r="D872" s="258" t="s">
        <v>294</v>
      </c>
      <c r="E872" s="259" t="s">
        <v>5</v>
      </c>
      <c r="F872" s="237" t="s">
        <v>26</v>
      </c>
      <c r="G872" s="257"/>
      <c r="H872" s="260">
        <v>1</v>
      </c>
      <c r="I872" s="257"/>
      <c r="J872" s="257"/>
      <c r="K872" s="257"/>
      <c r="L872" s="129"/>
      <c r="M872" s="130"/>
      <c r="N872" s="131"/>
      <c r="O872" s="131"/>
      <c r="P872" s="131"/>
      <c r="Q872" s="131"/>
      <c r="R872" s="131"/>
      <c r="S872" s="131"/>
      <c r="T872" s="132"/>
      <c r="AT872" s="133" t="s">
        <v>294</v>
      </c>
      <c r="AU872" s="133" t="s">
        <v>86</v>
      </c>
      <c r="AV872" s="11" t="s">
        <v>86</v>
      </c>
      <c r="AW872" s="11" t="s">
        <v>40</v>
      </c>
      <c r="AX872" s="11" t="s">
        <v>26</v>
      </c>
      <c r="AY872" s="133" t="s">
        <v>284</v>
      </c>
    </row>
    <row r="873" spans="2:65" s="1" customFormat="1" ht="31.5" customHeight="1">
      <c r="B873" s="122"/>
      <c r="C873" s="252" t="s">
        <v>1491</v>
      </c>
      <c r="D873" s="252" t="s">
        <v>287</v>
      </c>
      <c r="E873" s="253" t="s">
        <v>1492</v>
      </c>
      <c r="F873" s="236" t="s">
        <v>1493</v>
      </c>
      <c r="G873" s="254" t="s">
        <v>909</v>
      </c>
      <c r="H873" s="255">
        <v>5</v>
      </c>
      <c r="I873" s="123">
        <v>0</v>
      </c>
      <c r="J873" s="256">
        <f>ROUND(I873*H873,2)</f>
        <v>0</v>
      </c>
      <c r="K873" s="236" t="s">
        <v>5</v>
      </c>
      <c r="L873" s="40"/>
      <c r="M873" s="124" t="s">
        <v>5</v>
      </c>
      <c r="N873" s="125" t="s">
        <v>48</v>
      </c>
      <c r="O873" s="41"/>
      <c r="P873" s="126">
        <f>O873*H873</f>
        <v>0</v>
      </c>
      <c r="Q873" s="126">
        <v>0.1029</v>
      </c>
      <c r="R873" s="126">
        <f>Q873*H873</f>
        <v>0.5145000000000001</v>
      </c>
      <c r="S873" s="126">
        <v>0</v>
      </c>
      <c r="T873" s="127">
        <f>S873*H873</f>
        <v>0</v>
      </c>
      <c r="AR873" s="24" t="s">
        <v>363</v>
      </c>
      <c r="AT873" s="24" t="s">
        <v>287</v>
      </c>
      <c r="AU873" s="24" t="s">
        <v>86</v>
      </c>
      <c r="AY873" s="24" t="s">
        <v>284</v>
      </c>
      <c r="BE873" s="128">
        <f>IF(N873="základní",J873,0)</f>
        <v>0</v>
      </c>
      <c r="BF873" s="128">
        <f>IF(N873="snížená",J873,0)</f>
        <v>0</v>
      </c>
      <c r="BG873" s="128">
        <f>IF(N873="zákl. přenesená",J873,0)</f>
        <v>0</v>
      </c>
      <c r="BH873" s="128">
        <f>IF(N873="sníž. přenesená",J873,0)</f>
        <v>0</v>
      </c>
      <c r="BI873" s="128">
        <f>IF(N873="nulová",J873,0)</f>
        <v>0</v>
      </c>
      <c r="BJ873" s="24" t="s">
        <v>26</v>
      </c>
      <c r="BK873" s="128">
        <f>ROUND(I873*H873,2)</f>
        <v>0</v>
      </c>
      <c r="BL873" s="24" t="s">
        <v>363</v>
      </c>
      <c r="BM873" s="24" t="s">
        <v>1494</v>
      </c>
    </row>
    <row r="874" spans="2:51" s="12" customFormat="1" ht="13.5">
      <c r="B874" s="134"/>
      <c r="C874" s="261"/>
      <c r="D874" s="262" t="s">
        <v>294</v>
      </c>
      <c r="E874" s="263" t="s">
        <v>5</v>
      </c>
      <c r="F874" s="238" t="s">
        <v>469</v>
      </c>
      <c r="G874" s="261"/>
      <c r="H874" s="264" t="s">
        <v>5</v>
      </c>
      <c r="I874" s="261"/>
      <c r="J874" s="261"/>
      <c r="K874" s="261"/>
      <c r="L874" s="134"/>
      <c r="M874" s="137"/>
      <c r="N874" s="138"/>
      <c r="O874" s="138"/>
      <c r="P874" s="138"/>
      <c r="Q874" s="138"/>
      <c r="R874" s="138"/>
      <c r="S874" s="138"/>
      <c r="T874" s="139"/>
      <c r="AT874" s="135" t="s">
        <v>294</v>
      </c>
      <c r="AU874" s="135" t="s">
        <v>86</v>
      </c>
      <c r="AV874" s="12" t="s">
        <v>26</v>
      </c>
      <c r="AW874" s="12" t="s">
        <v>40</v>
      </c>
      <c r="AX874" s="12" t="s">
        <v>77</v>
      </c>
      <c r="AY874" s="135" t="s">
        <v>284</v>
      </c>
    </row>
    <row r="875" spans="2:51" s="12" customFormat="1" ht="13.5">
      <c r="B875" s="134"/>
      <c r="C875" s="261"/>
      <c r="D875" s="262" t="s">
        <v>294</v>
      </c>
      <c r="E875" s="263" t="s">
        <v>5</v>
      </c>
      <c r="F875" s="238" t="s">
        <v>879</v>
      </c>
      <c r="G875" s="261"/>
      <c r="H875" s="264" t="s">
        <v>5</v>
      </c>
      <c r="I875" s="261"/>
      <c r="J875" s="261"/>
      <c r="K875" s="261"/>
      <c r="L875" s="134"/>
      <c r="M875" s="137"/>
      <c r="N875" s="138"/>
      <c r="O875" s="138"/>
      <c r="P875" s="138"/>
      <c r="Q875" s="138"/>
      <c r="R875" s="138"/>
      <c r="S875" s="138"/>
      <c r="T875" s="139"/>
      <c r="AT875" s="135" t="s">
        <v>294</v>
      </c>
      <c r="AU875" s="135" t="s">
        <v>86</v>
      </c>
      <c r="AV875" s="12" t="s">
        <v>26</v>
      </c>
      <c r="AW875" s="12" t="s">
        <v>40</v>
      </c>
      <c r="AX875" s="12" t="s">
        <v>77</v>
      </c>
      <c r="AY875" s="135" t="s">
        <v>284</v>
      </c>
    </row>
    <row r="876" spans="2:51" s="11" customFormat="1" ht="13.5">
      <c r="B876" s="129"/>
      <c r="C876" s="257"/>
      <c r="D876" s="258" t="s">
        <v>294</v>
      </c>
      <c r="E876" s="259" t="s">
        <v>5</v>
      </c>
      <c r="F876" s="237" t="s">
        <v>319</v>
      </c>
      <c r="G876" s="257"/>
      <c r="H876" s="260">
        <v>5</v>
      </c>
      <c r="I876" s="257"/>
      <c r="J876" s="257"/>
      <c r="K876" s="257"/>
      <c r="L876" s="129"/>
      <c r="M876" s="130"/>
      <c r="N876" s="131"/>
      <c r="O876" s="131"/>
      <c r="P876" s="131"/>
      <c r="Q876" s="131"/>
      <c r="R876" s="131"/>
      <c r="S876" s="131"/>
      <c r="T876" s="132"/>
      <c r="AT876" s="133" t="s">
        <v>294</v>
      </c>
      <c r="AU876" s="133" t="s">
        <v>86</v>
      </c>
      <c r="AV876" s="11" t="s">
        <v>86</v>
      </c>
      <c r="AW876" s="11" t="s">
        <v>40</v>
      </c>
      <c r="AX876" s="11" t="s">
        <v>26</v>
      </c>
      <c r="AY876" s="133" t="s">
        <v>284</v>
      </c>
    </row>
    <row r="877" spans="2:65" s="1" customFormat="1" ht="31.5" customHeight="1">
      <c r="B877" s="122"/>
      <c r="C877" s="252" t="s">
        <v>1495</v>
      </c>
      <c r="D877" s="252" t="s">
        <v>287</v>
      </c>
      <c r="E877" s="253" t="s">
        <v>1496</v>
      </c>
      <c r="F877" s="236" t="s">
        <v>1497</v>
      </c>
      <c r="G877" s="254" t="s">
        <v>909</v>
      </c>
      <c r="H877" s="255">
        <v>2</v>
      </c>
      <c r="I877" s="123">
        <v>0</v>
      </c>
      <c r="J877" s="256">
        <f>ROUND(I877*H877,2)</f>
        <v>0</v>
      </c>
      <c r="K877" s="236" t="s">
        <v>5</v>
      </c>
      <c r="L877" s="40"/>
      <c r="M877" s="124" t="s">
        <v>5</v>
      </c>
      <c r="N877" s="125" t="s">
        <v>48</v>
      </c>
      <c r="O877" s="41"/>
      <c r="P877" s="126">
        <f>O877*H877</f>
        <v>0</v>
      </c>
      <c r="Q877" s="126">
        <v>0.1029</v>
      </c>
      <c r="R877" s="126">
        <f>Q877*H877</f>
        <v>0.2058</v>
      </c>
      <c r="S877" s="126">
        <v>0</v>
      </c>
      <c r="T877" s="127">
        <f>S877*H877</f>
        <v>0</v>
      </c>
      <c r="AR877" s="24" t="s">
        <v>363</v>
      </c>
      <c r="AT877" s="24" t="s">
        <v>287</v>
      </c>
      <c r="AU877" s="24" t="s">
        <v>86</v>
      </c>
      <c r="AY877" s="24" t="s">
        <v>284</v>
      </c>
      <c r="BE877" s="128">
        <f>IF(N877="základní",J877,0)</f>
        <v>0</v>
      </c>
      <c r="BF877" s="128">
        <f>IF(N877="snížená",J877,0)</f>
        <v>0</v>
      </c>
      <c r="BG877" s="128">
        <f>IF(N877="zákl. přenesená",J877,0)</f>
        <v>0</v>
      </c>
      <c r="BH877" s="128">
        <f>IF(N877="sníž. přenesená",J877,0)</f>
        <v>0</v>
      </c>
      <c r="BI877" s="128">
        <f>IF(N877="nulová",J877,0)</f>
        <v>0</v>
      </c>
      <c r="BJ877" s="24" t="s">
        <v>26</v>
      </c>
      <c r="BK877" s="128">
        <f>ROUND(I877*H877,2)</f>
        <v>0</v>
      </c>
      <c r="BL877" s="24" t="s">
        <v>363</v>
      </c>
      <c r="BM877" s="24" t="s">
        <v>1498</v>
      </c>
    </row>
    <row r="878" spans="2:51" s="12" customFormat="1" ht="13.5">
      <c r="B878" s="134"/>
      <c r="C878" s="261"/>
      <c r="D878" s="262" t="s">
        <v>294</v>
      </c>
      <c r="E878" s="263" t="s">
        <v>5</v>
      </c>
      <c r="F878" s="238" t="s">
        <v>469</v>
      </c>
      <c r="G878" s="261"/>
      <c r="H878" s="264" t="s">
        <v>5</v>
      </c>
      <c r="I878" s="261"/>
      <c r="J878" s="261"/>
      <c r="K878" s="261"/>
      <c r="L878" s="134"/>
      <c r="M878" s="137"/>
      <c r="N878" s="138"/>
      <c r="O878" s="138"/>
      <c r="P878" s="138"/>
      <c r="Q878" s="138"/>
      <c r="R878" s="138"/>
      <c r="S878" s="138"/>
      <c r="T878" s="139"/>
      <c r="AT878" s="135" t="s">
        <v>294</v>
      </c>
      <c r="AU878" s="135" t="s">
        <v>86</v>
      </c>
      <c r="AV878" s="12" t="s">
        <v>26</v>
      </c>
      <c r="AW878" s="12" t="s">
        <v>40</v>
      </c>
      <c r="AX878" s="12" t="s">
        <v>77</v>
      </c>
      <c r="AY878" s="135" t="s">
        <v>284</v>
      </c>
    </row>
    <row r="879" spans="2:51" s="12" customFormat="1" ht="13.5">
      <c r="B879" s="134"/>
      <c r="C879" s="261"/>
      <c r="D879" s="262" t="s">
        <v>294</v>
      </c>
      <c r="E879" s="263" t="s">
        <v>5</v>
      </c>
      <c r="F879" s="238" t="s">
        <v>879</v>
      </c>
      <c r="G879" s="261"/>
      <c r="H879" s="264" t="s">
        <v>5</v>
      </c>
      <c r="I879" s="261"/>
      <c r="J879" s="261"/>
      <c r="K879" s="261"/>
      <c r="L879" s="134"/>
      <c r="M879" s="137"/>
      <c r="N879" s="138"/>
      <c r="O879" s="138"/>
      <c r="P879" s="138"/>
      <c r="Q879" s="138"/>
      <c r="R879" s="138"/>
      <c r="S879" s="138"/>
      <c r="T879" s="139"/>
      <c r="AT879" s="135" t="s">
        <v>294</v>
      </c>
      <c r="AU879" s="135" t="s">
        <v>86</v>
      </c>
      <c r="AV879" s="12" t="s">
        <v>26</v>
      </c>
      <c r="AW879" s="12" t="s">
        <v>40</v>
      </c>
      <c r="AX879" s="12" t="s">
        <v>77</v>
      </c>
      <c r="AY879" s="135" t="s">
        <v>284</v>
      </c>
    </row>
    <row r="880" spans="2:51" s="11" customFormat="1" ht="13.5">
      <c r="B880" s="129"/>
      <c r="C880" s="257"/>
      <c r="D880" s="258" t="s">
        <v>294</v>
      </c>
      <c r="E880" s="259" t="s">
        <v>5</v>
      </c>
      <c r="F880" s="237" t="s">
        <v>86</v>
      </c>
      <c r="G880" s="257"/>
      <c r="H880" s="260">
        <v>2</v>
      </c>
      <c r="I880" s="257"/>
      <c r="J880" s="257"/>
      <c r="K880" s="257"/>
      <c r="L880" s="129"/>
      <c r="M880" s="130"/>
      <c r="N880" s="131"/>
      <c r="O880" s="131"/>
      <c r="P880" s="131"/>
      <c r="Q880" s="131"/>
      <c r="R880" s="131"/>
      <c r="S880" s="131"/>
      <c r="T880" s="132"/>
      <c r="AT880" s="133" t="s">
        <v>294</v>
      </c>
      <c r="AU880" s="133" t="s">
        <v>86</v>
      </c>
      <c r="AV880" s="11" t="s">
        <v>86</v>
      </c>
      <c r="AW880" s="11" t="s">
        <v>40</v>
      </c>
      <c r="AX880" s="11" t="s">
        <v>26</v>
      </c>
      <c r="AY880" s="133" t="s">
        <v>284</v>
      </c>
    </row>
    <row r="881" spans="2:65" s="1" customFormat="1" ht="31.5" customHeight="1">
      <c r="B881" s="122"/>
      <c r="C881" s="252" t="s">
        <v>1499</v>
      </c>
      <c r="D881" s="252" t="s">
        <v>287</v>
      </c>
      <c r="E881" s="253" t="s">
        <v>1500</v>
      </c>
      <c r="F881" s="236" t="s">
        <v>1501</v>
      </c>
      <c r="G881" s="254" t="s">
        <v>909</v>
      </c>
      <c r="H881" s="255">
        <v>1</v>
      </c>
      <c r="I881" s="123">
        <v>0</v>
      </c>
      <c r="J881" s="256">
        <f>ROUND(I881*H881,2)</f>
        <v>0</v>
      </c>
      <c r="K881" s="236" t="s">
        <v>5</v>
      </c>
      <c r="L881" s="40"/>
      <c r="M881" s="124" t="s">
        <v>5</v>
      </c>
      <c r="N881" s="125" t="s">
        <v>48</v>
      </c>
      <c r="O881" s="41"/>
      <c r="P881" s="126">
        <f>O881*H881</f>
        <v>0</v>
      </c>
      <c r="Q881" s="126">
        <v>0.052</v>
      </c>
      <c r="R881" s="126">
        <f>Q881*H881</f>
        <v>0.052</v>
      </c>
      <c r="S881" s="126">
        <v>0</v>
      </c>
      <c r="T881" s="127">
        <f>S881*H881</f>
        <v>0</v>
      </c>
      <c r="AR881" s="24" t="s">
        <v>363</v>
      </c>
      <c r="AT881" s="24" t="s">
        <v>287</v>
      </c>
      <c r="AU881" s="24" t="s">
        <v>86</v>
      </c>
      <c r="AY881" s="24" t="s">
        <v>284</v>
      </c>
      <c r="BE881" s="128">
        <f>IF(N881="základní",J881,0)</f>
        <v>0</v>
      </c>
      <c r="BF881" s="128">
        <f>IF(N881="snížená",J881,0)</f>
        <v>0</v>
      </c>
      <c r="BG881" s="128">
        <f>IF(N881="zákl. přenesená",J881,0)</f>
        <v>0</v>
      </c>
      <c r="BH881" s="128">
        <f>IF(N881="sníž. přenesená",J881,0)</f>
        <v>0</v>
      </c>
      <c r="BI881" s="128">
        <f>IF(N881="nulová",J881,0)</f>
        <v>0</v>
      </c>
      <c r="BJ881" s="24" t="s">
        <v>26</v>
      </c>
      <c r="BK881" s="128">
        <f>ROUND(I881*H881,2)</f>
        <v>0</v>
      </c>
      <c r="BL881" s="24" t="s">
        <v>363</v>
      </c>
      <c r="BM881" s="24" t="s">
        <v>1502</v>
      </c>
    </row>
    <row r="882" spans="2:51" s="12" customFormat="1" ht="13.5">
      <c r="B882" s="134"/>
      <c r="C882" s="261"/>
      <c r="D882" s="262" t="s">
        <v>294</v>
      </c>
      <c r="E882" s="263" t="s">
        <v>5</v>
      </c>
      <c r="F882" s="238" t="s">
        <v>469</v>
      </c>
      <c r="G882" s="261"/>
      <c r="H882" s="264" t="s">
        <v>5</v>
      </c>
      <c r="I882" s="261"/>
      <c r="J882" s="261"/>
      <c r="K882" s="261"/>
      <c r="L882" s="134"/>
      <c r="M882" s="137"/>
      <c r="N882" s="138"/>
      <c r="O882" s="138"/>
      <c r="P882" s="138"/>
      <c r="Q882" s="138"/>
      <c r="R882" s="138"/>
      <c r="S882" s="138"/>
      <c r="T882" s="139"/>
      <c r="AT882" s="135" t="s">
        <v>294</v>
      </c>
      <c r="AU882" s="135" t="s">
        <v>86</v>
      </c>
      <c r="AV882" s="12" t="s">
        <v>26</v>
      </c>
      <c r="AW882" s="12" t="s">
        <v>40</v>
      </c>
      <c r="AX882" s="12" t="s">
        <v>77</v>
      </c>
      <c r="AY882" s="135" t="s">
        <v>284</v>
      </c>
    </row>
    <row r="883" spans="2:51" s="12" customFormat="1" ht="13.5">
      <c r="B883" s="134"/>
      <c r="C883" s="261"/>
      <c r="D883" s="262" t="s">
        <v>294</v>
      </c>
      <c r="E883" s="263" t="s">
        <v>5</v>
      </c>
      <c r="F883" s="238" t="s">
        <v>879</v>
      </c>
      <c r="G883" s="261"/>
      <c r="H883" s="264" t="s">
        <v>5</v>
      </c>
      <c r="I883" s="261"/>
      <c r="J883" s="261"/>
      <c r="K883" s="261"/>
      <c r="L883" s="134"/>
      <c r="M883" s="137"/>
      <c r="N883" s="138"/>
      <c r="O883" s="138"/>
      <c r="P883" s="138"/>
      <c r="Q883" s="138"/>
      <c r="R883" s="138"/>
      <c r="S883" s="138"/>
      <c r="T883" s="139"/>
      <c r="AT883" s="135" t="s">
        <v>294</v>
      </c>
      <c r="AU883" s="135" t="s">
        <v>86</v>
      </c>
      <c r="AV883" s="12" t="s">
        <v>26</v>
      </c>
      <c r="AW883" s="12" t="s">
        <v>40</v>
      </c>
      <c r="AX883" s="12" t="s">
        <v>77</v>
      </c>
      <c r="AY883" s="135" t="s">
        <v>284</v>
      </c>
    </row>
    <row r="884" spans="2:51" s="11" customFormat="1" ht="13.5">
      <c r="B884" s="129"/>
      <c r="C884" s="257"/>
      <c r="D884" s="258" t="s">
        <v>294</v>
      </c>
      <c r="E884" s="259" t="s">
        <v>5</v>
      </c>
      <c r="F884" s="237" t="s">
        <v>26</v>
      </c>
      <c r="G884" s="257"/>
      <c r="H884" s="260">
        <v>1</v>
      </c>
      <c r="I884" s="257"/>
      <c r="J884" s="257"/>
      <c r="K884" s="257"/>
      <c r="L884" s="129"/>
      <c r="M884" s="130"/>
      <c r="N884" s="131"/>
      <c r="O884" s="131"/>
      <c r="P884" s="131"/>
      <c r="Q884" s="131"/>
      <c r="R884" s="131"/>
      <c r="S884" s="131"/>
      <c r="T884" s="132"/>
      <c r="AT884" s="133" t="s">
        <v>294</v>
      </c>
      <c r="AU884" s="133" t="s">
        <v>86</v>
      </c>
      <c r="AV884" s="11" t="s">
        <v>86</v>
      </c>
      <c r="AW884" s="11" t="s">
        <v>40</v>
      </c>
      <c r="AX884" s="11" t="s">
        <v>26</v>
      </c>
      <c r="AY884" s="133" t="s">
        <v>284</v>
      </c>
    </row>
    <row r="885" spans="2:65" s="1" customFormat="1" ht="22.5" customHeight="1">
      <c r="B885" s="122"/>
      <c r="C885" s="252" t="s">
        <v>1503</v>
      </c>
      <c r="D885" s="252" t="s">
        <v>287</v>
      </c>
      <c r="E885" s="253" t="s">
        <v>1504</v>
      </c>
      <c r="F885" s="236" t="s">
        <v>1505</v>
      </c>
      <c r="G885" s="254" t="s">
        <v>452</v>
      </c>
      <c r="H885" s="255">
        <v>12.9</v>
      </c>
      <c r="I885" s="123">
        <v>0</v>
      </c>
      <c r="J885" s="256">
        <f>ROUND(I885*H885,2)</f>
        <v>0</v>
      </c>
      <c r="K885" s="236" t="s">
        <v>5</v>
      </c>
      <c r="L885" s="40"/>
      <c r="M885" s="124" t="s">
        <v>5</v>
      </c>
      <c r="N885" s="125" t="s">
        <v>48</v>
      </c>
      <c r="O885" s="41"/>
      <c r="P885" s="126">
        <f>O885*H885</f>
        <v>0</v>
      </c>
      <c r="Q885" s="126">
        <v>0</v>
      </c>
      <c r="R885" s="126">
        <f>Q885*H885</f>
        <v>0</v>
      </c>
      <c r="S885" s="126">
        <v>0</v>
      </c>
      <c r="T885" s="127">
        <f>S885*H885</f>
        <v>0</v>
      </c>
      <c r="AR885" s="24" t="s">
        <v>363</v>
      </c>
      <c r="AT885" s="24" t="s">
        <v>287</v>
      </c>
      <c r="AU885" s="24" t="s">
        <v>86</v>
      </c>
      <c r="AY885" s="24" t="s">
        <v>284</v>
      </c>
      <c r="BE885" s="128">
        <f>IF(N885="základní",J885,0)</f>
        <v>0</v>
      </c>
      <c r="BF885" s="128">
        <f>IF(N885="snížená",J885,0)</f>
        <v>0</v>
      </c>
      <c r="BG885" s="128">
        <f>IF(N885="zákl. přenesená",J885,0)</f>
        <v>0</v>
      </c>
      <c r="BH885" s="128">
        <f>IF(N885="sníž. přenesená",J885,0)</f>
        <v>0</v>
      </c>
      <c r="BI885" s="128">
        <f>IF(N885="nulová",J885,0)</f>
        <v>0</v>
      </c>
      <c r="BJ885" s="24" t="s">
        <v>26</v>
      </c>
      <c r="BK885" s="128">
        <f>ROUND(I885*H885,2)</f>
        <v>0</v>
      </c>
      <c r="BL885" s="24" t="s">
        <v>363</v>
      </c>
      <c r="BM885" s="24" t="s">
        <v>1506</v>
      </c>
    </row>
    <row r="886" spans="2:51" s="12" customFormat="1" ht="13.5">
      <c r="B886" s="134"/>
      <c r="C886" s="261"/>
      <c r="D886" s="262" t="s">
        <v>294</v>
      </c>
      <c r="E886" s="263" t="s">
        <v>5</v>
      </c>
      <c r="F886" s="238" t="s">
        <v>469</v>
      </c>
      <c r="G886" s="261"/>
      <c r="H886" s="264" t="s">
        <v>5</v>
      </c>
      <c r="I886" s="261"/>
      <c r="J886" s="261"/>
      <c r="K886" s="261"/>
      <c r="L886" s="134"/>
      <c r="M886" s="137"/>
      <c r="N886" s="138"/>
      <c r="O886" s="138"/>
      <c r="P886" s="138"/>
      <c r="Q886" s="138"/>
      <c r="R886" s="138"/>
      <c r="S886" s="138"/>
      <c r="T886" s="139"/>
      <c r="AT886" s="135" t="s">
        <v>294</v>
      </c>
      <c r="AU886" s="135" t="s">
        <v>86</v>
      </c>
      <c r="AV886" s="12" t="s">
        <v>26</v>
      </c>
      <c r="AW886" s="12" t="s">
        <v>40</v>
      </c>
      <c r="AX886" s="12" t="s">
        <v>77</v>
      </c>
      <c r="AY886" s="135" t="s">
        <v>284</v>
      </c>
    </row>
    <row r="887" spans="2:51" s="12" customFormat="1" ht="13.5">
      <c r="B887" s="134"/>
      <c r="C887" s="261"/>
      <c r="D887" s="262" t="s">
        <v>294</v>
      </c>
      <c r="E887" s="263" t="s">
        <v>5</v>
      </c>
      <c r="F887" s="238" t="s">
        <v>879</v>
      </c>
      <c r="G887" s="261"/>
      <c r="H887" s="264" t="s">
        <v>5</v>
      </c>
      <c r="I887" s="261"/>
      <c r="J887" s="261"/>
      <c r="K887" s="261"/>
      <c r="L887" s="134"/>
      <c r="M887" s="137"/>
      <c r="N887" s="138"/>
      <c r="O887" s="138"/>
      <c r="P887" s="138"/>
      <c r="Q887" s="138"/>
      <c r="R887" s="138"/>
      <c r="S887" s="138"/>
      <c r="T887" s="139"/>
      <c r="AT887" s="135" t="s">
        <v>294</v>
      </c>
      <c r="AU887" s="135" t="s">
        <v>86</v>
      </c>
      <c r="AV887" s="12" t="s">
        <v>26</v>
      </c>
      <c r="AW887" s="12" t="s">
        <v>40</v>
      </c>
      <c r="AX887" s="12" t="s">
        <v>77</v>
      </c>
      <c r="AY887" s="135" t="s">
        <v>284</v>
      </c>
    </row>
    <row r="888" spans="2:51" s="11" customFormat="1" ht="13.5">
      <c r="B888" s="129"/>
      <c r="C888" s="257"/>
      <c r="D888" s="262" t="s">
        <v>294</v>
      </c>
      <c r="E888" s="265" t="s">
        <v>205</v>
      </c>
      <c r="F888" s="239" t="s">
        <v>206</v>
      </c>
      <c r="G888" s="257"/>
      <c r="H888" s="266">
        <v>9.3</v>
      </c>
      <c r="I888" s="257"/>
      <c r="J888" s="257"/>
      <c r="K888" s="257"/>
      <c r="L888" s="129"/>
      <c r="M888" s="130"/>
      <c r="N888" s="131"/>
      <c r="O888" s="131"/>
      <c r="P888" s="131"/>
      <c r="Q888" s="131"/>
      <c r="R888" s="131"/>
      <c r="S888" s="131"/>
      <c r="T888" s="132"/>
      <c r="AT888" s="133" t="s">
        <v>294</v>
      </c>
      <c r="AU888" s="133" t="s">
        <v>86</v>
      </c>
      <c r="AV888" s="11" t="s">
        <v>86</v>
      </c>
      <c r="AW888" s="11" t="s">
        <v>40</v>
      </c>
      <c r="AX888" s="11" t="s">
        <v>77</v>
      </c>
      <c r="AY888" s="133" t="s">
        <v>284</v>
      </c>
    </row>
    <row r="889" spans="2:51" s="11" customFormat="1" ht="13.5">
      <c r="B889" s="129"/>
      <c r="C889" s="257"/>
      <c r="D889" s="262" t="s">
        <v>294</v>
      </c>
      <c r="E889" s="265" t="s">
        <v>207</v>
      </c>
      <c r="F889" s="239" t="s">
        <v>208</v>
      </c>
      <c r="G889" s="257"/>
      <c r="H889" s="266">
        <v>3.6</v>
      </c>
      <c r="I889" s="257"/>
      <c r="J889" s="257"/>
      <c r="K889" s="257"/>
      <c r="L889" s="129"/>
      <c r="M889" s="130"/>
      <c r="N889" s="131"/>
      <c r="O889" s="131"/>
      <c r="P889" s="131"/>
      <c r="Q889" s="131"/>
      <c r="R889" s="131"/>
      <c r="S889" s="131"/>
      <c r="T889" s="132"/>
      <c r="AT889" s="133" t="s">
        <v>294</v>
      </c>
      <c r="AU889" s="133" t="s">
        <v>86</v>
      </c>
      <c r="AV889" s="11" t="s">
        <v>86</v>
      </c>
      <c r="AW889" s="11" t="s">
        <v>40</v>
      </c>
      <c r="AX889" s="11" t="s">
        <v>77</v>
      </c>
      <c r="AY889" s="133" t="s">
        <v>284</v>
      </c>
    </row>
    <row r="890" spans="2:51" s="13" customFormat="1" ht="13.5">
      <c r="B890" s="140"/>
      <c r="C890" s="267"/>
      <c r="D890" s="258" t="s">
        <v>294</v>
      </c>
      <c r="E890" s="268" t="s">
        <v>5</v>
      </c>
      <c r="F890" s="240" t="s">
        <v>304</v>
      </c>
      <c r="G890" s="267"/>
      <c r="H890" s="269">
        <v>12.9</v>
      </c>
      <c r="I890" s="267"/>
      <c r="J890" s="267"/>
      <c r="K890" s="267"/>
      <c r="L890" s="140"/>
      <c r="M890" s="141"/>
      <c r="N890" s="142"/>
      <c r="O890" s="142"/>
      <c r="P890" s="142"/>
      <c r="Q890" s="142"/>
      <c r="R890" s="142"/>
      <c r="S890" s="142"/>
      <c r="T890" s="143"/>
      <c r="AT890" s="144" t="s">
        <v>294</v>
      </c>
      <c r="AU890" s="144" t="s">
        <v>86</v>
      </c>
      <c r="AV890" s="13" t="s">
        <v>292</v>
      </c>
      <c r="AW890" s="13" t="s">
        <v>40</v>
      </c>
      <c r="AX890" s="13" t="s">
        <v>26</v>
      </c>
      <c r="AY890" s="144" t="s">
        <v>284</v>
      </c>
    </row>
    <row r="891" spans="2:65" s="1" customFormat="1" ht="22.5" customHeight="1">
      <c r="B891" s="122"/>
      <c r="C891" s="272" t="s">
        <v>1507</v>
      </c>
      <c r="D891" s="272" t="s">
        <v>439</v>
      </c>
      <c r="E891" s="273" t="s">
        <v>1508</v>
      </c>
      <c r="F891" s="274" t="s">
        <v>1509</v>
      </c>
      <c r="G891" s="275" t="s">
        <v>452</v>
      </c>
      <c r="H891" s="276">
        <v>10.23</v>
      </c>
      <c r="I891" s="145">
        <v>0</v>
      </c>
      <c r="J891" s="277">
        <f>ROUND(I891*H891,2)</f>
        <v>0</v>
      </c>
      <c r="K891" s="274" t="s">
        <v>5</v>
      </c>
      <c r="L891" s="146"/>
      <c r="M891" s="147" t="s">
        <v>5</v>
      </c>
      <c r="N891" s="148" t="s">
        <v>48</v>
      </c>
      <c r="O891" s="41"/>
      <c r="P891" s="126">
        <f>O891*H891</f>
        <v>0</v>
      </c>
      <c r="Q891" s="126">
        <v>0.008</v>
      </c>
      <c r="R891" s="126">
        <f>Q891*H891</f>
        <v>0.08184000000000001</v>
      </c>
      <c r="S891" s="126">
        <v>0</v>
      </c>
      <c r="T891" s="127">
        <f>S891*H891</f>
        <v>0</v>
      </c>
      <c r="AR891" s="24" t="s">
        <v>444</v>
      </c>
      <c r="AT891" s="24" t="s">
        <v>439</v>
      </c>
      <c r="AU891" s="24" t="s">
        <v>86</v>
      </c>
      <c r="AY891" s="24" t="s">
        <v>284</v>
      </c>
      <c r="BE891" s="128">
        <f>IF(N891="základní",J891,0)</f>
        <v>0</v>
      </c>
      <c r="BF891" s="128">
        <f>IF(N891="snížená",J891,0)</f>
        <v>0</v>
      </c>
      <c r="BG891" s="128">
        <f>IF(N891="zákl. přenesená",J891,0)</f>
        <v>0</v>
      </c>
      <c r="BH891" s="128">
        <f>IF(N891="sníž. přenesená",J891,0)</f>
        <v>0</v>
      </c>
      <c r="BI891" s="128">
        <f>IF(N891="nulová",J891,0)</f>
        <v>0</v>
      </c>
      <c r="BJ891" s="24" t="s">
        <v>26</v>
      </c>
      <c r="BK891" s="128">
        <f>ROUND(I891*H891,2)</f>
        <v>0</v>
      </c>
      <c r="BL891" s="24" t="s">
        <v>363</v>
      </c>
      <c r="BM891" s="24" t="s">
        <v>1510</v>
      </c>
    </row>
    <row r="892" spans="2:51" s="11" customFormat="1" ht="13.5">
      <c r="B892" s="129"/>
      <c r="C892" s="257"/>
      <c r="D892" s="258" t="s">
        <v>294</v>
      </c>
      <c r="E892" s="259" t="s">
        <v>5</v>
      </c>
      <c r="F892" s="237" t="s">
        <v>1511</v>
      </c>
      <c r="G892" s="257"/>
      <c r="H892" s="260">
        <v>10.23</v>
      </c>
      <c r="I892" s="257"/>
      <c r="J892" s="257"/>
      <c r="K892" s="257"/>
      <c r="L892" s="129"/>
      <c r="M892" s="130"/>
      <c r="N892" s="131"/>
      <c r="O892" s="131"/>
      <c r="P892" s="131"/>
      <c r="Q892" s="131"/>
      <c r="R892" s="131"/>
      <c r="S892" s="131"/>
      <c r="T892" s="132"/>
      <c r="AT892" s="133" t="s">
        <v>294</v>
      </c>
      <c r="AU892" s="133" t="s">
        <v>86</v>
      </c>
      <c r="AV892" s="11" t="s">
        <v>86</v>
      </c>
      <c r="AW892" s="11" t="s">
        <v>40</v>
      </c>
      <c r="AX892" s="11" t="s">
        <v>26</v>
      </c>
      <c r="AY892" s="133" t="s">
        <v>284</v>
      </c>
    </row>
    <row r="893" spans="2:65" s="1" customFormat="1" ht="22.5" customHeight="1">
      <c r="B893" s="122"/>
      <c r="C893" s="272" t="s">
        <v>1512</v>
      </c>
      <c r="D893" s="272" t="s">
        <v>439</v>
      </c>
      <c r="E893" s="273" t="s">
        <v>1513</v>
      </c>
      <c r="F893" s="274" t="s">
        <v>1514</v>
      </c>
      <c r="G893" s="275" t="s">
        <v>452</v>
      </c>
      <c r="H893" s="276">
        <v>3.96</v>
      </c>
      <c r="I893" s="145">
        <v>0</v>
      </c>
      <c r="J893" s="277">
        <f>ROUND(I893*H893,2)</f>
        <v>0</v>
      </c>
      <c r="K893" s="274" t="s">
        <v>5</v>
      </c>
      <c r="L893" s="146"/>
      <c r="M893" s="147" t="s">
        <v>5</v>
      </c>
      <c r="N893" s="148" t="s">
        <v>48</v>
      </c>
      <c r="O893" s="41"/>
      <c r="P893" s="126">
        <f>O893*H893</f>
        <v>0</v>
      </c>
      <c r="Q893" s="126">
        <v>0.007</v>
      </c>
      <c r="R893" s="126">
        <f>Q893*H893</f>
        <v>0.02772</v>
      </c>
      <c r="S893" s="126">
        <v>0</v>
      </c>
      <c r="T893" s="127">
        <f>S893*H893</f>
        <v>0</v>
      </c>
      <c r="AR893" s="24" t="s">
        <v>444</v>
      </c>
      <c r="AT893" s="24" t="s">
        <v>439</v>
      </c>
      <c r="AU893" s="24" t="s">
        <v>86</v>
      </c>
      <c r="AY893" s="24" t="s">
        <v>284</v>
      </c>
      <c r="BE893" s="128">
        <f>IF(N893="základní",J893,0)</f>
        <v>0</v>
      </c>
      <c r="BF893" s="128">
        <f>IF(N893="snížená",J893,0)</f>
        <v>0</v>
      </c>
      <c r="BG893" s="128">
        <f>IF(N893="zákl. přenesená",J893,0)</f>
        <v>0</v>
      </c>
      <c r="BH893" s="128">
        <f>IF(N893="sníž. přenesená",J893,0)</f>
        <v>0</v>
      </c>
      <c r="BI893" s="128">
        <f>IF(N893="nulová",J893,0)</f>
        <v>0</v>
      </c>
      <c r="BJ893" s="24" t="s">
        <v>26</v>
      </c>
      <c r="BK893" s="128">
        <f>ROUND(I893*H893,2)</f>
        <v>0</v>
      </c>
      <c r="BL893" s="24" t="s">
        <v>363</v>
      </c>
      <c r="BM893" s="24" t="s">
        <v>1515</v>
      </c>
    </row>
    <row r="894" spans="2:51" s="11" customFormat="1" ht="13.5">
      <c r="B894" s="129"/>
      <c r="C894" s="257"/>
      <c r="D894" s="258" t="s">
        <v>294</v>
      </c>
      <c r="E894" s="259" t="s">
        <v>5</v>
      </c>
      <c r="F894" s="237" t="s">
        <v>1516</v>
      </c>
      <c r="G894" s="257"/>
      <c r="H894" s="260">
        <v>3.96</v>
      </c>
      <c r="I894" s="257"/>
      <c r="J894" s="257"/>
      <c r="K894" s="257"/>
      <c r="L894" s="129"/>
      <c r="M894" s="130"/>
      <c r="N894" s="131"/>
      <c r="O894" s="131"/>
      <c r="P894" s="131"/>
      <c r="Q894" s="131"/>
      <c r="R894" s="131"/>
      <c r="S894" s="131"/>
      <c r="T894" s="132"/>
      <c r="AT894" s="133" t="s">
        <v>294</v>
      </c>
      <c r="AU894" s="133" t="s">
        <v>86</v>
      </c>
      <c r="AV894" s="11" t="s">
        <v>86</v>
      </c>
      <c r="AW894" s="11" t="s">
        <v>40</v>
      </c>
      <c r="AX894" s="11" t="s">
        <v>26</v>
      </c>
      <c r="AY894" s="133" t="s">
        <v>284</v>
      </c>
    </row>
    <row r="895" spans="2:65" s="1" customFormat="1" ht="31.5" customHeight="1">
      <c r="B895" s="122"/>
      <c r="C895" s="252" t="s">
        <v>1517</v>
      </c>
      <c r="D895" s="252" t="s">
        <v>287</v>
      </c>
      <c r="E895" s="253" t="s">
        <v>1518</v>
      </c>
      <c r="F895" s="236" t="s">
        <v>1519</v>
      </c>
      <c r="G895" s="254" t="s">
        <v>462</v>
      </c>
      <c r="H895" s="255">
        <v>1.125</v>
      </c>
      <c r="I895" s="123">
        <v>0</v>
      </c>
      <c r="J895" s="256">
        <f>ROUND(I895*H895,2)</f>
        <v>0</v>
      </c>
      <c r="K895" s="236" t="s">
        <v>291</v>
      </c>
      <c r="L895" s="40"/>
      <c r="M895" s="124" t="s">
        <v>5</v>
      </c>
      <c r="N895" s="125" t="s">
        <v>48</v>
      </c>
      <c r="O895" s="41"/>
      <c r="P895" s="126">
        <f>O895*H895</f>
        <v>0</v>
      </c>
      <c r="Q895" s="126">
        <v>0</v>
      </c>
      <c r="R895" s="126">
        <f>Q895*H895</f>
        <v>0</v>
      </c>
      <c r="S895" s="126">
        <v>0</v>
      </c>
      <c r="T895" s="127">
        <f>S895*H895</f>
        <v>0</v>
      </c>
      <c r="AR895" s="24" t="s">
        <v>363</v>
      </c>
      <c r="AT895" s="24" t="s">
        <v>287</v>
      </c>
      <c r="AU895" s="24" t="s">
        <v>86</v>
      </c>
      <c r="AY895" s="24" t="s">
        <v>284</v>
      </c>
      <c r="BE895" s="128">
        <f>IF(N895="základní",J895,0)</f>
        <v>0</v>
      </c>
      <c r="BF895" s="128">
        <f>IF(N895="snížená",J895,0)</f>
        <v>0</v>
      </c>
      <c r="BG895" s="128">
        <f>IF(N895="zákl. přenesená",J895,0)</f>
        <v>0</v>
      </c>
      <c r="BH895" s="128">
        <f>IF(N895="sníž. přenesená",J895,0)</f>
        <v>0</v>
      </c>
      <c r="BI895" s="128">
        <f>IF(N895="nulová",J895,0)</f>
        <v>0</v>
      </c>
      <c r="BJ895" s="24" t="s">
        <v>26</v>
      </c>
      <c r="BK895" s="128">
        <f>ROUND(I895*H895,2)</f>
        <v>0</v>
      </c>
      <c r="BL895" s="24" t="s">
        <v>363</v>
      </c>
      <c r="BM895" s="24" t="s">
        <v>1520</v>
      </c>
    </row>
    <row r="896" spans="2:65" s="1" customFormat="1" ht="44.25" customHeight="1">
      <c r="B896" s="122"/>
      <c r="C896" s="252" t="s">
        <v>1521</v>
      </c>
      <c r="D896" s="252" t="s">
        <v>287</v>
      </c>
      <c r="E896" s="253" t="s">
        <v>1522</v>
      </c>
      <c r="F896" s="236" t="s">
        <v>1523</v>
      </c>
      <c r="G896" s="254" t="s">
        <v>462</v>
      </c>
      <c r="H896" s="255">
        <v>1.125</v>
      </c>
      <c r="I896" s="123">
        <v>0</v>
      </c>
      <c r="J896" s="256">
        <f>ROUND(I896*H896,2)</f>
        <v>0</v>
      </c>
      <c r="K896" s="236" t="s">
        <v>291</v>
      </c>
      <c r="L896" s="40"/>
      <c r="M896" s="124" t="s">
        <v>5</v>
      </c>
      <c r="N896" s="125" t="s">
        <v>48</v>
      </c>
      <c r="O896" s="41"/>
      <c r="P896" s="126">
        <f>O896*H896</f>
        <v>0</v>
      </c>
      <c r="Q896" s="126">
        <v>0</v>
      </c>
      <c r="R896" s="126">
        <f>Q896*H896</f>
        <v>0</v>
      </c>
      <c r="S896" s="126">
        <v>0</v>
      </c>
      <c r="T896" s="127">
        <f>S896*H896</f>
        <v>0</v>
      </c>
      <c r="AR896" s="24" t="s">
        <v>363</v>
      </c>
      <c r="AT896" s="24" t="s">
        <v>287</v>
      </c>
      <c r="AU896" s="24" t="s">
        <v>86</v>
      </c>
      <c r="AY896" s="24" t="s">
        <v>284</v>
      </c>
      <c r="BE896" s="128">
        <f>IF(N896="základní",J896,0)</f>
        <v>0</v>
      </c>
      <c r="BF896" s="128">
        <f>IF(N896="snížená",J896,0)</f>
        <v>0</v>
      </c>
      <c r="BG896" s="128">
        <f>IF(N896="zákl. přenesená",J896,0)</f>
        <v>0</v>
      </c>
      <c r="BH896" s="128">
        <f>IF(N896="sníž. přenesená",J896,0)</f>
        <v>0</v>
      </c>
      <c r="BI896" s="128">
        <f>IF(N896="nulová",J896,0)</f>
        <v>0</v>
      </c>
      <c r="BJ896" s="24" t="s">
        <v>26</v>
      </c>
      <c r="BK896" s="128">
        <f>ROUND(I896*H896,2)</f>
        <v>0</v>
      </c>
      <c r="BL896" s="24" t="s">
        <v>363</v>
      </c>
      <c r="BM896" s="24" t="s">
        <v>1524</v>
      </c>
    </row>
    <row r="897" spans="2:63" s="10" customFormat="1" ht="29.85" customHeight="1">
      <c r="B897" s="114"/>
      <c r="C897" s="246"/>
      <c r="D897" s="250" t="s">
        <v>76</v>
      </c>
      <c r="E897" s="242" t="s">
        <v>1525</v>
      </c>
      <c r="F897" s="242" t="s">
        <v>1526</v>
      </c>
      <c r="G897" s="246"/>
      <c r="H897" s="246"/>
      <c r="I897" s="246"/>
      <c r="J897" s="251">
        <f>BK897</f>
        <v>0</v>
      </c>
      <c r="K897" s="246"/>
      <c r="L897" s="114"/>
      <c r="M897" s="116"/>
      <c r="N897" s="117"/>
      <c r="O897" s="117"/>
      <c r="P897" s="118">
        <f>SUM(P898:P917)</f>
        <v>0</v>
      </c>
      <c r="Q897" s="117"/>
      <c r="R897" s="118">
        <f>SUM(R898:R917)</f>
        <v>0.2883</v>
      </c>
      <c r="S897" s="117"/>
      <c r="T897" s="119">
        <f>SUM(T898:T917)</f>
        <v>0</v>
      </c>
      <c r="AR897" s="115" t="s">
        <v>86</v>
      </c>
      <c r="AT897" s="120" t="s">
        <v>76</v>
      </c>
      <c r="AU897" s="120" t="s">
        <v>26</v>
      </c>
      <c r="AY897" s="115" t="s">
        <v>284</v>
      </c>
      <c r="BK897" s="121">
        <f>SUM(BK898:BK917)</f>
        <v>0</v>
      </c>
    </row>
    <row r="898" spans="2:65" s="1" customFormat="1" ht="31.5" customHeight="1">
      <c r="B898" s="122"/>
      <c r="C898" s="252" t="s">
        <v>1527</v>
      </c>
      <c r="D898" s="252" t="s">
        <v>287</v>
      </c>
      <c r="E898" s="253" t="s">
        <v>1528</v>
      </c>
      <c r="F898" s="236" t="s">
        <v>1529</v>
      </c>
      <c r="G898" s="254" t="s">
        <v>485</v>
      </c>
      <c r="H898" s="255">
        <v>1</v>
      </c>
      <c r="I898" s="123">
        <v>0</v>
      </c>
      <c r="J898" s="256">
        <f>ROUND(I898*H898,2)</f>
        <v>0</v>
      </c>
      <c r="K898" s="236" t="s">
        <v>291</v>
      </c>
      <c r="L898" s="40"/>
      <c r="M898" s="124" t="s">
        <v>5</v>
      </c>
      <c r="N898" s="125" t="s">
        <v>48</v>
      </c>
      <c r="O898" s="41"/>
      <c r="P898" s="126">
        <f>O898*H898</f>
        <v>0</v>
      </c>
      <c r="Q898" s="126">
        <v>0</v>
      </c>
      <c r="R898" s="126">
        <f>Q898*H898</f>
        <v>0</v>
      </c>
      <c r="S898" s="126">
        <v>0</v>
      </c>
      <c r="T898" s="127">
        <f>S898*H898</f>
        <v>0</v>
      </c>
      <c r="AR898" s="24" t="s">
        <v>363</v>
      </c>
      <c r="AT898" s="24" t="s">
        <v>287</v>
      </c>
      <c r="AU898" s="24" t="s">
        <v>86</v>
      </c>
      <c r="AY898" s="24" t="s">
        <v>284</v>
      </c>
      <c r="BE898" s="128">
        <f>IF(N898="základní",J898,0)</f>
        <v>0</v>
      </c>
      <c r="BF898" s="128">
        <f>IF(N898="snížená",J898,0)</f>
        <v>0</v>
      </c>
      <c r="BG898" s="128">
        <f>IF(N898="zákl. přenesená",J898,0)</f>
        <v>0</v>
      </c>
      <c r="BH898" s="128">
        <f>IF(N898="sníž. přenesená",J898,0)</f>
        <v>0</v>
      </c>
      <c r="BI898" s="128">
        <f>IF(N898="nulová",J898,0)</f>
        <v>0</v>
      </c>
      <c r="BJ898" s="24" t="s">
        <v>26</v>
      </c>
      <c r="BK898" s="128">
        <f>ROUND(I898*H898,2)</f>
        <v>0</v>
      </c>
      <c r="BL898" s="24" t="s">
        <v>363</v>
      </c>
      <c r="BM898" s="24" t="s">
        <v>1530</v>
      </c>
    </row>
    <row r="899" spans="2:51" s="12" customFormat="1" ht="13.5">
      <c r="B899" s="134"/>
      <c r="C899" s="261"/>
      <c r="D899" s="262" t="s">
        <v>294</v>
      </c>
      <c r="E899" s="263" t="s">
        <v>5</v>
      </c>
      <c r="F899" s="238" t="s">
        <v>298</v>
      </c>
      <c r="G899" s="261"/>
      <c r="H899" s="264" t="s">
        <v>5</v>
      </c>
      <c r="I899" s="261"/>
      <c r="J899" s="261"/>
      <c r="K899" s="261"/>
      <c r="L899" s="134"/>
      <c r="M899" s="137"/>
      <c r="N899" s="138"/>
      <c r="O899" s="138"/>
      <c r="P899" s="138"/>
      <c r="Q899" s="138"/>
      <c r="R899" s="138"/>
      <c r="S899" s="138"/>
      <c r="T899" s="139"/>
      <c r="AT899" s="135" t="s">
        <v>294</v>
      </c>
      <c r="AU899" s="135" t="s">
        <v>86</v>
      </c>
      <c r="AV899" s="12" t="s">
        <v>26</v>
      </c>
      <c r="AW899" s="12" t="s">
        <v>40</v>
      </c>
      <c r="AX899" s="12" t="s">
        <v>77</v>
      </c>
      <c r="AY899" s="135" t="s">
        <v>284</v>
      </c>
    </row>
    <row r="900" spans="2:51" s="11" customFormat="1" ht="13.5">
      <c r="B900" s="129"/>
      <c r="C900" s="257"/>
      <c r="D900" s="258" t="s">
        <v>294</v>
      </c>
      <c r="E900" s="259" t="s">
        <v>5</v>
      </c>
      <c r="F900" s="237" t="s">
        <v>26</v>
      </c>
      <c r="G900" s="257"/>
      <c r="H900" s="260">
        <v>1</v>
      </c>
      <c r="I900" s="257"/>
      <c r="J900" s="257"/>
      <c r="K900" s="257"/>
      <c r="L900" s="129"/>
      <c r="M900" s="130"/>
      <c r="N900" s="131"/>
      <c r="O900" s="131"/>
      <c r="P900" s="131"/>
      <c r="Q900" s="131"/>
      <c r="R900" s="131"/>
      <c r="S900" s="131"/>
      <c r="T900" s="132"/>
      <c r="AT900" s="133" t="s">
        <v>294</v>
      </c>
      <c r="AU900" s="133" t="s">
        <v>86</v>
      </c>
      <c r="AV900" s="11" t="s">
        <v>86</v>
      </c>
      <c r="AW900" s="11" t="s">
        <v>40</v>
      </c>
      <c r="AX900" s="11" t="s">
        <v>26</v>
      </c>
      <c r="AY900" s="133" t="s">
        <v>284</v>
      </c>
    </row>
    <row r="901" spans="2:65" s="1" customFormat="1" ht="31.5" customHeight="1">
      <c r="B901" s="122"/>
      <c r="C901" s="252" t="s">
        <v>1531</v>
      </c>
      <c r="D901" s="252" t="s">
        <v>287</v>
      </c>
      <c r="E901" s="253" t="s">
        <v>1532</v>
      </c>
      <c r="F901" s="236" t="s">
        <v>1533</v>
      </c>
      <c r="G901" s="254" t="s">
        <v>485</v>
      </c>
      <c r="H901" s="255">
        <v>2</v>
      </c>
      <c r="I901" s="123">
        <v>0</v>
      </c>
      <c r="J901" s="256">
        <f>ROUND(I901*H901,2)</f>
        <v>0</v>
      </c>
      <c r="K901" s="236" t="s">
        <v>291</v>
      </c>
      <c r="L901" s="40"/>
      <c r="M901" s="124" t="s">
        <v>5</v>
      </c>
      <c r="N901" s="125" t="s">
        <v>48</v>
      </c>
      <c r="O901" s="41"/>
      <c r="P901" s="126">
        <f>O901*H901</f>
        <v>0</v>
      </c>
      <c r="Q901" s="126">
        <v>0</v>
      </c>
      <c r="R901" s="126">
        <f>Q901*H901</f>
        <v>0</v>
      </c>
      <c r="S901" s="126">
        <v>0</v>
      </c>
      <c r="T901" s="127">
        <f>S901*H901</f>
        <v>0</v>
      </c>
      <c r="AR901" s="24" t="s">
        <v>363</v>
      </c>
      <c r="AT901" s="24" t="s">
        <v>287</v>
      </c>
      <c r="AU901" s="24" t="s">
        <v>86</v>
      </c>
      <c r="AY901" s="24" t="s">
        <v>284</v>
      </c>
      <c r="BE901" s="128">
        <f>IF(N901="základní",J901,0)</f>
        <v>0</v>
      </c>
      <c r="BF901" s="128">
        <f>IF(N901="snížená",J901,0)</f>
        <v>0</v>
      </c>
      <c r="BG901" s="128">
        <f>IF(N901="zákl. přenesená",J901,0)</f>
        <v>0</v>
      </c>
      <c r="BH901" s="128">
        <f>IF(N901="sníž. přenesená",J901,0)</f>
        <v>0</v>
      </c>
      <c r="BI901" s="128">
        <f>IF(N901="nulová",J901,0)</f>
        <v>0</v>
      </c>
      <c r="BJ901" s="24" t="s">
        <v>26</v>
      </c>
      <c r="BK901" s="128">
        <f>ROUND(I901*H901,2)</f>
        <v>0</v>
      </c>
      <c r="BL901" s="24" t="s">
        <v>363</v>
      </c>
      <c r="BM901" s="24" t="s">
        <v>1534</v>
      </c>
    </row>
    <row r="902" spans="2:51" s="12" customFormat="1" ht="13.5">
      <c r="B902" s="134"/>
      <c r="C902" s="261"/>
      <c r="D902" s="262" t="s">
        <v>294</v>
      </c>
      <c r="E902" s="263" t="s">
        <v>5</v>
      </c>
      <c r="F902" s="238" t="s">
        <v>298</v>
      </c>
      <c r="G902" s="261"/>
      <c r="H902" s="264" t="s">
        <v>5</v>
      </c>
      <c r="I902" s="261"/>
      <c r="J902" s="261"/>
      <c r="K902" s="261"/>
      <c r="L902" s="134"/>
      <c r="M902" s="137"/>
      <c r="N902" s="138"/>
      <c r="O902" s="138"/>
      <c r="P902" s="138"/>
      <c r="Q902" s="138"/>
      <c r="R902" s="138"/>
      <c r="S902" s="138"/>
      <c r="T902" s="139"/>
      <c r="AT902" s="135" t="s">
        <v>294</v>
      </c>
      <c r="AU902" s="135" t="s">
        <v>86</v>
      </c>
      <c r="AV902" s="12" t="s">
        <v>26</v>
      </c>
      <c r="AW902" s="12" t="s">
        <v>40</v>
      </c>
      <c r="AX902" s="12" t="s">
        <v>77</v>
      </c>
      <c r="AY902" s="135" t="s">
        <v>284</v>
      </c>
    </row>
    <row r="903" spans="2:51" s="11" customFormat="1" ht="13.5">
      <c r="B903" s="129"/>
      <c r="C903" s="257"/>
      <c r="D903" s="258" t="s">
        <v>294</v>
      </c>
      <c r="E903" s="259" t="s">
        <v>5</v>
      </c>
      <c r="F903" s="237" t="s">
        <v>86</v>
      </c>
      <c r="G903" s="257"/>
      <c r="H903" s="260">
        <v>2</v>
      </c>
      <c r="I903" s="257"/>
      <c r="J903" s="257"/>
      <c r="K903" s="257"/>
      <c r="L903" s="129"/>
      <c r="M903" s="130"/>
      <c r="N903" s="131"/>
      <c r="O903" s="131"/>
      <c r="P903" s="131"/>
      <c r="Q903" s="131"/>
      <c r="R903" s="131"/>
      <c r="S903" s="131"/>
      <c r="T903" s="132"/>
      <c r="AT903" s="133" t="s">
        <v>294</v>
      </c>
      <c r="AU903" s="133" t="s">
        <v>86</v>
      </c>
      <c r="AV903" s="11" t="s">
        <v>86</v>
      </c>
      <c r="AW903" s="11" t="s">
        <v>40</v>
      </c>
      <c r="AX903" s="11" t="s">
        <v>26</v>
      </c>
      <c r="AY903" s="133" t="s">
        <v>284</v>
      </c>
    </row>
    <row r="904" spans="2:65" s="1" customFormat="1" ht="22.5" customHeight="1">
      <c r="B904" s="122"/>
      <c r="C904" s="252" t="s">
        <v>1535</v>
      </c>
      <c r="D904" s="252" t="s">
        <v>287</v>
      </c>
      <c r="E904" s="253" t="s">
        <v>1536</v>
      </c>
      <c r="F904" s="236" t="s">
        <v>1537</v>
      </c>
      <c r="G904" s="254" t="s">
        <v>1538</v>
      </c>
      <c r="H904" s="255">
        <v>33.5</v>
      </c>
      <c r="I904" s="123">
        <v>0</v>
      </c>
      <c r="J904" s="256">
        <f>ROUND(I904*H904,2)</f>
        <v>0</v>
      </c>
      <c r="K904" s="236" t="s">
        <v>5</v>
      </c>
      <c r="L904" s="40"/>
      <c r="M904" s="124" t="s">
        <v>5</v>
      </c>
      <c r="N904" s="125" t="s">
        <v>48</v>
      </c>
      <c r="O904" s="41"/>
      <c r="P904" s="126">
        <f>O904*H904</f>
        <v>0</v>
      </c>
      <c r="Q904" s="126">
        <v>0</v>
      </c>
      <c r="R904" s="126">
        <f>Q904*H904</f>
        <v>0</v>
      </c>
      <c r="S904" s="126">
        <v>0</v>
      </c>
      <c r="T904" s="127">
        <f>S904*H904</f>
        <v>0</v>
      </c>
      <c r="AR904" s="24" t="s">
        <v>363</v>
      </c>
      <c r="AT904" s="24" t="s">
        <v>287</v>
      </c>
      <c r="AU904" s="24" t="s">
        <v>86</v>
      </c>
      <c r="AY904" s="24" t="s">
        <v>284</v>
      </c>
      <c r="BE904" s="128">
        <f>IF(N904="základní",J904,0)</f>
        <v>0</v>
      </c>
      <c r="BF904" s="128">
        <f>IF(N904="snížená",J904,0)</f>
        <v>0</v>
      </c>
      <c r="BG904" s="128">
        <f>IF(N904="zákl. přenesená",J904,0)</f>
        <v>0</v>
      </c>
      <c r="BH904" s="128">
        <f>IF(N904="sníž. přenesená",J904,0)</f>
        <v>0</v>
      </c>
      <c r="BI904" s="128">
        <f>IF(N904="nulová",J904,0)</f>
        <v>0</v>
      </c>
      <c r="BJ904" s="24" t="s">
        <v>26</v>
      </c>
      <c r="BK904" s="128">
        <f>ROUND(I904*H904,2)</f>
        <v>0</v>
      </c>
      <c r="BL904" s="24" t="s">
        <v>363</v>
      </c>
      <c r="BM904" s="24" t="s">
        <v>1539</v>
      </c>
    </row>
    <row r="905" spans="2:51" s="12" customFormat="1" ht="13.5">
      <c r="B905" s="134"/>
      <c r="C905" s="261"/>
      <c r="D905" s="262" t="s">
        <v>294</v>
      </c>
      <c r="E905" s="263" t="s">
        <v>5</v>
      </c>
      <c r="F905" s="238" t="s">
        <v>469</v>
      </c>
      <c r="G905" s="261"/>
      <c r="H905" s="264" t="s">
        <v>5</v>
      </c>
      <c r="I905" s="261"/>
      <c r="J905" s="261"/>
      <c r="K905" s="261"/>
      <c r="L905" s="134"/>
      <c r="M905" s="137"/>
      <c r="N905" s="138"/>
      <c r="O905" s="138"/>
      <c r="P905" s="138"/>
      <c r="Q905" s="138"/>
      <c r="R905" s="138"/>
      <c r="S905" s="138"/>
      <c r="T905" s="139"/>
      <c r="AT905" s="135" t="s">
        <v>294</v>
      </c>
      <c r="AU905" s="135" t="s">
        <v>86</v>
      </c>
      <c r="AV905" s="12" t="s">
        <v>26</v>
      </c>
      <c r="AW905" s="12" t="s">
        <v>40</v>
      </c>
      <c r="AX905" s="12" t="s">
        <v>77</v>
      </c>
      <c r="AY905" s="135" t="s">
        <v>284</v>
      </c>
    </row>
    <row r="906" spans="2:51" s="11" customFormat="1" ht="13.5">
      <c r="B906" s="129"/>
      <c r="C906" s="257"/>
      <c r="D906" s="258" t="s">
        <v>294</v>
      </c>
      <c r="E906" s="259" t="s">
        <v>5</v>
      </c>
      <c r="F906" s="237" t="s">
        <v>1540</v>
      </c>
      <c r="G906" s="257"/>
      <c r="H906" s="260">
        <v>33.5</v>
      </c>
      <c r="I906" s="257"/>
      <c r="J906" s="257"/>
      <c r="K906" s="257"/>
      <c r="L906" s="129"/>
      <c r="M906" s="130"/>
      <c r="N906" s="131"/>
      <c r="O906" s="131"/>
      <c r="P906" s="131"/>
      <c r="Q906" s="131"/>
      <c r="R906" s="131"/>
      <c r="S906" s="131"/>
      <c r="T906" s="132"/>
      <c r="AT906" s="133" t="s">
        <v>294</v>
      </c>
      <c r="AU906" s="133" t="s">
        <v>86</v>
      </c>
      <c r="AV906" s="11" t="s">
        <v>86</v>
      </c>
      <c r="AW906" s="11" t="s">
        <v>40</v>
      </c>
      <c r="AX906" s="11" t="s">
        <v>26</v>
      </c>
      <c r="AY906" s="133" t="s">
        <v>284</v>
      </c>
    </row>
    <row r="907" spans="2:65" s="1" customFormat="1" ht="22.5" customHeight="1">
      <c r="B907" s="122"/>
      <c r="C907" s="252" t="s">
        <v>1541</v>
      </c>
      <c r="D907" s="252" t="s">
        <v>287</v>
      </c>
      <c r="E907" s="253" t="s">
        <v>1542</v>
      </c>
      <c r="F907" s="236" t="s">
        <v>1543</v>
      </c>
      <c r="G907" s="254" t="s">
        <v>1538</v>
      </c>
      <c r="H907" s="255">
        <v>13.3</v>
      </c>
      <c r="I907" s="123">
        <v>0</v>
      </c>
      <c r="J907" s="256">
        <f>ROUND(I907*H907,2)</f>
        <v>0</v>
      </c>
      <c r="K907" s="236" t="s">
        <v>5</v>
      </c>
      <c r="L907" s="40"/>
      <c r="M907" s="124" t="s">
        <v>5</v>
      </c>
      <c r="N907" s="125" t="s">
        <v>48</v>
      </c>
      <c r="O907" s="41"/>
      <c r="P907" s="126">
        <f>O907*H907</f>
        <v>0</v>
      </c>
      <c r="Q907" s="126">
        <v>0</v>
      </c>
      <c r="R907" s="126">
        <f>Q907*H907</f>
        <v>0</v>
      </c>
      <c r="S907" s="126">
        <v>0</v>
      </c>
      <c r="T907" s="127">
        <f>S907*H907</f>
        <v>0</v>
      </c>
      <c r="AR907" s="24" t="s">
        <v>363</v>
      </c>
      <c r="AT907" s="24" t="s">
        <v>287</v>
      </c>
      <c r="AU907" s="24" t="s">
        <v>86</v>
      </c>
      <c r="AY907" s="24" t="s">
        <v>284</v>
      </c>
      <c r="BE907" s="128">
        <f>IF(N907="základní",J907,0)</f>
        <v>0</v>
      </c>
      <c r="BF907" s="128">
        <f>IF(N907="snížená",J907,0)</f>
        <v>0</v>
      </c>
      <c r="BG907" s="128">
        <f>IF(N907="zákl. přenesená",J907,0)</f>
        <v>0</v>
      </c>
      <c r="BH907" s="128">
        <f>IF(N907="sníž. přenesená",J907,0)</f>
        <v>0</v>
      </c>
      <c r="BI907" s="128">
        <f>IF(N907="nulová",J907,0)</f>
        <v>0</v>
      </c>
      <c r="BJ907" s="24" t="s">
        <v>26</v>
      </c>
      <c r="BK907" s="128">
        <f>ROUND(I907*H907,2)</f>
        <v>0</v>
      </c>
      <c r="BL907" s="24" t="s">
        <v>363</v>
      </c>
      <c r="BM907" s="24" t="s">
        <v>1544</v>
      </c>
    </row>
    <row r="908" spans="2:51" s="12" customFormat="1" ht="13.5">
      <c r="B908" s="134"/>
      <c r="C908" s="261"/>
      <c r="D908" s="262" t="s">
        <v>294</v>
      </c>
      <c r="E908" s="263" t="s">
        <v>5</v>
      </c>
      <c r="F908" s="238" t="s">
        <v>469</v>
      </c>
      <c r="G908" s="261"/>
      <c r="H908" s="264" t="s">
        <v>5</v>
      </c>
      <c r="I908" s="261"/>
      <c r="J908" s="261"/>
      <c r="K908" s="261"/>
      <c r="L908" s="134"/>
      <c r="M908" s="137"/>
      <c r="N908" s="138"/>
      <c r="O908" s="138"/>
      <c r="P908" s="138"/>
      <c r="Q908" s="138"/>
      <c r="R908" s="138"/>
      <c r="S908" s="138"/>
      <c r="T908" s="139"/>
      <c r="AT908" s="135" t="s">
        <v>294</v>
      </c>
      <c r="AU908" s="135" t="s">
        <v>86</v>
      </c>
      <c r="AV908" s="12" t="s">
        <v>26</v>
      </c>
      <c r="AW908" s="12" t="s">
        <v>40</v>
      </c>
      <c r="AX908" s="12" t="s">
        <v>77</v>
      </c>
      <c r="AY908" s="135" t="s">
        <v>284</v>
      </c>
    </row>
    <row r="909" spans="2:51" s="11" customFormat="1" ht="13.5">
      <c r="B909" s="129"/>
      <c r="C909" s="257"/>
      <c r="D909" s="258" t="s">
        <v>294</v>
      </c>
      <c r="E909" s="259" t="s">
        <v>5</v>
      </c>
      <c r="F909" s="237" t="s">
        <v>1545</v>
      </c>
      <c r="G909" s="257"/>
      <c r="H909" s="260">
        <v>13.3</v>
      </c>
      <c r="I909" s="257"/>
      <c r="J909" s="257"/>
      <c r="K909" s="257"/>
      <c r="L909" s="129"/>
      <c r="M909" s="130"/>
      <c r="N909" s="131"/>
      <c r="O909" s="131"/>
      <c r="P909" s="131"/>
      <c r="Q909" s="131"/>
      <c r="R909" s="131"/>
      <c r="S909" s="131"/>
      <c r="T909" s="132"/>
      <c r="AT909" s="133" t="s">
        <v>294</v>
      </c>
      <c r="AU909" s="133" t="s">
        <v>86</v>
      </c>
      <c r="AV909" s="11" t="s">
        <v>86</v>
      </c>
      <c r="AW909" s="11" t="s">
        <v>40</v>
      </c>
      <c r="AX909" s="11" t="s">
        <v>26</v>
      </c>
      <c r="AY909" s="133" t="s">
        <v>284</v>
      </c>
    </row>
    <row r="910" spans="2:65" s="1" customFormat="1" ht="22.5" customHeight="1">
      <c r="B910" s="122"/>
      <c r="C910" s="252" t="s">
        <v>1546</v>
      </c>
      <c r="D910" s="252" t="s">
        <v>287</v>
      </c>
      <c r="E910" s="253" t="s">
        <v>1547</v>
      </c>
      <c r="F910" s="236" t="s">
        <v>1548</v>
      </c>
      <c r="G910" s="254" t="s">
        <v>1538</v>
      </c>
      <c r="H910" s="255">
        <v>55</v>
      </c>
      <c r="I910" s="123">
        <v>0</v>
      </c>
      <c r="J910" s="256">
        <f>ROUND(I910*H910,2)</f>
        <v>0</v>
      </c>
      <c r="K910" s="236" t="s">
        <v>5</v>
      </c>
      <c r="L910" s="40"/>
      <c r="M910" s="124" t="s">
        <v>5</v>
      </c>
      <c r="N910" s="125" t="s">
        <v>48</v>
      </c>
      <c r="O910" s="41"/>
      <c r="P910" s="126">
        <f>O910*H910</f>
        <v>0</v>
      </c>
      <c r="Q910" s="126">
        <v>0</v>
      </c>
      <c r="R910" s="126">
        <f>Q910*H910</f>
        <v>0</v>
      </c>
      <c r="S910" s="126">
        <v>0</v>
      </c>
      <c r="T910" s="127">
        <f>S910*H910</f>
        <v>0</v>
      </c>
      <c r="AR910" s="24" t="s">
        <v>363</v>
      </c>
      <c r="AT910" s="24" t="s">
        <v>287</v>
      </c>
      <c r="AU910" s="24" t="s">
        <v>86</v>
      </c>
      <c r="AY910" s="24" t="s">
        <v>284</v>
      </c>
      <c r="BE910" s="128">
        <f>IF(N910="základní",J910,0)</f>
        <v>0</v>
      </c>
      <c r="BF910" s="128">
        <f>IF(N910="snížená",J910,0)</f>
        <v>0</v>
      </c>
      <c r="BG910" s="128">
        <f>IF(N910="zákl. přenesená",J910,0)</f>
        <v>0</v>
      </c>
      <c r="BH910" s="128">
        <f>IF(N910="sníž. přenesená",J910,0)</f>
        <v>0</v>
      </c>
      <c r="BI910" s="128">
        <f>IF(N910="nulová",J910,0)</f>
        <v>0</v>
      </c>
      <c r="BJ910" s="24" t="s">
        <v>26</v>
      </c>
      <c r="BK910" s="128">
        <f>ROUND(I910*H910,2)</f>
        <v>0</v>
      </c>
      <c r="BL910" s="24" t="s">
        <v>363</v>
      </c>
      <c r="BM910" s="24" t="s">
        <v>1549</v>
      </c>
    </row>
    <row r="911" spans="2:51" s="11" customFormat="1" ht="13.5">
      <c r="B911" s="129"/>
      <c r="C911" s="257"/>
      <c r="D911" s="258" t="s">
        <v>294</v>
      </c>
      <c r="E911" s="259" t="s">
        <v>5</v>
      </c>
      <c r="F911" s="237" t="s">
        <v>1550</v>
      </c>
      <c r="G911" s="257"/>
      <c r="H911" s="260">
        <v>55</v>
      </c>
      <c r="I911" s="257"/>
      <c r="J911" s="257"/>
      <c r="K911" s="257"/>
      <c r="L911" s="129"/>
      <c r="M911" s="130"/>
      <c r="N911" s="131"/>
      <c r="O911" s="131"/>
      <c r="P911" s="131"/>
      <c r="Q911" s="131"/>
      <c r="R911" s="131"/>
      <c r="S911" s="131"/>
      <c r="T911" s="132"/>
      <c r="AT911" s="133" t="s">
        <v>294</v>
      </c>
      <c r="AU911" s="133" t="s">
        <v>86</v>
      </c>
      <c r="AV911" s="11" t="s">
        <v>86</v>
      </c>
      <c r="AW911" s="11" t="s">
        <v>40</v>
      </c>
      <c r="AX911" s="11" t="s">
        <v>26</v>
      </c>
      <c r="AY911" s="133" t="s">
        <v>284</v>
      </c>
    </row>
    <row r="912" spans="2:65" s="1" customFormat="1" ht="31.5" customHeight="1">
      <c r="B912" s="122"/>
      <c r="C912" s="252" t="s">
        <v>1551</v>
      </c>
      <c r="D912" s="252" t="s">
        <v>287</v>
      </c>
      <c r="E912" s="253" t="s">
        <v>1552</v>
      </c>
      <c r="F912" s="236" t="s">
        <v>1553</v>
      </c>
      <c r="G912" s="254" t="s">
        <v>909</v>
      </c>
      <c r="H912" s="255">
        <v>1</v>
      </c>
      <c r="I912" s="123">
        <v>0</v>
      </c>
      <c r="J912" s="256">
        <f>ROUND(I912*H912,2)</f>
        <v>0</v>
      </c>
      <c r="K912" s="236" t="s">
        <v>5</v>
      </c>
      <c r="L912" s="40"/>
      <c r="M912" s="124" t="s">
        <v>5</v>
      </c>
      <c r="N912" s="125" t="s">
        <v>48</v>
      </c>
      <c r="O912" s="41"/>
      <c r="P912" s="126">
        <f>O912*H912</f>
        <v>0</v>
      </c>
      <c r="Q912" s="126">
        <v>0.2883</v>
      </c>
      <c r="R912" s="126">
        <f>Q912*H912</f>
        <v>0.2883</v>
      </c>
      <c r="S912" s="126">
        <v>0</v>
      </c>
      <c r="T912" s="127">
        <f>S912*H912</f>
        <v>0</v>
      </c>
      <c r="AR912" s="24" t="s">
        <v>363</v>
      </c>
      <c r="AT912" s="24" t="s">
        <v>287</v>
      </c>
      <c r="AU912" s="24" t="s">
        <v>86</v>
      </c>
      <c r="AY912" s="24" t="s">
        <v>284</v>
      </c>
      <c r="BE912" s="128">
        <f>IF(N912="základní",J912,0)</f>
        <v>0</v>
      </c>
      <c r="BF912" s="128">
        <f>IF(N912="snížená",J912,0)</f>
        <v>0</v>
      </c>
      <c r="BG912" s="128">
        <f>IF(N912="zákl. přenesená",J912,0)</f>
        <v>0</v>
      </c>
      <c r="BH912" s="128">
        <f>IF(N912="sníž. přenesená",J912,0)</f>
        <v>0</v>
      </c>
      <c r="BI912" s="128">
        <f>IF(N912="nulová",J912,0)</f>
        <v>0</v>
      </c>
      <c r="BJ912" s="24" t="s">
        <v>26</v>
      </c>
      <c r="BK912" s="128">
        <f>ROUND(I912*H912,2)</f>
        <v>0</v>
      </c>
      <c r="BL912" s="24" t="s">
        <v>363</v>
      </c>
      <c r="BM912" s="24" t="s">
        <v>1554</v>
      </c>
    </row>
    <row r="913" spans="2:51" s="12" customFormat="1" ht="13.5">
      <c r="B913" s="134"/>
      <c r="C913" s="261"/>
      <c r="D913" s="262" t="s">
        <v>294</v>
      </c>
      <c r="E913" s="263" t="s">
        <v>5</v>
      </c>
      <c r="F913" s="238" t="s">
        <v>469</v>
      </c>
      <c r="G913" s="261"/>
      <c r="H913" s="264" t="s">
        <v>5</v>
      </c>
      <c r="I913" s="261"/>
      <c r="J913" s="261"/>
      <c r="K913" s="261"/>
      <c r="L913" s="134"/>
      <c r="M913" s="137"/>
      <c r="N913" s="138"/>
      <c r="O913" s="138"/>
      <c r="P913" s="138"/>
      <c r="Q913" s="138"/>
      <c r="R913" s="138"/>
      <c r="S913" s="138"/>
      <c r="T913" s="139"/>
      <c r="AT913" s="135" t="s">
        <v>294</v>
      </c>
      <c r="AU913" s="135" t="s">
        <v>86</v>
      </c>
      <c r="AV913" s="12" t="s">
        <v>26</v>
      </c>
      <c r="AW913" s="12" t="s">
        <v>40</v>
      </c>
      <c r="AX913" s="12" t="s">
        <v>77</v>
      </c>
      <c r="AY913" s="135" t="s">
        <v>284</v>
      </c>
    </row>
    <row r="914" spans="2:51" s="12" customFormat="1" ht="13.5">
      <c r="B914" s="134"/>
      <c r="C914" s="261"/>
      <c r="D914" s="262" t="s">
        <v>294</v>
      </c>
      <c r="E914" s="263" t="s">
        <v>5</v>
      </c>
      <c r="F914" s="238" t="s">
        <v>879</v>
      </c>
      <c r="G914" s="261"/>
      <c r="H914" s="264" t="s">
        <v>5</v>
      </c>
      <c r="I914" s="261"/>
      <c r="J914" s="261"/>
      <c r="K914" s="261"/>
      <c r="L914" s="134"/>
      <c r="M914" s="137"/>
      <c r="N914" s="138"/>
      <c r="O914" s="138"/>
      <c r="P914" s="138"/>
      <c r="Q914" s="138"/>
      <c r="R914" s="138"/>
      <c r="S914" s="138"/>
      <c r="T914" s="139"/>
      <c r="AT914" s="135" t="s">
        <v>294</v>
      </c>
      <c r="AU914" s="135" t="s">
        <v>86</v>
      </c>
      <c r="AV914" s="12" t="s">
        <v>26</v>
      </c>
      <c r="AW914" s="12" t="s">
        <v>40</v>
      </c>
      <c r="AX914" s="12" t="s">
        <v>77</v>
      </c>
      <c r="AY914" s="135" t="s">
        <v>284</v>
      </c>
    </row>
    <row r="915" spans="2:51" s="11" customFormat="1" ht="13.5">
      <c r="B915" s="129"/>
      <c r="C915" s="257"/>
      <c r="D915" s="258" t="s">
        <v>294</v>
      </c>
      <c r="E915" s="259" t="s">
        <v>5</v>
      </c>
      <c r="F915" s="237" t="s">
        <v>26</v>
      </c>
      <c r="G915" s="257"/>
      <c r="H915" s="260">
        <v>1</v>
      </c>
      <c r="I915" s="257"/>
      <c r="J915" s="257"/>
      <c r="K915" s="257"/>
      <c r="L915" s="129"/>
      <c r="M915" s="130"/>
      <c r="N915" s="131"/>
      <c r="O915" s="131"/>
      <c r="P915" s="131"/>
      <c r="Q915" s="131"/>
      <c r="R915" s="131"/>
      <c r="S915" s="131"/>
      <c r="T915" s="132"/>
      <c r="AT915" s="133" t="s">
        <v>294</v>
      </c>
      <c r="AU915" s="133" t="s">
        <v>86</v>
      </c>
      <c r="AV915" s="11" t="s">
        <v>86</v>
      </c>
      <c r="AW915" s="11" t="s">
        <v>40</v>
      </c>
      <c r="AX915" s="11" t="s">
        <v>26</v>
      </c>
      <c r="AY915" s="133" t="s">
        <v>284</v>
      </c>
    </row>
    <row r="916" spans="2:65" s="1" customFormat="1" ht="31.5" customHeight="1">
      <c r="B916" s="122"/>
      <c r="C916" s="252" t="s">
        <v>1555</v>
      </c>
      <c r="D916" s="252" t="s">
        <v>287</v>
      </c>
      <c r="E916" s="253" t="s">
        <v>1556</v>
      </c>
      <c r="F916" s="236" t="s">
        <v>1557</v>
      </c>
      <c r="G916" s="254" t="s">
        <v>462</v>
      </c>
      <c r="H916" s="255">
        <v>0.288</v>
      </c>
      <c r="I916" s="123">
        <v>0</v>
      </c>
      <c r="J916" s="256">
        <f>ROUND(I916*H916,2)</f>
        <v>0</v>
      </c>
      <c r="K916" s="236" t="s">
        <v>291</v>
      </c>
      <c r="L916" s="40"/>
      <c r="M916" s="124" t="s">
        <v>5</v>
      </c>
      <c r="N916" s="125" t="s">
        <v>48</v>
      </c>
      <c r="O916" s="41"/>
      <c r="P916" s="126">
        <f>O916*H916</f>
        <v>0</v>
      </c>
      <c r="Q916" s="126">
        <v>0</v>
      </c>
      <c r="R916" s="126">
        <f>Q916*H916</f>
        <v>0</v>
      </c>
      <c r="S916" s="126">
        <v>0</v>
      </c>
      <c r="T916" s="127">
        <f>S916*H916</f>
        <v>0</v>
      </c>
      <c r="AR916" s="24" t="s">
        <v>363</v>
      </c>
      <c r="AT916" s="24" t="s">
        <v>287</v>
      </c>
      <c r="AU916" s="24" t="s">
        <v>86</v>
      </c>
      <c r="AY916" s="24" t="s">
        <v>284</v>
      </c>
      <c r="BE916" s="128">
        <f>IF(N916="základní",J916,0)</f>
        <v>0</v>
      </c>
      <c r="BF916" s="128">
        <f>IF(N916="snížená",J916,0)</f>
        <v>0</v>
      </c>
      <c r="BG916" s="128">
        <f>IF(N916="zákl. přenesená",J916,0)</f>
        <v>0</v>
      </c>
      <c r="BH916" s="128">
        <f>IF(N916="sníž. přenesená",J916,0)</f>
        <v>0</v>
      </c>
      <c r="BI916" s="128">
        <f>IF(N916="nulová",J916,0)</f>
        <v>0</v>
      </c>
      <c r="BJ916" s="24" t="s">
        <v>26</v>
      </c>
      <c r="BK916" s="128">
        <f>ROUND(I916*H916,2)</f>
        <v>0</v>
      </c>
      <c r="BL916" s="24" t="s">
        <v>363</v>
      </c>
      <c r="BM916" s="24" t="s">
        <v>1558</v>
      </c>
    </row>
    <row r="917" spans="2:65" s="1" customFormat="1" ht="44.25" customHeight="1">
      <c r="B917" s="122"/>
      <c r="C917" s="252" t="s">
        <v>1559</v>
      </c>
      <c r="D917" s="252" t="s">
        <v>287</v>
      </c>
      <c r="E917" s="253" t="s">
        <v>1560</v>
      </c>
      <c r="F917" s="236" t="s">
        <v>1561</v>
      </c>
      <c r="G917" s="254" t="s">
        <v>462</v>
      </c>
      <c r="H917" s="255">
        <v>0.288</v>
      </c>
      <c r="I917" s="123">
        <v>0</v>
      </c>
      <c r="J917" s="256">
        <f>ROUND(I917*H917,2)</f>
        <v>0</v>
      </c>
      <c r="K917" s="236" t="s">
        <v>291</v>
      </c>
      <c r="L917" s="40"/>
      <c r="M917" s="124" t="s">
        <v>5</v>
      </c>
      <c r="N917" s="125" t="s">
        <v>48</v>
      </c>
      <c r="O917" s="41"/>
      <c r="P917" s="126">
        <f>O917*H917</f>
        <v>0</v>
      </c>
      <c r="Q917" s="126">
        <v>0</v>
      </c>
      <c r="R917" s="126">
        <f>Q917*H917</f>
        <v>0</v>
      </c>
      <c r="S917" s="126">
        <v>0</v>
      </c>
      <c r="T917" s="127">
        <f>S917*H917</f>
        <v>0</v>
      </c>
      <c r="AR917" s="24" t="s">
        <v>363</v>
      </c>
      <c r="AT917" s="24" t="s">
        <v>287</v>
      </c>
      <c r="AU917" s="24" t="s">
        <v>86</v>
      </c>
      <c r="AY917" s="24" t="s">
        <v>284</v>
      </c>
      <c r="BE917" s="128">
        <f>IF(N917="základní",J917,0)</f>
        <v>0</v>
      </c>
      <c r="BF917" s="128">
        <f>IF(N917="snížená",J917,0)</f>
        <v>0</v>
      </c>
      <c r="BG917" s="128">
        <f>IF(N917="zákl. přenesená",J917,0)</f>
        <v>0</v>
      </c>
      <c r="BH917" s="128">
        <f>IF(N917="sníž. přenesená",J917,0)</f>
        <v>0</v>
      </c>
      <c r="BI917" s="128">
        <f>IF(N917="nulová",J917,0)</f>
        <v>0</v>
      </c>
      <c r="BJ917" s="24" t="s">
        <v>26</v>
      </c>
      <c r="BK917" s="128">
        <f>ROUND(I917*H917,2)</f>
        <v>0</v>
      </c>
      <c r="BL917" s="24" t="s">
        <v>363</v>
      </c>
      <c r="BM917" s="24" t="s">
        <v>1562</v>
      </c>
    </row>
    <row r="918" spans="2:63" s="10" customFormat="1" ht="29.85" customHeight="1">
      <c r="B918" s="114"/>
      <c r="C918" s="246"/>
      <c r="D918" s="250" t="s">
        <v>76</v>
      </c>
      <c r="E918" s="242" t="s">
        <v>1563</v>
      </c>
      <c r="F918" s="242" t="s">
        <v>1564</v>
      </c>
      <c r="G918" s="246"/>
      <c r="H918" s="246"/>
      <c r="I918" s="246"/>
      <c r="J918" s="251">
        <f>BK918</f>
        <v>0</v>
      </c>
      <c r="K918" s="246"/>
      <c r="L918" s="114"/>
      <c r="M918" s="116"/>
      <c r="N918" s="117"/>
      <c r="O918" s="117"/>
      <c r="P918" s="118">
        <f>SUM(P919:P925)</f>
        <v>0</v>
      </c>
      <c r="Q918" s="117"/>
      <c r="R918" s="118">
        <f>SUM(R919:R925)</f>
        <v>0.01054156</v>
      </c>
      <c r="S918" s="117"/>
      <c r="T918" s="119">
        <f>SUM(T919:T925)</f>
        <v>0</v>
      </c>
      <c r="AR918" s="115" t="s">
        <v>86</v>
      </c>
      <c r="AT918" s="120" t="s">
        <v>76</v>
      </c>
      <c r="AU918" s="120" t="s">
        <v>26</v>
      </c>
      <c r="AY918" s="115" t="s">
        <v>284</v>
      </c>
      <c r="BK918" s="121">
        <f>SUM(BK919:BK925)</f>
        <v>0</v>
      </c>
    </row>
    <row r="919" spans="2:65" s="1" customFormat="1" ht="31.5" customHeight="1">
      <c r="B919" s="122"/>
      <c r="C919" s="252" t="s">
        <v>1565</v>
      </c>
      <c r="D919" s="252" t="s">
        <v>287</v>
      </c>
      <c r="E919" s="253" t="s">
        <v>1566</v>
      </c>
      <c r="F919" s="236" t="s">
        <v>1567</v>
      </c>
      <c r="G919" s="254" t="s">
        <v>290</v>
      </c>
      <c r="H919" s="255">
        <v>1.4</v>
      </c>
      <c r="I919" s="123">
        <v>0</v>
      </c>
      <c r="J919" s="256">
        <f>ROUND(I919*H919,2)</f>
        <v>0</v>
      </c>
      <c r="K919" s="236" t="s">
        <v>291</v>
      </c>
      <c r="L919" s="40"/>
      <c r="M919" s="124" t="s">
        <v>5</v>
      </c>
      <c r="N919" s="125" t="s">
        <v>48</v>
      </c>
      <c r="O919" s="41"/>
      <c r="P919" s="126">
        <f>O919*H919</f>
        <v>0</v>
      </c>
      <c r="Q919" s="126">
        <v>0.00026</v>
      </c>
      <c r="R919" s="126">
        <f>Q919*H919</f>
        <v>0.00036399999999999996</v>
      </c>
      <c r="S919" s="126">
        <v>0</v>
      </c>
      <c r="T919" s="127">
        <f>S919*H919</f>
        <v>0</v>
      </c>
      <c r="AR919" s="24" t="s">
        <v>363</v>
      </c>
      <c r="AT919" s="24" t="s">
        <v>287</v>
      </c>
      <c r="AU919" s="24" t="s">
        <v>86</v>
      </c>
      <c r="AY919" s="24" t="s">
        <v>284</v>
      </c>
      <c r="BE919" s="128">
        <f>IF(N919="základní",J919,0)</f>
        <v>0</v>
      </c>
      <c r="BF919" s="128">
        <f>IF(N919="snížená",J919,0)</f>
        <v>0</v>
      </c>
      <c r="BG919" s="128">
        <f>IF(N919="zákl. přenesená",J919,0)</f>
        <v>0</v>
      </c>
      <c r="BH919" s="128">
        <f>IF(N919="sníž. přenesená",J919,0)</f>
        <v>0</v>
      </c>
      <c r="BI919" s="128">
        <f>IF(N919="nulová",J919,0)</f>
        <v>0</v>
      </c>
      <c r="BJ919" s="24" t="s">
        <v>26</v>
      </c>
      <c r="BK919" s="128">
        <f>ROUND(I919*H919,2)</f>
        <v>0</v>
      </c>
      <c r="BL919" s="24" t="s">
        <v>363</v>
      </c>
      <c r="BM919" s="24" t="s">
        <v>1568</v>
      </c>
    </row>
    <row r="920" spans="2:51" s="11" customFormat="1" ht="13.5">
      <c r="B920" s="129"/>
      <c r="C920" s="257"/>
      <c r="D920" s="258" t="s">
        <v>294</v>
      </c>
      <c r="E920" s="259" t="s">
        <v>5</v>
      </c>
      <c r="F920" s="237" t="s">
        <v>1569</v>
      </c>
      <c r="G920" s="257"/>
      <c r="H920" s="260">
        <v>1.4</v>
      </c>
      <c r="I920" s="257"/>
      <c r="J920" s="257"/>
      <c r="K920" s="257"/>
      <c r="L920" s="129"/>
      <c r="M920" s="130"/>
      <c r="N920" s="131"/>
      <c r="O920" s="131"/>
      <c r="P920" s="131"/>
      <c r="Q920" s="131"/>
      <c r="R920" s="131"/>
      <c r="S920" s="131"/>
      <c r="T920" s="132"/>
      <c r="AT920" s="133" t="s">
        <v>294</v>
      </c>
      <c r="AU920" s="133" t="s">
        <v>86</v>
      </c>
      <c r="AV920" s="11" t="s">
        <v>86</v>
      </c>
      <c r="AW920" s="11" t="s">
        <v>40</v>
      </c>
      <c r="AX920" s="11" t="s">
        <v>26</v>
      </c>
      <c r="AY920" s="133" t="s">
        <v>284</v>
      </c>
    </row>
    <row r="921" spans="2:65" s="1" customFormat="1" ht="31.5" customHeight="1">
      <c r="B921" s="122"/>
      <c r="C921" s="252" t="s">
        <v>1570</v>
      </c>
      <c r="D921" s="252" t="s">
        <v>287</v>
      </c>
      <c r="E921" s="253" t="s">
        <v>1571</v>
      </c>
      <c r="F921" s="236" t="s">
        <v>1572</v>
      </c>
      <c r="G921" s="254" t="s">
        <v>290</v>
      </c>
      <c r="H921" s="255">
        <v>9.978</v>
      </c>
      <c r="I921" s="123">
        <v>0</v>
      </c>
      <c r="J921" s="256">
        <f>ROUND(I921*H921,2)</f>
        <v>0</v>
      </c>
      <c r="K921" s="236" t="s">
        <v>291</v>
      </c>
      <c r="L921" s="40"/>
      <c r="M921" s="124" t="s">
        <v>5</v>
      </c>
      <c r="N921" s="125" t="s">
        <v>48</v>
      </c>
      <c r="O921" s="41"/>
      <c r="P921" s="126">
        <f>O921*H921</f>
        <v>0</v>
      </c>
      <c r="Q921" s="126">
        <v>0.00102</v>
      </c>
      <c r="R921" s="126">
        <f>Q921*H921</f>
        <v>0.01017756</v>
      </c>
      <c r="S921" s="126">
        <v>0</v>
      </c>
      <c r="T921" s="127">
        <f>S921*H921</f>
        <v>0</v>
      </c>
      <c r="AR921" s="24" t="s">
        <v>363</v>
      </c>
      <c r="AT921" s="24" t="s">
        <v>287</v>
      </c>
      <c r="AU921" s="24" t="s">
        <v>86</v>
      </c>
      <c r="AY921" s="24" t="s">
        <v>284</v>
      </c>
      <c r="BE921" s="128">
        <f>IF(N921="základní",J921,0)</f>
        <v>0</v>
      </c>
      <c r="BF921" s="128">
        <f>IF(N921="snížená",J921,0)</f>
        <v>0</v>
      </c>
      <c r="BG921" s="128">
        <f>IF(N921="zákl. přenesená",J921,0)</f>
        <v>0</v>
      </c>
      <c r="BH921" s="128">
        <f>IF(N921="sníž. přenesená",J921,0)</f>
        <v>0</v>
      </c>
      <c r="BI921" s="128">
        <f>IF(N921="nulová",J921,0)</f>
        <v>0</v>
      </c>
      <c r="BJ921" s="24" t="s">
        <v>26</v>
      </c>
      <c r="BK921" s="128">
        <f>ROUND(I921*H921,2)</f>
        <v>0</v>
      </c>
      <c r="BL921" s="24" t="s">
        <v>363</v>
      </c>
      <c r="BM921" s="24" t="s">
        <v>1573</v>
      </c>
    </row>
    <row r="922" spans="2:51" s="12" customFormat="1" ht="13.5">
      <c r="B922" s="134"/>
      <c r="C922" s="261"/>
      <c r="D922" s="262" t="s">
        <v>294</v>
      </c>
      <c r="E922" s="263" t="s">
        <v>5</v>
      </c>
      <c r="F922" s="238" t="s">
        <v>469</v>
      </c>
      <c r="G922" s="261"/>
      <c r="H922" s="264" t="s">
        <v>5</v>
      </c>
      <c r="I922" s="261"/>
      <c r="J922" s="261"/>
      <c r="K922" s="261"/>
      <c r="L922" s="134"/>
      <c r="M922" s="137"/>
      <c r="N922" s="138"/>
      <c r="O922" s="138"/>
      <c r="P922" s="138"/>
      <c r="Q922" s="138"/>
      <c r="R922" s="138"/>
      <c r="S922" s="138"/>
      <c r="T922" s="139"/>
      <c r="AT922" s="135" t="s">
        <v>294</v>
      </c>
      <c r="AU922" s="135" t="s">
        <v>86</v>
      </c>
      <c r="AV922" s="12" t="s">
        <v>26</v>
      </c>
      <c r="AW922" s="12" t="s">
        <v>40</v>
      </c>
      <c r="AX922" s="12" t="s">
        <v>77</v>
      </c>
      <c r="AY922" s="135" t="s">
        <v>284</v>
      </c>
    </row>
    <row r="923" spans="2:51" s="11" customFormat="1" ht="13.5">
      <c r="B923" s="129"/>
      <c r="C923" s="257"/>
      <c r="D923" s="262" t="s">
        <v>294</v>
      </c>
      <c r="E923" s="265" t="s">
        <v>5</v>
      </c>
      <c r="F923" s="239" t="s">
        <v>1198</v>
      </c>
      <c r="G923" s="257"/>
      <c r="H923" s="266">
        <v>2</v>
      </c>
      <c r="I923" s="257"/>
      <c r="J923" s="257"/>
      <c r="K923" s="257"/>
      <c r="L923" s="129"/>
      <c r="M923" s="130"/>
      <c r="N923" s="131"/>
      <c r="O923" s="131"/>
      <c r="P923" s="131"/>
      <c r="Q923" s="131"/>
      <c r="R923" s="131"/>
      <c r="S923" s="131"/>
      <c r="T923" s="132"/>
      <c r="AT923" s="133" t="s">
        <v>294</v>
      </c>
      <c r="AU923" s="133" t="s">
        <v>86</v>
      </c>
      <c r="AV923" s="11" t="s">
        <v>86</v>
      </c>
      <c r="AW923" s="11" t="s">
        <v>40</v>
      </c>
      <c r="AX923" s="11" t="s">
        <v>77</v>
      </c>
      <c r="AY923" s="133" t="s">
        <v>284</v>
      </c>
    </row>
    <row r="924" spans="2:51" s="11" customFormat="1" ht="13.5">
      <c r="B924" s="129"/>
      <c r="C924" s="257"/>
      <c r="D924" s="262" t="s">
        <v>294</v>
      </c>
      <c r="E924" s="265" t="s">
        <v>5</v>
      </c>
      <c r="F924" s="239" t="s">
        <v>1574</v>
      </c>
      <c r="G924" s="257"/>
      <c r="H924" s="266">
        <v>7.978</v>
      </c>
      <c r="I924" s="257"/>
      <c r="J924" s="257"/>
      <c r="K924" s="257"/>
      <c r="L924" s="129"/>
      <c r="M924" s="130"/>
      <c r="N924" s="131"/>
      <c r="O924" s="131"/>
      <c r="P924" s="131"/>
      <c r="Q924" s="131"/>
      <c r="R924" s="131"/>
      <c r="S924" s="131"/>
      <c r="T924" s="132"/>
      <c r="AT924" s="133" t="s">
        <v>294</v>
      </c>
      <c r="AU924" s="133" t="s">
        <v>86</v>
      </c>
      <c r="AV924" s="11" t="s">
        <v>86</v>
      </c>
      <c r="AW924" s="11" t="s">
        <v>40</v>
      </c>
      <c r="AX924" s="11" t="s">
        <v>77</v>
      </c>
      <c r="AY924" s="133" t="s">
        <v>284</v>
      </c>
    </row>
    <row r="925" spans="2:51" s="13" customFormat="1" ht="13.5">
      <c r="B925" s="140"/>
      <c r="C925" s="267"/>
      <c r="D925" s="262" t="s">
        <v>294</v>
      </c>
      <c r="E925" s="270" t="s">
        <v>5</v>
      </c>
      <c r="F925" s="241" t="s">
        <v>304</v>
      </c>
      <c r="G925" s="267"/>
      <c r="H925" s="271">
        <v>9.978</v>
      </c>
      <c r="I925" s="267"/>
      <c r="J925" s="267"/>
      <c r="K925" s="267"/>
      <c r="L925" s="140"/>
      <c r="M925" s="141"/>
      <c r="N925" s="142"/>
      <c r="O925" s="142"/>
      <c r="P925" s="142"/>
      <c r="Q925" s="142"/>
      <c r="R925" s="142"/>
      <c r="S925" s="142"/>
      <c r="T925" s="143"/>
      <c r="AT925" s="144" t="s">
        <v>294</v>
      </c>
      <c r="AU925" s="144" t="s">
        <v>86</v>
      </c>
      <c r="AV925" s="13" t="s">
        <v>292</v>
      </c>
      <c r="AW925" s="13" t="s">
        <v>40</v>
      </c>
      <c r="AX925" s="13" t="s">
        <v>26</v>
      </c>
      <c r="AY925" s="144" t="s">
        <v>284</v>
      </c>
    </row>
    <row r="926" spans="2:63" s="10" customFormat="1" ht="29.85" customHeight="1">
      <c r="B926" s="114"/>
      <c r="C926" s="246"/>
      <c r="D926" s="250" t="s">
        <v>76</v>
      </c>
      <c r="E926" s="242" t="s">
        <v>1575</v>
      </c>
      <c r="F926" s="242" t="s">
        <v>1576</v>
      </c>
      <c r="G926" s="246"/>
      <c r="H926" s="246"/>
      <c r="I926" s="246"/>
      <c r="J926" s="251">
        <f>BK926</f>
        <v>0</v>
      </c>
      <c r="K926" s="246"/>
      <c r="L926" s="114"/>
      <c r="M926" s="116"/>
      <c r="N926" s="117"/>
      <c r="O926" s="117"/>
      <c r="P926" s="118">
        <f>SUM(P927:P938)</f>
        <v>0</v>
      </c>
      <c r="Q926" s="117"/>
      <c r="R926" s="118">
        <f>SUM(R927:R938)</f>
        <v>0.279611</v>
      </c>
      <c r="S926" s="117"/>
      <c r="T926" s="119">
        <f>SUM(T927:T938)</f>
        <v>0.05224151</v>
      </c>
      <c r="AR926" s="115" t="s">
        <v>86</v>
      </c>
      <c r="AT926" s="120" t="s">
        <v>76</v>
      </c>
      <c r="AU926" s="120" t="s">
        <v>26</v>
      </c>
      <c r="AY926" s="115" t="s">
        <v>284</v>
      </c>
      <c r="BK926" s="121">
        <f>SUM(BK927:BK938)</f>
        <v>0</v>
      </c>
    </row>
    <row r="927" spans="2:65" s="1" customFormat="1" ht="22.5" customHeight="1">
      <c r="B927" s="122"/>
      <c r="C927" s="252" t="s">
        <v>1577</v>
      </c>
      <c r="D927" s="252" t="s">
        <v>287</v>
      </c>
      <c r="E927" s="253" t="s">
        <v>1578</v>
      </c>
      <c r="F927" s="236" t="s">
        <v>1579</v>
      </c>
      <c r="G927" s="254" t="s">
        <v>290</v>
      </c>
      <c r="H927" s="255">
        <v>241.5</v>
      </c>
      <c r="I927" s="123">
        <v>0</v>
      </c>
      <c r="J927" s="256">
        <f>ROUND(I927*H927,2)</f>
        <v>0</v>
      </c>
      <c r="K927" s="236" t="s">
        <v>291</v>
      </c>
      <c r="L927" s="40"/>
      <c r="M927" s="124" t="s">
        <v>5</v>
      </c>
      <c r="N927" s="125" t="s">
        <v>48</v>
      </c>
      <c r="O927" s="41"/>
      <c r="P927" s="126">
        <f>O927*H927</f>
        <v>0</v>
      </c>
      <c r="Q927" s="126">
        <v>0</v>
      </c>
      <c r="R927" s="126">
        <f>Q927*H927</f>
        <v>0</v>
      </c>
      <c r="S927" s="126">
        <v>0</v>
      </c>
      <c r="T927" s="127">
        <f>S927*H927</f>
        <v>0</v>
      </c>
      <c r="AR927" s="24" t="s">
        <v>363</v>
      </c>
      <c r="AT927" s="24" t="s">
        <v>287</v>
      </c>
      <c r="AU927" s="24" t="s">
        <v>86</v>
      </c>
      <c r="AY927" s="24" t="s">
        <v>284</v>
      </c>
      <c r="BE927" s="128">
        <f>IF(N927="základní",J927,0)</f>
        <v>0</v>
      </c>
      <c r="BF927" s="128">
        <f>IF(N927="snížená",J927,0)</f>
        <v>0</v>
      </c>
      <c r="BG927" s="128">
        <f>IF(N927="zákl. přenesená",J927,0)</f>
        <v>0</v>
      </c>
      <c r="BH927" s="128">
        <f>IF(N927="sníž. přenesená",J927,0)</f>
        <v>0</v>
      </c>
      <c r="BI927" s="128">
        <f>IF(N927="nulová",J927,0)</f>
        <v>0</v>
      </c>
      <c r="BJ927" s="24" t="s">
        <v>26</v>
      </c>
      <c r="BK927" s="128">
        <f>ROUND(I927*H927,2)</f>
        <v>0</v>
      </c>
      <c r="BL927" s="24" t="s">
        <v>363</v>
      </c>
      <c r="BM927" s="24" t="s">
        <v>1580</v>
      </c>
    </row>
    <row r="928" spans="2:51" s="11" customFormat="1" ht="13.5">
      <c r="B928" s="129"/>
      <c r="C928" s="257"/>
      <c r="D928" s="262" t="s">
        <v>294</v>
      </c>
      <c r="E928" s="265" t="s">
        <v>5</v>
      </c>
      <c r="F928" s="239" t="s">
        <v>127</v>
      </c>
      <c r="G928" s="257"/>
      <c r="H928" s="266">
        <v>168.521</v>
      </c>
      <c r="I928" s="257"/>
      <c r="J928" s="257"/>
      <c r="K928" s="257"/>
      <c r="L928" s="129"/>
      <c r="M928" s="130"/>
      <c r="N928" s="131"/>
      <c r="O928" s="131"/>
      <c r="P928" s="131"/>
      <c r="Q928" s="131"/>
      <c r="R928" s="131"/>
      <c r="S928" s="131"/>
      <c r="T928" s="132"/>
      <c r="AT928" s="133" t="s">
        <v>294</v>
      </c>
      <c r="AU928" s="133" t="s">
        <v>86</v>
      </c>
      <c r="AV928" s="11" t="s">
        <v>86</v>
      </c>
      <c r="AW928" s="11" t="s">
        <v>40</v>
      </c>
      <c r="AX928" s="11" t="s">
        <v>77</v>
      </c>
      <c r="AY928" s="133" t="s">
        <v>284</v>
      </c>
    </row>
    <row r="929" spans="2:51" s="11" customFormat="1" ht="13.5">
      <c r="B929" s="129"/>
      <c r="C929" s="257"/>
      <c r="D929" s="262" t="s">
        <v>294</v>
      </c>
      <c r="E929" s="265" t="s">
        <v>5</v>
      </c>
      <c r="F929" s="239" t="s">
        <v>1581</v>
      </c>
      <c r="G929" s="257"/>
      <c r="H929" s="266">
        <v>72.979</v>
      </c>
      <c r="I929" s="257"/>
      <c r="J929" s="257"/>
      <c r="K929" s="257"/>
      <c r="L929" s="129"/>
      <c r="M929" s="130"/>
      <c r="N929" s="131"/>
      <c r="O929" s="131"/>
      <c r="P929" s="131"/>
      <c r="Q929" s="131"/>
      <c r="R929" s="131"/>
      <c r="S929" s="131"/>
      <c r="T929" s="132"/>
      <c r="AT929" s="133" t="s">
        <v>294</v>
      </c>
      <c r="AU929" s="133" t="s">
        <v>86</v>
      </c>
      <c r="AV929" s="11" t="s">
        <v>86</v>
      </c>
      <c r="AW929" s="11" t="s">
        <v>40</v>
      </c>
      <c r="AX929" s="11" t="s">
        <v>77</v>
      </c>
      <c r="AY929" s="133" t="s">
        <v>284</v>
      </c>
    </row>
    <row r="930" spans="2:51" s="13" customFormat="1" ht="13.5">
      <c r="B930" s="140"/>
      <c r="C930" s="267"/>
      <c r="D930" s="258" t="s">
        <v>294</v>
      </c>
      <c r="E930" s="268" t="s">
        <v>187</v>
      </c>
      <c r="F930" s="240" t="s">
        <v>304</v>
      </c>
      <c r="G930" s="267"/>
      <c r="H930" s="269">
        <v>241.5</v>
      </c>
      <c r="I930" s="267"/>
      <c r="J930" s="267"/>
      <c r="K930" s="267"/>
      <c r="L930" s="140"/>
      <c r="M930" s="141"/>
      <c r="N930" s="142"/>
      <c r="O930" s="142"/>
      <c r="P930" s="142"/>
      <c r="Q930" s="142"/>
      <c r="R930" s="142"/>
      <c r="S930" s="142"/>
      <c r="T930" s="143"/>
      <c r="AT930" s="144" t="s">
        <v>294</v>
      </c>
      <c r="AU930" s="144" t="s">
        <v>86</v>
      </c>
      <c r="AV930" s="13" t="s">
        <v>292</v>
      </c>
      <c r="AW930" s="13" t="s">
        <v>40</v>
      </c>
      <c r="AX930" s="13" t="s">
        <v>26</v>
      </c>
      <c r="AY930" s="144" t="s">
        <v>284</v>
      </c>
    </row>
    <row r="931" spans="2:65" s="1" customFormat="1" ht="22.5" customHeight="1">
      <c r="B931" s="122"/>
      <c r="C931" s="252" t="s">
        <v>1582</v>
      </c>
      <c r="D931" s="252" t="s">
        <v>287</v>
      </c>
      <c r="E931" s="253" t="s">
        <v>1583</v>
      </c>
      <c r="F931" s="236" t="s">
        <v>1584</v>
      </c>
      <c r="G931" s="254" t="s">
        <v>290</v>
      </c>
      <c r="H931" s="255">
        <v>168.521</v>
      </c>
      <c r="I931" s="123">
        <v>0</v>
      </c>
      <c r="J931" s="256">
        <f>ROUND(I931*H931,2)</f>
        <v>0</v>
      </c>
      <c r="K931" s="236" t="s">
        <v>291</v>
      </c>
      <c r="L931" s="40"/>
      <c r="M931" s="124" t="s">
        <v>5</v>
      </c>
      <c r="N931" s="125" t="s">
        <v>48</v>
      </c>
      <c r="O931" s="41"/>
      <c r="P931" s="126">
        <f>O931*H931</f>
        <v>0</v>
      </c>
      <c r="Q931" s="126">
        <v>0</v>
      </c>
      <c r="R931" s="126">
        <f>Q931*H931</f>
        <v>0</v>
      </c>
      <c r="S931" s="126">
        <v>0</v>
      </c>
      <c r="T931" s="127">
        <f>S931*H931</f>
        <v>0</v>
      </c>
      <c r="AR931" s="24" t="s">
        <v>363</v>
      </c>
      <c r="AT931" s="24" t="s">
        <v>287</v>
      </c>
      <c r="AU931" s="24" t="s">
        <v>86</v>
      </c>
      <c r="AY931" s="24" t="s">
        <v>284</v>
      </c>
      <c r="BE931" s="128">
        <f>IF(N931="základní",J931,0)</f>
        <v>0</v>
      </c>
      <c r="BF931" s="128">
        <f>IF(N931="snížená",J931,0)</f>
        <v>0</v>
      </c>
      <c r="BG931" s="128">
        <f>IF(N931="zákl. přenesená",J931,0)</f>
        <v>0</v>
      </c>
      <c r="BH931" s="128">
        <f>IF(N931="sníž. přenesená",J931,0)</f>
        <v>0</v>
      </c>
      <c r="BI931" s="128">
        <f>IF(N931="nulová",J931,0)</f>
        <v>0</v>
      </c>
      <c r="BJ931" s="24" t="s">
        <v>26</v>
      </c>
      <c r="BK931" s="128">
        <f>ROUND(I931*H931,2)</f>
        <v>0</v>
      </c>
      <c r="BL931" s="24" t="s">
        <v>363</v>
      </c>
      <c r="BM931" s="24" t="s">
        <v>1585</v>
      </c>
    </row>
    <row r="932" spans="2:51" s="11" customFormat="1" ht="13.5">
      <c r="B932" s="129"/>
      <c r="C932" s="257"/>
      <c r="D932" s="258" t="s">
        <v>294</v>
      </c>
      <c r="E932" s="259" t="s">
        <v>5</v>
      </c>
      <c r="F932" s="237" t="s">
        <v>127</v>
      </c>
      <c r="G932" s="257"/>
      <c r="H932" s="260">
        <v>168.521</v>
      </c>
      <c r="I932" s="257"/>
      <c r="J932" s="257"/>
      <c r="K932" s="257"/>
      <c r="L932" s="129"/>
      <c r="M932" s="130"/>
      <c r="N932" s="131"/>
      <c r="O932" s="131"/>
      <c r="P932" s="131"/>
      <c r="Q932" s="131"/>
      <c r="R932" s="131"/>
      <c r="S932" s="131"/>
      <c r="T932" s="132"/>
      <c r="AT932" s="133" t="s">
        <v>294</v>
      </c>
      <c r="AU932" s="133" t="s">
        <v>86</v>
      </c>
      <c r="AV932" s="11" t="s">
        <v>86</v>
      </c>
      <c r="AW932" s="11" t="s">
        <v>40</v>
      </c>
      <c r="AX932" s="11" t="s">
        <v>26</v>
      </c>
      <c r="AY932" s="133" t="s">
        <v>284</v>
      </c>
    </row>
    <row r="933" spans="2:65" s="1" customFormat="1" ht="22.5" customHeight="1">
      <c r="B933" s="122"/>
      <c r="C933" s="252" t="s">
        <v>1586</v>
      </c>
      <c r="D933" s="252" t="s">
        <v>287</v>
      </c>
      <c r="E933" s="253" t="s">
        <v>1587</v>
      </c>
      <c r="F933" s="236" t="s">
        <v>1588</v>
      </c>
      <c r="G933" s="254" t="s">
        <v>290</v>
      </c>
      <c r="H933" s="255">
        <v>168.521</v>
      </c>
      <c r="I933" s="123">
        <v>0</v>
      </c>
      <c r="J933" s="256">
        <f>ROUND(I933*H933,2)</f>
        <v>0</v>
      </c>
      <c r="K933" s="236" t="s">
        <v>291</v>
      </c>
      <c r="L933" s="40"/>
      <c r="M933" s="124" t="s">
        <v>5</v>
      </c>
      <c r="N933" s="125" t="s">
        <v>48</v>
      </c>
      <c r="O933" s="41"/>
      <c r="P933" s="126">
        <f>O933*H933</f>
        <v>0</v>
      </c>
      <c r="Q933" s="126">
        <v>0.001</v>
      </c>
      <c r="R933" s="126">
        <f>Q933*H933</f>
        <v>0.16852099999999998</v>
      </c>
      <c r="S933" s="126">
        <v>0.00031</v>
      </c>
      <c r="T933" s="127">
        <f>S933*H933</f>
        <v>0.05224151</v>
      </c>
      <c r="AR933" s="24" t="s">
        <v>363</v>
      </c>
      <c r="AT933" s="24" t="s">
        <v>287</v>
      </c>
      <c r="AU933" s="24" t="s">
        <v>86</v>
      </c>
      <c r="AY933" s="24" t="s">
        <v>284</v>
      </c>
      <c r="BE933" s="128">
        <f>IF(N933="základní",J933,0)</f>
        <v>0</v>
      </c>
      <c r="BF933" s="128">
        <f>IF(N933="snížená",J933,0)</f>
        <v>0</v>
      </c>
      <c r="BG933" s="128">
        <f>IF(N933="zákl. přenesená",J933,0)</f>
        <v>0</v>
      </c>
      <c r="BH933" s="128">
        <f>IF(N933="sníž. přenesená",J933,0)</f>
        <v>0</v>
      </c>
      <c r="BI933" s="128">
        <f>IF(N933="nulová",J933,0)</f>
        <v>0</v>
      </c>
      <c r="BJ933" s="24" t="s">
        <v>26</v>
      </c>
      <c r="BK933" s="128">
        <f>ROUND(I933*H933,2)</f>
        <v>0</v>
      </c>
      <c r="BL933" s="24" t="s">
        <v>363</v>
      </c>
      <c r="BM933" s="24" t="s">
        <v>1589</v>
      </c>
    </row>
    <row r="934" spans="2:51" s="11" customFormat="1" ht="13.5">
      <c r="B934" s="129"/>
      <c r="C934" s="257"/>
      <c r="D934" s="258" t="s">
        <v>294</v>
      </c>
      <c r="E934" s="259" t="s">
        <v>5</v>
      </c>
      <c r="F934" s="237" t="s">
        <v>127</v>
      </c>
      <c r="G934" s="257"/>
      <c r="H934" s="260">
        <v>168.521</v>
      </c>
      <c r="I934" s="257"/>
      <c r="J934" s="257"/>
      <c r="K934" s="257"/>
      <c r="L934" s="129"/>
      <c r="M934" s="130"/>
      <c r="N934" s="131"/>
      <c r="O934" s="131"/>
      <c r="P934" s="131"/>
      <c r="Q934" s="131"/>
      <c r="R934" s="131"/>
      <c r="S934" s="131"/>
      <c r="T934" s="132"/>
      <c r="AT934" s="133" t="s">
        <v>294</v>
      </c>
      <c r="AU934" s="133" t="s">
        <v>86</v>
      </c>
      <c r="AV934" s="11" t="s">
        <v>86</v>
      </c>
      <c r="AW934" s="11" t="s">
        <v>40</v>
      </c>
      <c r="AX934" s="11" t="s">
        <v>26</v>
      </c>
      <c r="AY934" s="133" t="s">
        <v>284</v>
      </c>
    </row>
    <row r="935" spans="2:65" s="1" customFormat="1" ht="22.5" customHeight="1">
      <c r="B935" s="122"/>
      <c r="C935" s="252" t="s">
        <v>1590</v>
      </c>
      <c r="D935" s="252" t="s">
        <v>287</v>
      </c>
      <c r="E935" s="253" t="s">
        <v>1591</v>
      </c>
      <c r="F935" s="236" t="s">
        <v>1592</v>
      </c>
      <c r="G935" s="254" t="s">
        <v>290</v>
      </c>
      <c r="H935" s="255">
        <v>241.5</v>
      </c>
      <c r="I935" s="123">
        <v>0</v>
      </c>
      <c r="J935" s="256">
        <f>ROUND(I935*H935,2)</f>
        <v>0</v>
      </c>
      <c r="K935" s="236" t="s">
        <v>291</v>
      </c>
      <c r="L935" s="40"/>
      <c r="M935" s="124" t="s">
        <v>5</v>
      </c>
      <c r="N935" s="125" t="s">
        <v>48</v>
      </c>
      <c r="O935" s="41"/>
      <c r="P935" s="126">
        <f>O935*H935</f>
        <v>0</v>
      </c>
      <c r="Q935" s="126">
        <v>0.0002</v>
      </c>
      <c r="R935" s="126">
        <f>Q935*H935</f>
        <v>0.0483</v>
      </c>
      <c r="S935" s="126">
        <v>0</v>
      </c>
      <c r="T935" s="127">
        <f>S935*H935</f>
        <v>0</v>
      </c>
      <c r="AR935" s="24" t="s">
        <v>363</v>
      </c>
      <c r="AT935" s="24" t="s">
        <v>287</v>
      </c>
      <c r="AU935" s="24" t="s">
        <v>86</v>
      </c>
      <c r="AY935" s="24" t="s">
        <v>284</v>
      </c>
      <c r="BE935" s="128">
        <f>IF(N935="základní",J935,0)</f>
        <v>0</v>
      </c>
      <c r="BF935" s="128">
        <f>IF(N935="snížená",J935,0)</f>
        <v>0</v>
      </c>
      <c r="BG935" s="128">
        <f>IF(N935="zákl. přenesená",J935,0)</f>
        <v>0</v>
      </c>
      <c r="BH935" s="128">
        <f>IF(N935="sníž. přenesená",J935,0)</f>
        <v>0</v>
      </c>
      <c r="BI935" s="128">
        <f>IF(N935="nulová",J935,0)</f>
        <v>0</v>
      </c>
      <c r="BJ935" s="24" t="s">
        <v>26</v>
      </c>
      <c r="BK935" s="128">
        <f>ROUND(I935*H935,2)</f>
        <v>0</v>
      </c>
      <c r="BL935" s="24" t="s">
        <v>363</v>
      </c>
      <c r="BM935" s="24" t="s">
        <v>1593</v>
      </c>
    </row>
    <row r="936" spans="2:51" s="11" customFormat="1" ht="13.5">
      <c r="B936" s="129"/>
      <c r="C936" s="257"/>
      <c r="D936" s="258" t="s">
        <v>294</v>
      </c>
      <c r="E936" s="259" t="s">
        <v>5</v>
      </c>
      <c r="F936" s="237" t="s">
        <v>187</v>
      </c>
      <c r="G936" s="257"/>
      <c r="H936" s="260">
        <v>241.5</v>
      </c>
      <c r="I936" s="257"/>
      <c r="J936" s="257"/>
      <c r="K936" s="257"/>
      <c r="L936" s="129"/>
      <c r="M936" s="130"/>
      <c r="N936" s="131"/>
      <c r="O936" s="131"/>
      <c r="P936" s="131"/>
      <c r="Q936" s="131"/>
      <c r="R936" s="131"/>
      <c r="S936" s="131"/>
      <c r="T936" s="132"/>
      <c r="AT936" s="133" t="s">
        <v>294</v>
      </c>
      <c r="AU936" s="133" t="s">
        <v>86</v>
      </c>
      <c r="AV936" s="11" t="s">
        <v>86</v>
      </c>
      <c r="AW936" s="11" t="s">
        <v>40</v>
      </c>
      <c r="AX936" s="11" t="s">
        <v>26</v>
      </c>
      <c r="AY936" s="133" t="s">
        <v>284</v>
      </c>
    </row>
    <row r="937" spans="2:65" s="1" customFormat="1" ht="31.5" customHeight="1">
      <c r="B937" s="122"/>
      <c r="C937" s="252" t="s">
        <v>1594</v>
      </c>
      <c r="D937" s="252" t="s">
        <v>287</v>
      </c>
      <c r="E937" s="253" t="s">
        <v>1595</v>
      </c>
      <c r="F937" s="236" t="s">
        <v>1596</v>
      </c>
      <c r="G937" s="254" t="s">
        <v>290</v>
      </c>
      <c r="H937" s="255">
        <v>241.5</v>
      </c>
      <c r="I937" s="123">
        <v>0</v>
      </c>
      <c r="J937" s="256">
        <f>ROUND(I937*H937,2)</f>
        <v>0</v>
      </c>
      <c r="K937" s="236" t="s">
        <v>291</v>
      </c>
      <c r="L937" s="40"/>
      <c r="M937" s="124" t="s">
        <v>5</v>
      </c>
      <c r="N937" s="125" t="s">
        <v>48</v>
      </c>
      <c r="O937" s="41"/>
      <c r="P937" s="126">
        <f>O937*H937</f>
        <v>0</v>
      </c>
      <c r="Q937" s="126">
        <v>0.00026</v>
      </c>
      <c r="R937" s="126">
        <f>Q937*H937</f>
        <v>0.06279</v>
      </c>
      <c r="S937" s="126">
        <v>0</v>
      </c>
      <c r="T937" s="127">
        <f>S937*H937</f>
        <v>0</v>
      </c>
      <c r="AR937" s="24" t="s">
        <v>363</v>
      </c>
      <c r="AT937" s="24" t="s">
        <v>287</v>
      </c>
      <c r="AU937" s="24" t="s">
        <v>86</v>
      </c>
      <c r="AY937" s="24" t="s">
        <v>284</v>
      </c>
      <c r="BE937" s="128">
        <f>IF(N937="základní",J937,0)</f>
        <v>0</v>
      </c>
      <c r="BF937" s="128">
        <f>IF(N937="snížená",J937,0)</f>
        <v>0</v>
      </c>
      <c r="BG937" s="128">
        <f>IF(N937="zákl. přenesená",J937,0)</f>
        <v>0</v>
      </c>
      <c r="BH937" s="128">
        <f>IF(N937="sníž. přenesená",J937,0)</f>
        <v>0</v>
      </c>
      <c r="BI937" s="128">
        <f>IF(N937="nulová",J937,0)</f>
        <v>0</v>
      </c>
      <c r="BJ937" s="24" t="s">
        <v>26</v>
      </c>
      <c r="BK937" s="128">
        <f>ROUND(I937*H937,2)</f>
        <v>0</v>
      </c>
      <c r="BL937" s="24" t="s">
        <v>363</v>
      </c>
      <c r="BM937" s="24" t="s">
        <v>1597</v>
      </c>
    </row>
    <row r="938" spans="2:51" s="11" customFormat="1" ht="13.5">
      <c r="B938" s="129"/>
      <c r="C938" s="257"/>
      <c r="D938" s="262" t="s">
        <v>294</v>
      </c>
      <c r="E938" s="265" t="s">
        <v>5</v>
      </c>
      <c r="F938" s="239" t="s">
        <v>187</v>
      </c>
      <c r="G938" s="257"/>
      <c r="H938" s="266">
        <v>241.5</v>
      </c>
      <c r="I938" s="257"/>
      <c r="J938" s="257"/>
      <c r="K938" s="257"/>
      <c r="L938" s="129"/>
      <c r="M938" s="154"/>
      <c r="N938" s="155"/>
      <c r="O938" s="155"/>
      <c r="P938" s="155"/>
      <c r="Q938" s="155"/>
      <c r="R938" s="155"/>
      <c r="S938" s="155"/>
      <c r="T938" s="156"/>
      <c r="AT938" s="133" t="s">
        <v>294</v>
      </c>
      <c r="AU938" s="133" t="s">
        <v>86</v>
      </c>
      <c r="AV938" s="11" t="s">
        <v>86</v>
      </c>
      <c r="AW938" s="11" t="s">
        <v>40</v>
      </c>
      <c r="AX938" s="11" t="s">
        <v>26</v>
      </c>
      <c r="AY938" s="133" t="s">
        <v>284</v>
      </c>
    </row>
    <row r="939" spans="2:12" s="1" customFormat="1" ht="6.95" customHeight="1">
      <c r="B939" s="54"/>
      <c r="C939" s="55"/>
      <c r="D939" s="55"/>
      <c r="E939" s="55"/>
      <c r="F939" s="55"/>
      <c r="G939" s="55"/>
      <c r="H939" s="55"/>
      <c r="I939" s="105"/>
      <c r="J939" s="55"/>
      <c r="K939" s="55"/>
      <c r="L939" s="40"/>
    </row>
  </sheetData>
  <sheetProtection algorithmName="SHA-512" hashValue="ohS5ODm+ucla3XATq8ub8zTLpiF0lrumzUWeWyuo8V/N3Enx+3RBkQFhQTS2Ty8dMFCRf4Ic2TLwv3wUrVFJaQ==" saltValue="xdeGRt/+j4omaFQFhPqvew==" spinCount="100000" sheet="1" objects="1" scenarios="1"/>
  <autoFilter ref="C100:K938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95"/>
  <sheetViews>
    <sheetView showGridLines="0" workbookViewId="0" topLeftCell="A1">
      <pane ySplit="1" topLeftCell="A2" activePane="bottomLeft" state="frozen"/>
      <selection pane="bottomLeft" activeCell="F2" sqref="F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89</v>
      </c>
      <c r="AZ2" s="388" t="s">
        <v>1598</v>
      </c>
      <c r="BA2" s="388" t="s">
        <v>1598</v>
      </c>
      <c r="BB2" s="388" t="s">
        <v>5</v>
      </c>
      <c r="BC2" s="388" t="s">
        <v>1599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  <c r="AZ3" s="388" t="s">
        <v>1600</v>
      </c>
      <c r="BA3" s="388" t="s">
        <v>1600</v>
      </c>
      <c r="BB3" s="388" t="s">
        <v>5</v>
      </c>
      <c r="BC3" s="388" t="s">
        <v>1601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  <c r="AZ4" s="388" t="s">
        <v>1602</v>
      </c>
      <c r="BA4" s="388" t="s">
        <v>1602</v>
      </c>
      <c r="BB4" s="388" t="s">
        <v>5</v>
      </c>
      <c r="BC4" s="388" t="s">
        <v>1603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  <c r="AZ5" s="388" t="s">
        <v>1604</v>
      </c>
      <c r="BA5" s="388" t="s">
        <v>1604</v>
      </c>
      <c r="BB5" s="388" t="s">
        <v>5</v>
      </c>
      <c r="BC5" s="388" t="s">
        <v>1605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  <c r="AZ6" s="388" t="s">
        <v>1606</v>
      </c>
      <c r="BA6" s="388" t="s">
        <v>1606</v>
      </c>
      <c r="BB6" s="388" t="s">
        <v>5</v>
      </c>
      <c r="BC6" s="388" t="s">
        <v>1607</v>
      </c>
      <c r="BD6" s="388" t="s">
        <v>86</v>
      </c>
    </row>
    <row r="7" spans="2:56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  <c r="AZ7" s="388" t="s">
        <v>1608</v>
      </c>
      <c r="BA7" s="388" t="s">
        <v>1608</v>
      </c>
      <c r="BB7" s="388" t="s">
        <v>5</v>
      </c>
      <c r="BC7" s="388" t="s">
        <v>1609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  <c r="AZ8" s="388" t="s">
        <v>1610</v>
      </c>
      <c r="BA8" s="388" t="s">
        <v>1610</v>
      </c>
      <c r="BB8" s="388" t="s">
        <v>5</v>
      </c>
      <c r="BC8" s="388" t="s">
        <v>1611</v>
      </c>
      <c r="BD8" s="388" t="s">
        <v>86</v>
      </c>
    </row>
    <row r="9" spans="2:56" s="285" customFormat="1" ht="36.95" customHeight="1">
      <c r="B9" s="347"/>
      <c r="C9" s="300"/>
      <c r="D9" s="300"/>
      <c r="E9" s="494" t="s">
        <v>1612</v>
      </c>
      <c r="F9" s="495"/>
      <c r="G9" s="495"/>
      <c r="H9" s="495"/>
      <c r="I9" s="300"/>
      <c r="J9" s="300"/>
      <c r="K9" s="299"/>
      <c r="AZ9" s="388" t="s">
        <v>1613</v>
      </c>
      <c r="BA9" s="388" t="s">
        <v>1613</v>
      </c>
      <c r="BB9" s="388" t="s">
        <v>5</v>
      </c>
      <c r="BC9" s="388" t="s">
        <v>1614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  <c r="AZ10" s="388" t="s">
        <v>1615</v>
      </c>
      <c r="BA10" s="388" t="s">
        <v>1615</v>
      </c>
      <c r="BB10" s="388" t="s">
        <v>5</v>
      </c>
      <c r="BC10" s="388" t="s">
        <v>1616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  <c r="AZ11" s="388" t="s">
        <v>1617</v>
      </c>
      <c r="BA11" s="388" t="s">
        <v>1617</v>
      </c>
      <c r="BB11" s="388" t="s">
        <v>5</v>
      </c>
      <c r="BC11" s="388" t="s">
        <v>1618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  <c r="AZ12" s="388" t="s">
        <v>1619</v>
      </c>
      <c r="BA12" s="388" t="s">
        <v>1619</v>
      </c>
      <c r="BB12" s="388" t="s">
        <v>5</v>
      </c>
      <c r="BC12" s="388" t="s">
        <v>149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  <c r="AZ13" s="388" t="s">
        <v>1620</v>
      </c>
      <c r="BA13" s="388" t="s">
        <v>1620</v>
      </c>
      <c r="BB13" s="388" t="s">
        <v>5</v>
      </c>
      <c r="BC13" s="388" t="s">
        <v>1621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  <c r="AZ14" s="388" t="s">
        <v>1622</v>
      </c>
      <c r="BA14" s="388" t="s">
        <v>1622</v>
      </c>
      <c r="BB14" s="388" t="s">
        <v>5</v>
      </c>
      <c r="BC14" s="388" t="s">
        <v>1623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  <c r="AZ15" s="388" t="s">
        <v>1624</v>
      </c>
      <c r="BA15" s="388" t="s">
        <v>1624</v>
      </c>
      <c r="BB15" s="388" t="s">
        <v>5</v>
      </c>
      <c r="BC15" s="388" t="s">
        <v>1625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  <c r="AZ16" s="388" t="s">
        <v>1626</v>
      </c>
      <c r="BA16" s="388" t="s">
        <v>1626</v>
      </c>
      <c r="BB16" s="388" t="s">
        <v>5</v>
      </c>
      <c r="BC16" s="388" t="s">
        <v>1627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1628</v>
      </c>
      <c r="BA17" s="388" t="s">
        <v>1628</v>
      </c>
      <c r="BB17" s="388" t="s">
        <v>5</v>
      </c>
      <c r="BC17" s="388" t="s">
        <v>332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1629</v>
      </c>
      <c r="BA18" s="388" t="s">
        <v>1629</v>
      </c>
      <c r="BB18" s="388" t="s">
        <v>5</v>
      </c>
      <c r="BC18" s="388" t="s">
        <v>1630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  <c r="AZ19" s="388" t="s">
        <v>1631</v>
      </c>
      <c r="BA19" s="388" t="s">
        <v>1631</v>
      </c>
      <c r="BB19" s="388" t="s">
        <v>5</v>
      </c>
      <c r="BC19" s="388" t="s">
        <v>1632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  <c r="AZ20" s="388" t="s">
        <v>1633</v>
      </c>
      <c r="BA20" s="388" t="s">
        <v>1633</v>
      </c>
      <c r="BB20" s="388" t="s">
        <v>5</v>
      </c>
      <c r="BC20" s="388" t="s">
        <v>1634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  <c r="AZ21" s="388" t="s">
        <v>1635</v>
      </c>
      <c r="BA21" s="388" t="s">
        <v>1635</v>
      </c>
      <c r="BB21" s="388" t="s">
        <v>5</v>
      </c>
      <c r="BC21" s="388" t="s">
        <v>1636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  <c r="AZ22" s="388" t="s">
        <v>1637</v>
      </c>
      <c r="BA22" s="388" t="s">
        <v>1637</v>
      </c>
      <c r="BB22" s="388" t="s">
        <v>5</v>
      </c>
      <c r="BC22" s="388" t="s">
        <v>1638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  <c r="AZ23" s="388" t="s">
        <v>1639</v>
      </c>
      <c r="BA23" s="388" t="s">
        <v>1639</v>
      </c>
      <c r="BB23" s="388" t="s">
        <v>5</v>
      </c>
      <c r="BC23" s="388" t="s">
        <v>1640</v>
      </c>
      <c r="BD23" s="388" t="s">
        <v>86</v>
      </c>
    </row>
    <row r="24" spans="2:56" s="349" customFormat="1" ht="191.25" customHeight="1">
      <c r="B24" s="348"/>
      <c r="C24" s="303"/>
      <c r="D24" s="303"/>
      <c r="E24" s="496" t="s">
        <v>156</v>
      </c>
      <c r="F24" s="496"/>
      <c r="G24" s="496"/>
      <c r="H24" s="496"/>
      <c r="I24" s="303"/>
      <c r="J24" s="303"/>
      <c r="K24" s="304"/>
      <c r="AZ24" s="389" t="s">
        <v>1641</v>
      </c>
      <c r="BA24" s="389" t="s">
        <v>1642</v>
      </c>
      <c r="BB24" s="389" t="s">
        <v>5</v>
      </c>
      <c r="BC24" s="389" t="s">
        <v>1643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  <c r="AZ25" s="388" t="s">
        <v>1644</v>
      </c>
      <c r="BA25" s="388" t="s">
        <v>1644</v>
      </c>
      <c r="BB25" s="388" t="s">
        <v>5</v>
      </c>
      <c r="BC25" s="388" t="s">
        <v>1645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  <c r="AZ26" s="388" t="s">
        <v>1646</v>
      </c>
      <c r="BA26" s="388" t="s">
        <v>1646</v>
      </c>
      <c r="BB26" s="388" t="s">
        <v>5</v>
      </c>
      <c r="BC26" s="388" t="s">
        <v>795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ROUNDUP(J100,2)</f>
        <v>0</v>
      </c>
      <c r="K27" s="299"/>
      <c r="AZ27" s="388" t="s">
        <v>1647</v>
      </c>
      <c r="BA27" s="388" t="s">
        <v>1647</v>
      </c>
      <c r="BB27" s="388" t="s">
        <v>5</v>
      </c>
      <c r="BC27" s="388" t="s">
        <v>1648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  <c r="AZ28" s="388" t="s">
        <v>1649</v>
      </c>
      <c r="BA28" s="388" t="s">
        <v>1649</v>
      </c>
      <c r="BB28" s="388" t="s">
        <v>5</v>
      </c>
      <c r="BC28" s="388" t="s">
        <v>1650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  <c r="AZ29" s="388" t="s">
        <v>1651</v>
      </c>
      <c r="BA29" s="388" t="s">
        <v>1651</v>
      </c>
      <c r="BB29" s="388" t="s">
        <v>5</v>
      </c>
      <c r="BC29" s="388" t="s">
        <v>1652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ROUNDUP(SUM(BE100:BE694),2)</f>
        <v>0</v>
      </c>
      <c r="G30" s="300"/>
      <c r="H30" s="300"/>
      <c r="I30" s="312">
        <v>0.21</v>
      </c>
      <c r="J30" s="311">
        <f>ROUNDUP(ROUNDUP((SUM(BE100:BE694)),2)*I30,1)</f>
        <v>0</v>
      </c>
      <c r="K30" s="299"/>
      <c r="AZ30" s="388" t="s">
        <v>1653</v>
      </c>
      <c r="BA30" s="388" t="s">
        <v>1653</v>
      </c>
      <c r="BB30" s="388" t="s">
        <v>5</v>
      </c>
      <c r="BC30" s="388" t="s">
        <v>1654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ROUNDUP(SUM(BF100:BF694),2)</f>
        <v>0</v>
      </c>
      <c r="G31" s="300"/>
      <c r="H31" s="300"/>
      <c r="I31" s="312">
        <v>0.15</v>
      </c>
      <c r="J31" s="311">
        <f>ROUNDUP(ROUNDUP((SUM(BF100:BF694)),2)*I31,1)</f>
        <v>0</v>
      </c>
      <c r="K31" s="299"/>
      <c r="AZ31" s="388" t="s">
        <v>1655</v>
      </c>
      <c r="BA31" s="388" t="s">
        <v>1655</v>
      </c>
      <c r="BB31" s="388" t="s">
        <v>5</v>
      </c>
      <c r="BC31" s="388" t="s">
        <v>1656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ROUNDUP(SUM(BG100:BG694),2)</f>
        <v>0</v>
      </c>
      <c r="G32" s="300"/>
      <c r="H32" s="300"/>
      <c r="I32" s="312">
        <v>0.21</v>
      </c>
      <c r="J32" s="311">
        <v>0</v>
      </c>
      <c r="K32" s="299"/>
      <c r="AZ32" s="388" t="s">
        <v>1657</v>
      </c>
      <c r="BA32" s="388" t="s">
        <v>1657</v>
      </c>
      <c r="BB32" s="388" t="s">
        <v>5</v>
      </c>
      <c r="BC32" s="388" t="s">
        <v>1658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ROUNDUP(SUM(BH100:BH694),2)</f>
        <v>0</v>
      </c>
      <c r="G33" s="300"/>
      <c r="H33" s="300"/>
      <c r="I33" s="312">
        <v>0.15</v>
      </c>
      <c r="J33" s="311">
        <v>0</v>
      </c>
      <c r="K33" s="299"/>
      <c r="AZ33" s="388" t="s">
        <v>1659</v>
      </c>
      <c r="BA33" s="388" t="s">
        <v>1659</v>
      </c>
      <c r="BB33" s="388" t="s">
        <v>5</v>
      </c>
      <c r="BC33" s="388" t="s">
        <v>1660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ROUNDUP(SUM(BI100:BI694),2)</f>
        <v>0</v>
      </c>
      <c r="G34" s="300"/>
      <c r="H34" s="300"/>
      <c r="I34" s="312">
        <v>0</v>
      </c>
      <c r="J34" s="311">
        <v>0</v>
      </c>
      <c r="K34" s="299"/>
      <c r="AZ34" s="388" t="s">
        <v>1661</v>
      </c>
      <c r="BA34" s="388" t="s">
        <v>1661</v>
      </c>
      <c r="BB34" s="388" t="s">
        <v>5</v>
      </c>
      <c r="BC34" s="388" t="s">
        <v>1662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  <c r="AZ35" s="388" t="s">
        <v>1663</v>
      </c>
      <c r="BA35" s="388" t="s">
        <v>1663</v>
      </c>
      <c r="BB35" s="388" t="s">
        <v>5</v>
      </c>
      <c r="BC35" s="388" t="s">
        <v>528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388" t="s">
        <v>1664</v>
      </c>
      <c r="BA36" s="388" t="s">
        <v>1664</v>
      </c>
      <c r="BB36" s="388" t="s">
        <v>5</v>
      </c>
      <c r="BC36" s="388" t="s">
        <v>305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  <c r="AZ37" s="388" t="s">
        <v>1665</v>
      </c>
      <c r="BA37" s="388" t="s">
        <v>1665</v>
      </c>
      <c r="BB37" s="388" t="s">
        <v>5</v>
      </c>
      <c r="BC37" s="388" t="s">
        <v>346</v>
      </c>
      <c r="BD37" s="388" t="s">
        <v>86</v>
      </c>
    </row>
    <row r="38" spans="52:56" ht="13.5">
      <c r="AZ38" s="388" t="s">
        <v>1666</v>
      </c>
      <c r="BA38" s="388" t="s">
        <v>1666</v>
      </c>
      <c r="BB38" s="388" t="s">
        <v>5</v>
      </c>
      <c r="BC38" s="388" t="s">
        <v>323</v>
      </c>
      <c r="BD38" s="388" t="s">
        <v>86</v>
      </c>
    </row>
    <row r="39" spans="52:56" ht="13.5">
      <c r="AZ39" s="388" t="s">
        <v>1667</v>
      </c>
      <c r="BA39" s="388" t="s">
        <v>1667</v>
      </c>
      <c r="BB39" s="388" t="s">
        <v>5</v>
      </c>
      <c r="BC39" s="388" t="s">
        <v>1668</v>
      </c>
      <c r="BD39" s="388" t="s">
        <v>86</v>
      </c>
    </row>
    <row r="40" spans="52:56" ht="13.5">
      <c r="AZ40" s="388" t="s">
        <v>1669</v>
      </c>
      <c r="BA40" s="388" t="s">
        <v>1669</v>
      </c>
      <c r="BB40" s="388" t="s">
        <v>5</v>
      </c>
      <c r="BC40" s="388" t="s">
        <v>1670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  <c r="AZ41" s="388" t="s">
        <v>1671</v>
      </c>
      <c r="BA41" s="388" t="s">
        <v>1671</v>
      </c>
      <c r="BB41" s="388" t="s">
        <v>5</v>
      </c>
      <c r="BC41" s="388" t="s">
        <v>323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  <c r="AZ42" s="388" t="s">
        <v>1672</v>
      </c>
      <c r="BA42" s="388" t="s">
        <v>1672</v>
      </c>
      <c r="BB42" s="388" t="s">
        <v>5</v>
      </c>
      <c r="BC42" s="388" t="s">
        <v>1673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  <c r="AZ43" s="388" t="s">
        <v>1674</v>
      </c>
      <c r="BA43" s="388" t="s">
        <v>1674</v>
      </c>
      <c r="BB43" s="388" t="s">
        <v>5</v>
      </c>
      <c r="BC43" s="388" t="s">
        <v>1675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  <c r="AZ44" s="388" t="s">
        <v>1676</v>
      </c>
      <c r="BA44" s="388" t="s">
        <v>1676</v>
      </c>
      <c r="BB44" s="388" t="s">
        <v>5</v>
      </c>
      <c r="BC44" s="388" t="s">
        <v>1677</v>
      </c>
      <c r="BD44" s="388" t="s">
        <v>86</v>
      </c>
    </row>
    <row r="45" spans="2:56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300"/>
      <c r="J45" s="300"/>
      <c r="K45" s="299"/>
      <c r="AZ45" s="388" t="s">
        <v>1678</v>
      </c>
      <c r="BA45" s="388" t="s">
        <v>1678</v>
      </c>
      <c r="BB45" s="388" t="s">
        <v>5</v>
      </c>
      <c r="BC45" s="388" t="s">
        <v>1679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  <c r="AZ46" s="388" t="s">
        <v>1680</v>
      </c>
      <c r="BA46" s="388" t="s">
        <v>1680</v>
      </c>
      <c r="BB46" s="388" t="s">
        <v>5</v>
      </c>
      <c r="BC46" s="388" t="s">
        <v>1681</v>
      </c>
      <c r="BD46" s="388" t="s">
        <v>86</v>
      </c>
    </row>
    <row r="47" spans="2:11" s="285" customFormat="1" ht="23.25" customHeight="1">
      <c r="B47" s="347"/>
      <c r="C47" s="300"/>
      <c r="D47" s="300"/>
      <c r="E47" s="494" t="str">
        <f>E9</f>
        <v xml:space="preserve">MJEL-00602 - SO - 02 - truhlářská dílna - stavební část </v>
      </c>
      <c r="F47" s="495"/>
      <c r="G47" s="495"/>
      <c r="H47" s="49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J100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330"/>
      <c r="J57" s="331">
        <f>J101</f>
        <v>0</v>
      </c>
      <c r="K57" s="332"/>
    </row>
    <row r="58" spans="2:11" s="355" customFormat="1" ht="19.9" customHeight="1">
      <c r="B58" s="354"/>
      <c r="C58" s="333"/>
      <c r="D58" s="334" t="s">
        <v>1682</v>
      </c>
      <c r="E58" s="335"/>
      <c r="F58" s="335"/>
      <c r="G58" s="335"/>
      <c r="H58" s="335"/>
      <c r="I58" s="335"/>
      <c r="J58" s="336">
        <f>J102</f>
        <v>0</v>
      </c>
      <c r="K58" s="337"/>
    </row>
    <row r="59" spans="2:11" s="355" customFormat="1" ht="19.9" customHeight="1">
      <c r="B59" s="354"/>
      <c r="C59" s="333"/>
      <c r="D59" s="334" t="s">
        <v>230</v>
      </c>
      <c r="E59" s="335"/>
      <c r="F59" s="335"/>
      <c r="G59" s="335"/>
      <c r="H59" s="335"/>
      <c r="I59" s="335"/>
      <c r="J59" s="336">
        <f>J120</f>
        <v>0</v>
      </c>
      <c r="K59" s="337"/>
    </row>
    <row r="60" spans="2:11" s="355" customFormat="1" ht="19.9" customHeight="1">
      <c r="B60" s="354"/>
      <c r="C60" s="333"/>
      <c r="D60" s="334" t="s">
        <v>233</v>
      </c>
      <c r="E60" s="335"/>
      <c r="F60" s="335"/>
      <c r="G60" s="335"/>
      <c r="H60" s="335"/>
      <c r="I60" s="335"/>
      <c r="J60" s="336">
        <f>J137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335"/>
      <c r="J61" s="336">
        <f>J227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335"/>
      <c r="J62" s="336">
        <f>J252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335"/>
      <c r="J63" s="336">
        <f>J271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335"/>
      <c r="J64" s="336">
        <f>J311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335"/>
      <c r="J65" s="336">
        <f>J379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335"/>
      <c r="J66" s="336">
        <f>J424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335"/>
      <c r="J67" s="336">
        <f>J432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335"/>
      <c r="J68" s="336">
        <f>J455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335"/>
      <c r="J69" s="336">
        <f>J521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330"/>
      <c r="J70" s="331">
        <f>J528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335"/>
      <c r="J71" s="336">
        <f>J529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335"/>
      <c r="J72" s="336">
        <f>J560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335"/>
      <c r="J73" s="336">
        <f>J582</f>
        <v>0</v>
      </c>
      <c r="K73" s="337"/>
    </row>
    <row r="74" spans="2:11" s="355" customFormat="1" ht="19.9" customHeight="1">
      <c r="B74" s="354"/>
      <c r="C74" s="333"/>
      <c r="D74" s="334" t="s">
        <v>262</v>
      </c>
      <c r="E74" s="335"/>
      <c r="F74" s="335"/>
      <c r="G74" s="335"/>
      <c r="H74" s="335"/>
      <c r="I74" s="335"/>
      <c r="J74" s="336">
        <f>J594</f>
        <v>0</v>
      </c>
      <c r="K74" s="337"/>
    </row>
    <row r="75" spans="2:11" s="355" customFormat="1" ht="19.9" customHeight="1">
      <c r="B75" s="354"/>
      <c r="C75" s="333"/>
      <c r="D75" s="334" t="s">
        <v>264</v>
      </c>
      <c r="E75" s="335"/>
      <c r="F75" s="335"/>
      <c r="G75" s="335"/>
      <c r="H75" s="335"/>
      <c r="I75" s="335"/>
      <c r="J75" s="336">
        <f>J618</f>
        <v>0</v>
      </c>
      <c r="K75" s="337"/>
    </row>
    <row r="76" spans="2:11" s="355" customFormat="1" ht="19.9" customHeight="1">
      <c r="B76" s="354"/>
      <c r="C76" s="333"/>
      <c r="D76" s="334" t="s">
        <v>1683</v>
      </c>
      <c r="E76" s="335"/>
      <c r="F76" s="335"/>
      <c r="G76" s="335"/>
      <c r="H76" s="335"/>
      <c r="I76" s="335"/>
      <c r="J76" s="336">
        <f>J669</f>
        <v>0</v>
      </c>
      <c r="K76" s="337"/>
    </row>
    <row r="77" spans="2:11" s="355" customFormat="1" ht="19.9" customHeight="1">
      <c r="B77" s="354"/>
      <c r="C77" s="333"/>
      <c r="D77" s="334" t="s">
        <v>266</v>
      </c>
      <c r="E77" s="335"/>
      <c r="F77" s="335"/>
      <c r="G77" s="335"/>
      <c r="H77" s="335"/>
      <c r="I77" s="335"/>
      <c r="J77" s="336">
        <f>J680</f>
        <v>0</v>
      </c>
      <c r="K77" s="337"/>
    </row>
    <row r="78" spans="2:11" s="355" customFormat="1" ht="19.9" customHeight="1">
      <c r="B78" s="354"/>
      <c r="C78" s="333"/>
      <c r="D78" s="334" t="s">
        <v>267</v>
      </c>
      <c r="E78" s="335"/>
      <c r="F78" s="335"/>
      <c r="G78" s="335"/>
      <c r="H78" s="335"/>
      <c r="I78" s="335"/>
      <c r="J78" s="336">
        <f>J686</f>
        <v>0</v>
      </c>
      <c r="K78" s="337"/>
    </row>
    <row r="79" spans="2:11" s="353" customFormat="1" ht="24.95" customHeight="1">
      <c r="B79" s="352"/>
      <c r="C79" s="328"/>
      <c r="D79" s="329" t="s">
        <v>1684</v>
      </c>
      <c r="E79" s="330"/>
      <c r="F79" s="330"/>
      <c r="G79" s="330"/>
      <c r="H79" s="330"/>
      <c r="I79" s="330"/>
      <c r="J79" s="331">
        <f>J691</f>
        <v>0</v>
      </c>
      <c r="K79" s="332"/>
    </row>
    <row r="80" spans="2:11" s="355" customFormat="1" ht="19.9" customHeight="1">
      <c r="B80" s="354"/>
      <c r="C80" s="333"/>
      <c r="D80" s="334" t="s">
        <v>1685</v>
      </c>
      <c r="E80" s="335"/>
      <c r="F80" s="335"/>
      <c r="G80" s="335"/>
      <c r="H80" s="335"/>
      <c r="I80" s="335"/>
      <c r="J80" s="336">
        <f>J692</f>
        <v>0</v>
      </c>
      <c r="K80" s="337"/>
    </row>
    <row r="81" spans="2:11" s="285" customFormat="1" ht="21.75" customHeight="1">
      <c r="B81" s="347"/>
      <c r="C81" s="300"/>
      <c r="D81" s="300"/>
      <c r="E81" s="300"/>
      <c r="F81" s="300"/>
      <c r="G81" s="300"/>
      <c r="H81" s="300"/>
      <c r="I81" s="300"/>
      <c r="J81" s="300"/>
      <c r="K81" s="299"/>
    </row>
    <row r="82" spans="2:11" s="285" customFormat="1" ht="6.95" customHeight="1">
      <c r="B82" s="350"/>
      <c r="C82" s="320"/>
      <c r="D82" s="320"/>
      <c r="E82" s="320"/>
      <c r="F82" s="320"/>
      <c r="G82" s="320"/>
      <c r="H82" s="320"/>
      <c r="I82" s="320"/>
      <c r="J82" s="320"/>
      <c r="K82" s="321"/>
    </row>
    <row r="86" spans="2:12" s="285" customFormat="1" ht="6.95" customHeight="1">
      <c r="B86" s="351"/>
      <c r="C86" s="288"/>
      <c r="D86" s="288"/>
      <c r="E86" s="288"/>
      <c r="F86" s="288"/>
      <c r="G86" s="288"/>
      <c r="H86" s="288"/>
      <c r="I86" s="288"/>
      <c r="J86" s="288"/>
      <c r="K86" s="288"/>
      <c r="L86" s="347"/>
    </row>
    <row r="87" spans="2:12" s="285" customFormat="1" ht="36.95" customHeight="1">
      <c r="B87" s="347"/>
      <c r="C87" s="282" t="s">
        <v>268</v>
      </c>
      <c r="L87" s="347"/>
    </row>
    <row r="88" spans="2:12" s="285" customFormat="1" ht="6.95" customHeight="1">
      <c r="B88" s="347"/>
      <c r="L88" s="347"/>
    </row>
    <row r="89" spans="2:12" s="285" customFormat="1" ht="14.45" customHeight="1">
      <c r="B89" s="347"/>
      <c r="C89" s="284" t="s">
        <v>19</v>
      </c>
      <c r="L89" s="347"/>
    </row>
    <row r="90" spans="2:12" s="285" customFormat="1" ht="22.5" customHeight="1">
      <c r="B90" s="347"/>
      <c r="E90" s="486" t="str">
        <f>E7</f>
        <v>Realizace úspor energie - Odborné učiliště Chroustovice, Zámek 1</v>
      </c>
      <c r="F90" s="487"/>
      <c r="G90" s="487"/>
      <c r="H90" s="487"/>
      <c r="L90" s="347"/>
    </row>
    <row r="91" spans="2:12" s="285" customFormat="1" ht="14.45" customHeight="1">
      <c r="B91" s="347"/>
      <c r="C91" s="284" t="s">
        <v>123</v>
      </c>
      <c r="L91" s="347"/>
    </row>
    <row r="92" spans="2:12" s="285" customFormat="1" ht="23.25" customHeight="1">
      <c r="B92" s="347"/>
      <c r="E92" s="488" t="str">
        <f>E9</f>
        <v xml:space="preserve">MJEL-00602 - SO - 02 - truhlářská dílna - stavební část </v>
      </c>
      <c r="F92" s="489"/>
      <c r="G92" s="489"/>
      <c r="H92" s="489"/>
      <c r="L92" s="347"/>
    </row>
    <row r="93" spans="2:12" s="285" customFormat="1" ht="6.95" customHeight="1">
      <c r="B93" s="347"/>
      <c r="L93" s="347"/>
    </row>
    <row r="94" spans="2:12" s="285" customFormat="1" ht="18" customHeight="1">
      <c r="B94" s="347"/>
      <c r="C94" s="284" t="s">
        <v>27</v>
      </c>
      <c r="F94" s="286" t="str">
        <f>F12</f>
        <v>Chroustovice</v>
      </c>
      <c r="I94" s="284" t="s">
        <v>29</v>
      </c>
      <c r="J94" s="287" t="str">
        <f>IF(J12="","",J12)</f>
        <v>16.12.2016</v>
      </c>
      <c r="L94" s="347"/>
    </row>
    <row r="95" spans="2:12" s="285" customFormat="1" ht="6.95" customHeight="1">
      <c r="B95" s="347"/>
      <c r="L95" s="347"/>
    </row>
    <row r="96" spans="2:12" s="285" customFormat="1" ht="15">
      <c r="B96" s="347"/>
      <c r="C96" s="284" t="s">
        <v>32</v>
      </c>
      <c r="F96" s="286" t="str">
        <f>E15</f>
        <v xml:space="preserve">PARDUBICKÝ KRAJ, Komenského nám. 125, Pardubice </v>
      </c>
      <c r="I96" s="284" t="s">
        <v>38</v>
      </c>
      <c r="J96" s="286" t="str">
        <f>E21</f>
        <v>Ing. Miloslav Jelínek, projekce staveb-urbanismus</v>
      </c>
      <c r="L96" s="347"/>
    </row>
    <row r="97" spans="2:12" s="285" customFormat="1" ht="14.45" customHeight="1">
      <c r="B97" s="347"/>
      <c r="C97" s="284" t="s">
        <v>36</v>
      </c>
      <c r="F97" s="286" t="str">
        <f>IF(E18="","",E18)</f>
        <v/>
      </c>
      <c r="L97" s="347"/>
    </row>
    <row r="98" spans="2:12" s="285" customFormat="1" ht="10.35" customHeight="1">
      <c r="B98" s="347"/>
      <c r="L98" s="347"/>
    </row>
    <row r="99" spans="2:20" s="360" customFormat="1" ht="29.25" customHeight="1">
      <c r="B99" s="356"/>
      <c r="C99" s="289" t="s">
        <v>269</v>
      </c>
      <c r="D99" s="290" t="s">
        <v>62</v>
      </c>
      <c r="E99" s="290" t="s">
        <v>58</v>
      </c>
      <c r="F99" s="290" t="s">
        <v>270</v>
      </c>
      <c r="G99" s="290" t="s">
        <v>271</v>
      </c>
      <c r="H99" s="290" t="s">
        <v>272</v>
      </c>
      <c r="I99" s="291" t="s">
        <v>273</v>
      </c>
      <c r="J99" s="290" t="s">
        <v>218</v>
      </c>
      <c r="K99" s="292" t="s">
        <v>274</v>
      </c>
      <c r="L99" s="356"/>
      <c r="M99" s="357" t="s">
        <v>275</v>
      </c>
      <c r="N99" s="358" t="s">
        <v>47</v>
      </c>
      <c r="O99" s="358" t="s">
        <v>276</v>
      </c>
      <c r="P99" s="358" t="s">
        <v>277</v>
      </c>
      <c r="Q99" s="358" t="s">
        <v>278</v>
      </c>
      <c r="R99" s="358" t="s">
        <v>279</v>
      </c>
      <c r="S99" s="358" t="s">
        <v>280</v>
      </c>
      <c r="T99" s="359" t="s">
        <v>281</v>
      </c>
    </row>
    <row r="100" spans="2:63" s="285" customFormat="1" ht="29.25" customHeight="1">
      <c r="B100" s="347"/>
      <c r="C100" s="243" t="s">
        <v>223</v>
      </c>
      <c r="J100" s="245">
        <f>BK100</f>
        <v>0</v>
      </c>
      <c r="L100" s="347"/>
      <c r="M100" s="361"/>
      <c r="N100" s="305"/>
      <c r="O100" s="305"/>
      <c r="P100" s="362">
        <f>P101+P528+P691</f>
        <v>0</v>
      </c>
      <c r="Q100" s="305"/>
      <c r="R100" s="362">
        <f>R101+R528+R691</f>
        <v>163.65872871</v>
      </c>
      <c r="S100" s="305"/>
      <c r="T100" s="363">
        <f>T101+T528+T691</f>
        <v>89.95368581000001</v>
      </c>
      <c r="AT100" s="341" t="s">
        <v>76</v>
      </c>
      <c r="AU100" s="341" t="s">
        <v>224</v>
      </c>
      <c r="BK100" s="364">
        <f>BK101+BK528+BK691</f>
        <v>0</v>
      </c>
    </row>
    <row r="101" spans="2:63" s="246" customFormat="1" ht="37.35" customHeight="1">
      <c r="B101" s="365"/>
      <c r="D101" s="247" t="s">
        <v>76</v>
      </c>
      <c r="E101" s="248" t="s">
        <v>282</v>
      </c>
      <c r="F101" s="248" t="s">
        <v>283</v>
      </c>
      <c r="J101" s="249">
        <f>BK101</f>
        <v>0</v>
      </c>
      <c r="L101" s="365"/>
      <c r="M101" s="366"/>
      <c r="N101" s="367"/>
      <c r="O101" s="367"/>
      <c r="P101" s="368">
        <f>P102+P120+P137+P227+P252+P271+P311+P379+P424+P432+P455+P521</f>
        <v>0</v>
      </c>
      <c r="Q101" s="367"/>
      <c r="R101" s="368">
        <f>R102+R120+R137+R227+R252+R271+R311+R379+R424+R432+R455+R521</f>
        <v>145.71786176999998</v>
      </c>
      <c r="S101" s="367"/>
      <c r="T101" s="369">
        <f>T102+T120+T137+T227+T252+T271+T311+T379+T424+T432+T455+T521</f>
        <v>89.68476000000001</v>
      </c>
      <c r="AR101" s="247" t="s">
        <v>26</v>
      </c>
      <c r="AT101" s="370" t="s">
        <v>76</v>
      </c>
      <c r="AU101" s="370" t="s">
        <v>77</v>
      </c>
      <c r="AY101" s="247" t="s">
        <v>284</v>
      </c>
      <c r="BK101" s="371">
        <f>BK102+BK120+BK137+BK227+BK252+BK271+BK311+BK379+BK424+BK432+BK455+BK521</f>
        <v>0</v>
      </c>
    </row>
    <row r="102" spans="2:63" s="246" customFormat="1" ht="19.9" customHeight="1">
      <c r="B102" s="365"/>
      <c r="D102" s="250" t="s">
        <v>76</v>
      </c>
      <c r="E102" s="242" t="s">
        <v>373</v>
      </c>
      <c r="F102" s="242" t="s">
        <v>1686</v>
      </c>
      <c r="J102" s="251">
        <f>BK102</f>
        <v>0</v>
      </c>
      <c r="L102" s="365"/>
      <c r="M102" s="366"/>
      <c r="N102" s="367"/>
      <c r="O102" s="367"/>
      <c r="P102" s="368">
        <f>SUM(P103:P119)</f>
        <v>0</v>
      </c>
      <c r="Q102" s="367"/>
      <c r="R102" s="368">
        <f>SUM(R103:R119)</f>
        <v>0.000289</v>
      </c>
      <c r="S102" s="367"/>
      <c r="T102" s="369">
        <f>SUM(T103:T119)</f>
        <v>0</v>
      </c>
      <c r="AR102" s="247" t="s">
        <v>26</v>
      </c>
      <c r="AT102" s="370" t="s">
        <v>76</v>
      </c>
      <c r="AU102" s="370" t="s">
        <v>26</v>
      </c>
      <c r="AY102" s="247" t="s">
        <v>284</v>
      </c>
      <c r="BK102" s="371">
        <f>SUM(BK103:BK119)</f>
        <v>0</v>
      </c>
    </row>
    <row r="103" spans="2:65" s="285" customFormat="1" ht="31.5" customHeight="1">
      <c r="B103" s="347"/>
      <c r="C103" s="252" t="s">
        <v>26</v>
      </c>
      <c r="D103" s="252" t="s">
        <v>287</v>
      </c>
      <c r="E103" s="253" t="s">
        <v>1687</v>
      </c>
      <c r="F103" s="236" t="s">
        <v>1688</v>
      </c>
      <c r="G103" s="254" t="s">
        <v>290</v>
      </c>
      <c r="H103" s="255">
        <v>9.617</v>
      </c>
      <c r="I103" s="123">
        <v>0</v>
      </c>
      <c r="J103" s="256">
        <f>ROUND(I103*H103,2)</f>
        <v>0</v>
      </c>
      <c r="K103" s="236" t="s">
        <v>291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292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292</v>
      </c>
      <c r="BM103" s="341" t="s">
        <v>1689</v>
      </c>
    </row>
    <row r="104" spans="2:51" s="261" customFormat="1" ht="13.5">
      <c r="B104" s="377"/>
      <c r="D104" s="262" t="s">
        <v>294</v>
      </c>
      <c r="E104" s="263" t="s">
        <v>5</v>
      </c>
      <c r="F104" s="238" t="s">
        <v>298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62" t="s">
        <v>294</v>
      </c>
      <c r="E105" s="265" t="s">
        <v>5</v>
      </c>
      <c r="F105" s="239" t="s">
        <v>1690</v>
      </c>
      <c r="H105" s="266">
        <v>6.017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77</v>
      </c>
      <c r="AY105" s="265" t="s">
        <v>284</v>
      </c>
    </row>
    <row r="106" spans="2:51" s="257" customFormat="1" ht="13.5">
      <c r="B106" s="381"/>
      <c r="D106" s="262" t="s">
        <v>294</v>
      </c>
      <c r="E106" s="265" t="s">
        <v>5</v>
      </c>
      <c r="F106" s="239" t="s">
        <v>1691</v>
      </c>
      <c r="H106" s="266">
        <v>3.6</v>
      </c>
      <c r="L106" s="381"/>
      <c r="M106" s="382"/>
      <c r="N106" s="383"/>
      <c r="O106" s="383"/>
      <c r="P106" s="383"/>
      <c r="Q106" s="383"/>
      <c r="R106" s="383"/>
      <c r="S106" s="383"/>
      <c r="T106" s="384"/>
      <c r="AT106" s="265" t="s">
        <v>294</v>
      </c>
      <c r="AU106" s="265" t="s">
        <v>86</v>
      </c>
      <c r="AV106" s="257" t="s">
        <v>86</v>
      </c>
      <c r="AW106" s="257" t="s">
        <v>40</v>
      </c>
      <c r="AX106" s="257" t="s">
        <v>77</v>
      </c>
      <c r="AY106" s="265" t="s">
        <v>284</v>
      </c>
    </row>
    <row r="107" spans="2:51" s="267" customFormat="1" ht="13.5">
      <c r="B107" s="390"/>
      <c r="D107" s="258" t="s">
        <v>294</v>
      </c>
      <c r="E107" s="268" t="s">
        <v>1639</v>
      </c>
      <c r="F107" s="240" t="s">
        <v>304</v>
      </c>
      <c r="H107" s="269">
        <v>9.617</v>
      </c>
      <c r="L107" s="390"/>
      <c r="M107" s="391"/>
      <c r="N107" s="392"/>
      <c r="O107" s="392"/>
      <c r="P107" s="392"/>
      <c r="Q107" s="392"/>
      <c r="R107" s="392"/>
      <c r="S107" s="392"/>
      <c r="T107" s="393"/>
      <c r="AT107" s="394" t="s">
        <v>294</v>
      </c>
      <c r="AU107" s="394" t="s">
        <v>86</v>
      </c>
      <c r="AV107" s="267" t="s">
        <v>292</v>
      </c>
      <c r="AW107" s="267" t="s">
        <v>40</v>
      </c>
      <c r="AX107" s="267" t="s">
        <v>26</v>
      </c>
      <c r="AY107" s="394" t="s">
        <v>284</v>
      </c>
    </row>
    <row r="108" spans="2:65" s="285" customFormat="1" ht="22.5" customHeight="1">
      <c r="B108" s="347"/>
      <c r="C108" s="252" t="s">
        <v>86</v>
      </c>
      <c r="D108" s="252" t="s">
        <v>287</v>
      </c>
      <c r="E108" s="253" t="s">
        <v>1692</v>
      </c>
      <c r="F108" s="236" t="s">
        <v>1693</v>
      </c>
      <c r="G108" s="254" t="s">
        <v>290</v>
      </c>
      <c r="H108" s="255">
        <v>40.77</v>
      </c>
      <c r="I108" s="123">
        <v>0</v>
      </c>
      <c r="J108" s="256">
        <f>ROUND(I108*H108,2)</f>
        <v>0</v>
      </c>
      <c r="K108" s="236" t="s">
        <v>5</v>
      </c>
      <c r="L108" s="347"/>
      <c r="M108" s="372" t="s">
        <v>5</v>
      </c>
      <c r="N108" s="373" t="s">
        <v>48</v>
      </c>
      <c r="O108" s="300"/>
      <c r="P108" s="374">
        <f>O108*H108</f>
        <v>0</v>
      </c>
      <c r="Q108" s="374">
        <v>0</v>
      </c>
      <c r="R108" s="374">
        <f>Q108*H108</f>
        <v>0</v>
      </c>
      <c r="S108" s="374">
        <v>0</v>
      </c>
      <c r="T108" s="375">
        <f>S108*H108</f>
        <v>0</v>
      </c>
      <c r="AR108" s="341" t="s">
        <v>292</v>
      </c>
      <c r="AT108" s="341" t="s">
        <v>287</v>
      </c>
      <c r="AU108" s="341" t="s">
        <v>86</v>
      </c>
      <c r="AY108" s="341" t="s">
        <v>284</v>
      </c>
      <c r="BE108" s="376">
        <f>IF(N108="základní",J108,0)</f>
        <v>0</v>
      </c>
      <c r="BF108" s="376">
        <f>IF(N108="snížená",J108,0)</f>
        <v>0</v>
      </c>
      <c r="BG108" s="376">
        <f>IF(N108="zákl. přenesená",J108,0)</f>
        <v>0</v>
      </c>
      <c r="BH108" s="376">
        <f>IF(N108="sníž. přenesená",J108,0)</f>
        <v>0</v>
      </c>
      <c r="BI108" s="376">
        <f>IF(N108="nulová",J108,0)</f>
        <v>0</v>
      </c>
      <c r="BJ108" s="341" t="s">
        <v>26</v>
      </c>
      <c r="BK108" s="376">
        <f>ROUND(I108*H108,2)</f>
        <v>0</v>
      </c>
      <c r="BL108" s="341" t="s">
        <v>292</v>
      </c>
      <c r="BM108" s="341" t="s">
        <v>1694</v>
      </c>
    </row>
    <row r="109" spans="2:51" s="261" customFormat="1" ht="13.5">
      <c r="B109" s="377"/>
      <c r="D109" s="262" t="s">
        <v>294</v>
      </c>
      <c r="E109" s="263" t="s">
        <v>5</v>
      </c>
      <c r="F109" s="238" t="s">
        <v>298</v>
      </c>
      <c r="H109" s="264" t="s">
        <v>5</v>
      </c>
      <c r="L109" s="377"/>
      <c r="M109" s="378"/>
      <c r="N109" s="379"/>
      <c r="O109" s="379"/>
      <c r="P109" s="379"/>
      <c r="Q109" s="379"/>
      <c r="R109" s="379"/>
      <c r="S109" s="379"/>
      <c r="T109" s="380"/>
      <c r="AT109" s="264" t="s">
        <v>294</v>
      </c>
      <c r="AU109" s="264" t="s">
        <v>86</v>
      </c>
      <c r="AV109" s="261" t="s">
        <v>26</v>
      </c>
      <c r="AW109" s="261" t="s">
        <v>40</v>
      </c>
      <c r="AX109" s="261" t="s">
        <v>77</v>
      </c>
      <c r="AY109" s="264" t="s">
        <v>284</v>
      </c>
    </row>
    <row r="110" spans="2:51" s="257" customFormat="1" ht="13.5">
      <c r="B110" s="381"/>
      <c r="D110" s="258" t="s">
        <v>294</v>
      </c>
      <c r="E110" s="259" t="s">
        <v>5</v>
      </c>
      <c r="F110" s="237" t="s">
        <v>1695</v>
      </c>
      <c r="H110" s="260">
        <v>40.77</v>
      </c>
      <c r="L110" s="381"/>
      <c r="M110" s="382"/>
      <c r="N110" s="383"/>
      <c r="O110" s="383"/>
      <c r="P110" s="383"/>
      <c r="Q110" s="383"/>
      <c r="R110" s="383"/>
      <c r="S110" s="383"/>
      <c r="T110" s="384"/>
      <c r="AT110" s="265" t="s">
        <v>294</v>
      </c>
      <c r="AU110" s="265" t="s">
        <v>86</v>
      </c>
      <c r="AV110" s="257" t="s">
        <v>86</v>
      </c>
      <c r="AW110" s="257" t="s">
        <v>40</v>
      </c>
      <c r="AX110" s="257" t="s">
        <v>26</v>
      </c>
      <c r="AY110" s="265" t="s">
        <v>284</v>
      </c>
    </row>
    <row r="111" spans="2:65" s="285" customFormat="1" ht="31.5" customHeight="1">
      <c r="B111" s="347"/>
      <c r="C111" s="252" t="s">
        <v>305</v>
      </c>
      <c r="D111" s="252" t="s">
        <v>287</v>
      </c>
      <c r="E111" s="253" t="s">
        <v>1696</v>
      </c>
      <c r="F111" s="236" t="s">
        <v>1697</v>
      </c>
      <c r="G111" s="254" t="s">
        <v>290</v>
      </c>
      <c r="H111" s="255">
        <v>9.617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</v>
      </c>
      <c r="T111" s="375">
        <f>S111*H111</f>
        <v>0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1698</v>
      </c>
    </row>
    <row r="112" spans="2:51" s="257" customFormat="1" ht="13.5">
      <c r="B112" s="381"/>
      <c r="D112" s="258" t="s">
        <v>294</v>
      </c>
      <c r="E112" s="259" t="s">
        <v>5</v>
      </c>
      <c r="F112" s="237" t="s">
        <v>1639</v>
      </c>
      <c r="H112" s="260">
        <v>9.617</v>
      </c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26</v>
      </c>
      <c r="AY112" s="265" t="s">
        <v>284</v>
      </c>
    </row>
    <row r="113" spans="2:65" s="285" customFormat="1" ht="22.5" customHeight="1">
      <c r="B113" s="347"/>
      <c r="C113" s="252" t="s">
        <v>292</v>
      </c>
      <c r="D113" s="252" t="s">
        <v>287</v>
      </c>
      <c r="E113" s="253" t="s">
        <v>1699</v>
      </c>
      <c r="F113" s="236" t="s">
        <v>1700</v>
      </c>
      <c r="G113" s="254" t="s">
        <v>290</v>
      </c>
      <c r="H113" s="255">
        <v>9.617</v>
      </c>
      <c r="I113" s="123">
        <v>0</v>
      </c>
      <c r="J113" s="256">
        <f>ROUND(I113*H113,2)</f>
        <v>0</v>
      </c>
      <c r="K113" s="236" t="s">
        <v>291</v>
      </c>
      <c r="L113" s="347"/>
      <c r="M113" s="372" t="s">
        <v>5</v>
      </c>
      <c r="N113" s="373" t="s">
        <v>48</v>
      </c>
      <c r="O113" s="300"/>
      <c r="P113" s="374">
        <f>O113*H113</f>
        <v>0</v>
      </c>
      <c r="Q113" s="374">
        <v>0</v>
      </c>
      <c r="R113" s="374">
        <f>Q113*H113</f>
        <v>0</v>
      </c>
      <c r="S113" s="374">
        <v>0</v>
      </c>
      <c r="T113" s="375">
        <f>S113*H113</f>
        <v>0</v>
      </c>
      <c r="AR113" s="341" t="s">
        <v>292</v>
      </c>
      <c r="AT113" s="341" t="s">
        <v>287</v>
      </c>
      <c r="AU113" s="341" t="s">
        <v>86</v>
      </c>
      <c r="AY113" s="341" t="s">
        <v>284</v>
      </c>
      <c r="BE113" s="376">
        <f>IF(N113="základní",J113,0)</f>
        <v>0</v>
      </c>
      <c r="BF113" s="376">
        <f>IF(N113="snížená",J113,0)</f>
        <v>0</v>
      </c>
      <c r="BG113" s="376">
        <f>IF(N113="zákl. přenesená",J113,0)</f>
        <v>0</v>
      </c>
      <c r="BH113" s="376">
        <f>IF(N113="sníž. přenesená",J113,0)</f>
        <v>0</v>
      </c>
      <c r="BI113" s="376">
        <f>IF(N113="nulová",J113,0)</f>
        <v>0</v>
      </c>
      <c r="BJ113" s="341" t="s">
        <v>26</v>
      </c>
      <c r="BK113" s="376">
        <f>ROUND(I113*H113,2)</f>
        <v>0</v>
      </c>
      <c r="BL113" s="341" t="s">
        <v>292</v>
      </c>
      <c r="BM113" s="341" t="s">
        <v>1701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1639</v>
      </c>
      <c r="H114" s="260">
        <v>9.617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72" t="s">
        <v>319</v>
      </c>
      <c r="D115" s="272" t="s">
        <v>439</v>
      </c>
      <c r="E115" s="273" t="s">
        <v>1702</v>
      </c>
      <c r="F115" s="274" t="s">
        <v>1703</v>
      </c>
      <c r="G115" s="275" t="s">
        <v>1538</v>
      </c>
      <c r="H115" s="276">
        <v>0.289</v>
      </c>
      <c r="I115" s="145">
        <v>0</v>
      </c>
      <c r="J115" s="277">
        <f>ROUND(I115*H115,2)</f>
        <v>0</v>
      </c>
      <c r="K115" s="274" t="s">
        <v>291</v>
      </c>
      <c r="L115" s="399"/>
      <c r="M115" s="400" t="s">
        <v>5</v>
      </c>
      <c r="N115" s="401" t="s">
        <v>48</v>
      </c>
      <c r="O115" s="300"/>
      <c r="P115" s="374">
        <f>O115*H115</f>
        <v>0</v>
      </c>
      <c r="Q115" s="374">
        <v>0.001</v>
      </c>
      <c r="R115" s="374">
        <f>Q115*H115</f>
        <v>0.000289</v>
      </c>
      <c r="S115" s="374">
        <v>0</v>
      </c>
      <c r="T115" s="375">
        <f>S115*H115</f>
        <v>0</v>
      </c>
      <c r="AR115" s="341" t="s">
        <v>332</v>
      </c>
      <c r="AT115" s="341" t="s">
        <v>439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292</v>
      </c>
      <c r="BM115" s="341" t="s">
        <v>1704</v>
      </c>
    </row>
    <row r="116" spans="2:51" s="257" customFormat="1" ht="13.5">
      <c r="B116" s="381"/>
      <c r="D116" s="258" t="s">
        <v>294</v>
      </c>
      <c r="E116" s="259" t="s">
        <v>5</v>
      </c>
      <c r="F116" s="237" t="s">
        <v>1705</v>
      </c>
      <c r="H116" s="260">
        <v>0.289</v>
      </c>
      <c r="L116" s="381"/>
      <c r="M116" s="382"/>
      <c r="N116" s="383"/>
      <c r="O116" s="383"/>
      <c r="P116" s="383"/>
      <c r="Q116" s="383"/>
      <c r="R116" s="383"/>
      <c r="S116" s="383"/>
      <c r="T116" s="384"/>
      <c r="AT116" s="265" t="s">
        <v>294</v>
      </c>
      <c r="AU116" s="265" t="s">
        <v>86</v>
      </c>
      <c r="AV116" s="257" t="s">
        <v>86</v>
      </c>
      <c r="AW116" s="257" t="s">
        <v>40</v>
      </c>
      <c r="AX116" s="257" t="s">
        <v>26</v>
      </c>
      <c r="AY116" s="265" t="s">
        <v>284</v>
      </c>
    </row>
    <row r="117" spans="2:65" s="285" customFormat="1" ht="22.5" customHeight="1">
      <c r="B117" s="347"/>
      <c r="C117" s="252" t="s">
        <v>323</v>
      </c>
      <c r="D117" s="252" t="s">
        <v>287</v>
      </c>
      <c r="E117" s="253" t="s">
        <v>1706</v>
      </c>
      <c r="F117" s="236" t="s">
        <v>1707</v>
      </c>
      <c r="G117" s="254" t="s">
        <v>290</v>
      </c>
      <c r="H117" s="255">
        <v>24</v>
      </c>
      <c r="I117" s="123">
        <v>0</v>
      </c>
      <c r="J117" s="256">
        <f>ROUND(I117*H117,2)</f>
        <v>0</v>
      </c>
      <c r="K117" s="236" t="s">
        <v>291</v>
      </c>
      <c r="L117" s="347"/>
      <c r="M117" s="372" t="s">
        <v>5</v>
      </c>
      <c r="N117" s="373" t="s">
        <v>48</v>
      </c>
      <c r="O117" s="300"/>
      <c r="P117" s="374">
        <f>O117*H117</f>
        <v>0</v>
      </c>
      <c r="Q117" s="374">
        <v>0</v>
      </c>
      <c r="R117" s="374">
        <f>Q117*H117</f>
        <v>0</v>
      </c>
      <c r="S117" s="374">
        <v>0</v>
      </c>
      <c r="T117" s="375">
        <f>S117*H117</f>
        <v>0</v>
      </c>
      <c r="AR117" s="341" t="s">
        <v>292</v>
      </c>
      <c r="AT117" s="341" t="s">
        <v>287</v>
      </c>
      <c r="AU117" s="341" t="s">
        <v>86</v>
      </c>
      <c r="AY117" s="341" t="s">
        <v>284</v>
      </c>
      <c r="BE117" s="376">
        <f>IF(N117="základní",J117,0)</f>
        <v>0</v>
      </c>
      <c r="BF117" s="376">
        <f>IF(N117="snížená",J117,0)</f>
        <v>0</v>
      </c>
      <c r="BG117" s="376">
        <f>IF(N117="zákl. přenesená",J117,0)</f>
        <v>0</v>
      </c>
      <c r="BH117" s="376">
        <f>IF(N117="sníž. přenesená",J117,0)</f>
        <v>0</v>
      </c>
      <c r="BI117" s="376">
        <f>IF(N117="nulová",J117,0)</f>
        <v>0</v>
      </c>
      <c r="BJ117" s="341" t="s">
        <v>26</v>
      </c>
      <c r="BK117" s="376">
        <f>ROUND(I117*H117,2)</f>
        <v>0</v>
      </c>
      <c r="BL117" s="341" t="s">
        <v>292</v>
      </c>
      <c r="BM117" s="341" t="s">
        <v>1708</v>
      </c>
    </row>
    <row r="118" spans="2:51" s="261" customFormat="1" ht="13.5">
      <c r="B118" s="377"/>
      <c r="D118" s="262" t="s">
        <v>294</v>
      </c>
      <c r="E118" s="263" t="s">
        <v>5</v>
      </c>
      <c r="F118" s="238" t="s">
        <v>298</v>
      </c>
      <c r="H118" s="264" t="s">
        <v>5</v>
      </c>
      <c r="L118" s="377"/>
      <c r="M118" s="378"/>
      <c r="N118" s="379"/>
      <c r="O118" s="379"/>
      <c r="P118" s="379"/>
      <c r="Q118" s="379"/>
      <c r="R118" s="379"/>
      <c r="S118" s="379"/>
      <c r="T118" s="380"/>
      <c r="AT118" s="264" t="s">
        <v>294</v>
      </c>
      <c r="AU118" s="264" t="s">
        <v>86</v>
      </c>
      <c r="AV118" s="261" t="s">
        <v>26</v>
      </c>
      <c r="AW118" s="261" t="s">
        <v>40</v>
      </c>
      <c r="AX118" s="261" t="s">
        <v>77</v>
      </c>
      <c r="AY118" s="264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1709</v>
      </c>
      <c r="H119" s="266">
        <v>24</v>
      </c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26</v>
      </c>
      <c r="AY119" s="265" t="s">
        <v>284</v>
      </c>
    </row>
    <row r="120" spans="2:63" s="246" customFormat="1" ht="29.85" customHeight="1">
      <c r="B120" s="365"/>
      <c r="D120" s="250" t="s">
        <v>76</v>
      </c>
      <c r="E120" s="242" t="s">
        <v>285</v>
      </c>
      <c r="F120" s="242" t="s">
        <v>286</v>
      </c>
      <c r="J120" s="251">
        <f>BK120</f>
        <v>0</v>
      </c>
      <c r="L120" s="365"/>
      <c r="M120" s="366"/>
      <c r="N120" s="367"/>
      <c r="O120" s="367"/>
      <c r="P120" s="368">
        <f>SUM(P121:P136)</f>
        <v>0</v>
      </c>
      <c r="Q120" s="367"/>
      <c r="R120" s="368">
        <f>SUM(R121:R136)</f>
        <v>0</v>
      </c>
      <c r="S120" s="367"/>
      <c r="T120" s="369">
        <f>SUM(T121:T136)</f>
        <v>52.647095</v>
      </c>
      <c r="AR120" s="247" t="s">
        <v>26</v>
      </c>
      <c r="AT120" s="370" t="s">
        <v>76</v>
      </c>
      <c r="AU120" s="370" t="s">
        <v>26</v>
      </c>
      <c r="AY120" s="247" t="s">
        <v>284</v>
      </c>
      <c r="BK120" s="371">
        <f>SUM(BK121:BK136)</f>
        <v>0</v>
      </c>
    </row>
    <row r="121" spans="2:65" s="285" customFormat="1" ht="22.5" customHeight="1">
      <c r="B121" s="347"/>
      <c r="C121" s="252" t="s">
        <v>328</v>
      </c>
      <c r="D121" s="252" t="s">
        <v>287</v>
      </c>
      <c r="E121" s="253" t="s">
        <v>288</v>
      </c>
      <c r="F121" s="236" t="s">
        <v>1710</v>
      </c>
      <c r="G121" s="254" t="s">
        <v>290</v>
      </c>
      <c r="H121" s="255">
        <v>83.115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0.4</v>
      </c>
      <c r="T121" s="375">
        <f>S121*H121</f>
        <v>33.246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1711</v>
      </c>
    </row>
    <row r="122" spans="2:51" s="257" customFormat="1" ht="13.5">
      <c r="B122" s="381"/>
      <c r="D122" s="262" t="s">
        <v>294</v>
      </c>
      <c r="E122" s="265" t="s">
        <v>5</v>
      </c>
      <c r="F122" s="239" t="s">
        <v>1598</v>
      </c>
      <c r="H122" s="266">
        <v>0.88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77</v>
      </c>
      <c r="AY122" s="265" t="s">
        <v>284</v>
      </c>
    </row>
    <row r="123" spans="2:51" s="257" customFormat="1" ht="13.5">
      <c r="B123" s="381"/>
      <c r="D123" s="262" t="s">
        <v>294</v>
      </c>
      <c r="E123" s="265" t="s">
        <v>5</v>
      </c>
      <c r="F123" s="239" t="s">
        <v>1602</v>
      </c>
      <c r="H123" s="266">
        <v>82.235</v>
      </c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77</v>
      </c>
      <c r="AY123" s="265" t="s">
        <v>284</v>
      </c>
    </row>
    <row r="124" spans="2:51" s="267" customFormat="1" ht="13.5">
      <c r="B124" s="390"/>
      <c r="D124" s="258" t="s">
        <v>294</v>
      </c>
      <c r="E124" s="268" t="s">
        <v>1712</v>
      </c>
      <c r="F124" s="240" t="s">
        <v>304</v>
      </c>
      <c r="H124" s="269">
        <v>83.115</v>
      </c>
      <c r="L124" s="390"/>
      <c r="M124" s="391"/>
      <c r="N124" s="392"/>
      <c r="O124" s="392"/>
      <c r="P124" s="392"/>
      <c r="Q124" s="392"/>
      <c r="R124" s="392"/>
      <c r="S124" s="392"/>
      <c r="T124" s="393"/>
      <c r="AT124" s="394" t="s">
        <v>294</v>
      </c>
      <c r="AU124" s="394" t="s">
        <v>86</v>
      </c>
      <c r="AV124" s="267" t="s">
        <v>292</v>
      </c>
      <c r="AW124" s="267" t="s">
        <v>40</v>
      </c>
      <c r="AX124" s="267" t="s">
        <v>26</v>
      </c>
      <c r="AY124" s="394" t="s">
        <v>284</v>
      </c>
    </row>
    <row r="125" spans="2:65" s="285" customFormat="1" ht="22.5" customHeight="1">
      <c r="B125" s="347"/>
      <c r="C125" s="252" t="s">
        <v>332</v>
      </c>
      <c r="D125" s="252" t="s">
        <v>287</v>
      </c>
      <c r="E125" s="253" t="s">
        <v>295</v>
      </c>
      <c r="F125" s="236" t="s">
        <v>1713</v>
      </c>
      <c r="G125" s="254" t="s">
        <v>290</v>
      </c>
      <c r="H125" s="255">
        <v>0.88</v>
      </c>
      <c r="I125" s="123">
        <v>0</v>
      </c>
      <c r="J125" s="256">
        <f>ROUND(I125*H125,2)</f>
        <v>0</v>
      </c>
      <c r="K125" s="236" t="s">
        <v>291</v>
      </c>
      <c r="L125" s="347"/>
      <c r="M125" s="372" t="s">
        <v>5</v>
      </c>
      <c r="N125" s="373" t="s">
        <v>48</v>
      </c>
      <c r="O125" s="300"/>
      <c r="P125" s="374">
        <f>O125*H125</f>
        <v>0</v>
      </c>
      <c r="Q125" s="374">
        <v>0</v>
      </c>
      <c r="R125" s="374">
        <f>Q125*H125</f>
        <v>0</v>
      </c>
      <c r="S125" s="374">
        <v>0.181</v>
      </c>
      <c r="T125" s="375">
        <f>S125*H125</f>
        <v>0.15928</v>
      </c>
      <c r="AR125" s="341" t="s">
        <v>292</v>
      </c>
      <c r="AT125" s="341" t="s">
        <v>287</v>
      </c>
      <c r="AU125" s="341" t="s">
        <v>86</v>
      </c>
      <c r="AY125" s="341" t="s">
        <v>284</v>
      </c>
      <c r="BE125" s="376">
        <f>IF(N125="základní",J125,0)</f>
        <v>0</v>
      </c>
      <c r="BF125" s="376">
        <f>IF(N125="snížená",J125,0)</f>
        <v>0</v>
      </c>
      <c r="BG125" s="376">
        <f>IF(N125="zákl. přenesená",J125,0)</f>
        <v>0</v>
      </c>
      <c r="BH125" s="376">
        <f>IF(N125="sníž. přenesená",J125,0)</f>
        <v>0</v>
      </c>
      <c r="BI125" s="376">
        <f>IF(N125="nulová",J125,0)</f>
        <v>0</v>
      </c>
      <c r="BJ125" s="341" t="s">
        <v>26</v>
      </c>
      <c r="BK125" s="376">
        <f>ROUND(I125*H125,2)</f>
        <v>0</v>
      </c>
      <c r="BL125" s="341" t="s">
        <v>292</v>
      </c>
      <c r="BM125" s="341" t="s">
        <v>1714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298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1598</v>
      </c>
      <c r="F127" s="237" t="s">
        <v>1715</v>
      </c>
      <c r="H127" s="260">
        <v>0.88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44.25" customHeight="1">
      <c r="B128" s="347"/>
      <c r="C128" s="252" t="s">
        <v>336</v>
      </c>
      <c r="D128" s="252" t="s">
        <v>287</v>
      </c>
      <c r="E128" s="253" t="s">
        <v>1716</v>
      </c>
      <c r="F128" s="236" t="s">
        <v>1717</v>
      </c>
      <c r="G128" s="254" t="s">
        <v>290</v>
      </c>
      <c r="H128" s="255">
        <v>82.235</v>
      </c>
      <c r="I128" s="123">
        <v>0</v>
      </c>
      <c r="J128" s="256">
        <f>ROUND(I128*H128,2)</f>
        <v>0</v>
      </c>
      <c r="K128" s="236" t="s">
        <v>291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0.229</v>
      </c>
      <c r="T128" s="375">
        <f>S128*H128</f>
        <v>18.831815</v>
      </c>
      <c r="AR128" s="341" t="s">
        <v>292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292</v>
      </c>
      <c r="BM128" s="341" t="s">
        <v>1718</v>
      </c>
    </row>
    <row r="129" spans="2:51" s="261" customFormat="1" ht="13.5">
      <c r="B129" s="377"/>
      <c r="D129" s="262" t="s">
        <v>294</v>
      </c>
      <c r="E129" s="263" t="s">
        <v>5</v>
      </c>
      <c r="F129" s="238" t="s">
        <v>298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57" customFormat="1" ht="13.5">
      <c r="B130" s="381"/>
      <c r="D130" s="262" t="s">
        <v>294</v>
      </c>
      <c r="E130" s="265" t="s">
        <v>5</v>
      </c>
      <c r="F130" s="239" t="s">
        <v>1719</v>
      </c>
      <c r="H130" s="266">
        <v>6.94</v>
      </c>
      <c r="L130" s="381"/>
      <c r="M130" s="382"/>
      <c r="N130" s="383"/>
      <c r="O130" s="383"/>
      <c r="P130" s="383"/>
      <c r="Q130" s="383"/>
      <c r="R130" s="383"/>
      <c r="S130" s="383"/>
      <c r="T130" s="384"/>
      <c r="AT130" s="265" t="s">
        <v>294</v>
      </c>
      <c r="AU130" s="265" t="s">
        <v>86</v>
      </c>
      <c r="AV130" s="257" t="s">
        <v>86</v>
      </c>
      <c r="AW130" s="257" t="s">
        <v>40</v>
      </c>
      <c r="AX130" s="257" t="s">
        <v>77</v>
      </c>
      <c r="AY130" s="265" t="s">
        <v>284</v>
      </c>
    </row>
    <row r="131" spans="2:51" s="257" customFormat="1" ht="13.5">
      <c r="B131" s="381"/>
      <c r="D131" s="262" t="s">
        <v>294</v>
      </c>
      <c r="E131" s="265" t="s">
        <v>5</v>
      </c>
      <c r="F131" s="239" t="s">
        <v>1720</v>
      </c>
      <c r="H131" s="266">
        <v>66.156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77</v>
      </c>
      <c r="AY131" s="265" t="s">
        <v>284</v>
      </c>
    </row>
    <row r="132" spans="2:51" s="257" customFormat="1" ht="13.5">
      <c r="B132" s="381"/>
      <c r="D132" s="262" t="s">
        <v>294</v>
      </c>
      <c r="E132" s="265" t="s">
        <v>5</v>
      </c>
      <c r="F132" s="239" t="s">
        <v>1721</v>
      </c>
      <c r="H132" s="266">
        <v>9.139</v>
      </c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77</v>
      </c>
      <c r="AY132" s="265" t="s">
        <v>284</v>
      </c>
    </row>
    <row r="133" spans="2:51" s="267" customFormat="1" ht="13.5">
      <c r="B133" s="390"/>
      <c r="D133" s="258" t="s">
        <v>294</v>
      </c>
      <c r="E133" s="268" t="s">
        <v>1602</v>
      </c>
      <c r="F133" s="240" t="s">
        <v>304</v>
      </c>
      <c r="H133" s="269">
        <v>82.235</v>
      </c>
      <c r="L133" s="390"/>
      <c r="M133" s="391"/>
      <c r="N133" s="392"/>
      <c r="O133" s="392"/>
      <c r="P133" s="392"/>
      <c r="Q133" s="392"/>
      <c r="R133" s="392"/>
      <c r="S133" s="392"/>
      <c r="T133" s="393"/>
      <c r="AT133" s="394" t="s">
        <v>294</v>
      </c>
      <c r="AU133" s="394" t="s">
        <v>86</v>
      </c>
      <c r="AV133" s="267" t="s">
        <v>292</v>
      </c>
      <c r="AW133" s="267" t="s">
        <v>40</v>
      </c>
      <c r="AX133" s="267" t="s">
        <v>26</v>
      </c>
      <c r="AY133" s="394" t="s">
        <v>284</v>
      </c>
    </row>
    <row r="134" spans="2:65" s="285" customFormat="1" ht="31.5" customHeight="1">
      <c r="B134" s="347"/>
      <c r="C134" s="252" t="s">
        <v>31</v>
      </c>
      <c r="D134" s="252" t="s">
        <v>287</v>
      </c>
      <c r="E134" s="253" t="s">
        <v>1722</v>
      </c>
      <c r="F134" s="236" t="s">
        <v>1723</v>
      </c>
      <c r="G134" s="254" t="s">
        <v>452</v>
      </c>
      <c r="H134" s="255">
        <v>2</v>
      </c>
      <c r="I134" s="123">
        <v>0</v>
      </c>
      <c r="J134" s="256">
        <f>ROUND(I134*H134,2)</f>
        <v>0</v>
      </c>
      <c r="K134" s="236" t="s">
        <v>291</v>
      </c>
      <c r="L134" s="347"/>
      <c r="M134" s="372" t="s">
        <v>5</v>
      </c>
      <c r="N134" s="373" t="s">
        <v>48</v>
      </c>
      <c r="O134" s="300"/>
      <c r="P134" s="374">
        <f>O134*H134</f>
        <v>0</v>
      </c>
      <c r="Q134" s="374">
        <v>0</v>
      </c>
      <c r="R134" s="374">
        <f>Q134*H134</f>
        <v>0</v>
      </c>
      <c r="S134" s="374">
        <v>0.205</v>
      </c>
      <c r="T134" s="375">
        <f>S134*H134</f>
        <v>0.41</v>
      </c>
      <c r="AR134" s="341" t="s">
        <v>292</v>
      </c>
      <c r="AT134" s="341" t="s">
        <v>287</v>
      </c>
      <c r="AU134" s="341" t="s">
        <v>86</v>
      </c>
      <c r="AY134" s="341" t="s">
        <v>284</v>
      </c>
      <c r="BE134" s="376">
        <f>IF(N134="základní",J134,0)</f>
        <v>0</v>
      </c>
      <c r="BF134" s="376">
        <f>IF(N134="snížená",J134,0)</f>
        <v>0</v>
      </c>
      <c r="BG134" s="376">
        <f>IF(N134="zákl. přenesená",J134,0)</f>
        <v>0</v>
      </c>
      <c r="BH134" s="376">
        <f>IF(N134="sníž. přenesená",J134,0)</f>
        <v>0</v>
      </c>
      <c r="BI134" s="376">
        <f>IF(N134="nulová",J134,0)</f>
        <v>0</v>
      </c>
      <c r="BJ134" s="341" t="s">
        <v>26</v>
      </c>
      <c r="BK134" s="376">
        <f>ROUND(I134*H134,2)</f>
        <v>0</v>
      </c>
      <c r="BL134" s="341" t="s">
        <v>292</v>
      </c>
      <c r="BM134" s="341" t="s">
        <v>1724</v>
      </c>
    </row>
    <row r="135" spans="2:51" s="261" customFormat="1" ht="13.5">
      <c r="B135" s="377"/>
      <c r="D135" s="262" t="s">
        <v>294</v>
      </c>
      <c r="E135" s="263" t="s">
        <v>5</v>
      </c>
      <c r="F135" s="238" t="s">
        <v>298</v>
      </c>
      <c r="H135" s="264" t="s">
        <v>5</v>
      </c>
      <c r="L135" s="377"/>
      <c r="M135" s="378"/>
      <c r="N135" s="379"/>
      <c r="O135" s="379"/>
      <c r="P135" s="379"/>
      <c r="Q135" s="379"/>
      <c r="R135" s="379"/>
      <c r="S135" s="379"/>
      <c r="T135" s="380"/>
      <c r="AT135" s="264" t="s">
        <v>294</v>
      </c>
      <c r="AU135" s="264" t="s">
        <v>86</v>
      </c>
      <c r="AV135" s="261" t="s">
        <v>26</v>
      </c>
      <c r="AW135" s="261" t="s">
        <v>40</v>
      </c>
      <c r="AX135" s="261" t="s">
        <v>77</v>
      </c>
      <c r="AY135" s="264" t="s">
        <v>284</v>
      </c>
    </row>
    <row r="136" spans="2:51" s="257" customFormat="1" ht="13.5">
      <c r="B136" s="381"/>
      <c r="D136" s="262" t="s">
        <v>294</v>
      </c>
      <c r="E136" s="265" t="s">
        <v>5</v>
      </c>
      <c r="F136" s="239" t="s">
        <v>1725</v>
      </c>
      <c r="H136" s="266">
        <v>2</v>
      </c>
      <c r="L136" s="381"/>
      <c r="M136" s="382"/>
      <c r="N136" s="383"/>
      <c r="O136" s="383"/>
      <c r="P136" s="383"/>
      <c r="Q136" s="383"/>
      <c r="R136" s="383"/>
      <c r="S136" s="383"/>
      <c r="T136" s="384"/>
      <c r="AT136" s="265" t="s">
        <v>294</v>
      </c>
      <c r="AU136" s="265" t="s">
        <v>86</v>
      </c>
      <c r="AV136" s="257" t="s">
        <v>86</v>
      </c>
      <c r="AW136" s="257" t="s">
        <v>40</v>
      </c>
      <c r="AX136" s="257" t="s">
        <v>26</v>
      </c>
      <c r="AY136" s="265" t="s">
        <v>284</v>
      </c>
    </row>
    <row r="137" spans="2:63" s="246" customFormat="1" ht="29.85" customHeight="1">
      <c r="B137" s="365"/>
      <c r="D137" s="250" t="s">
        <v>76</v>
      </c>
      <c r="E137" s="242" t="s">
        <v>312</v>
      </c>
      <c r="F137" s="242" t="s">
        <v>313</v>
      </c>
      <c r="J137" s="251">
        <f>BK137</f>
        <v>0</v>
      </c>
      <c r="L137" s="365"/>
      <c r="M137" s="366"/>
      <c r="N137" s="367"/>
      <c r="O137" s="367"/>
      <c r="P137" s="368">
        <f>SUM(P138:P226)</f>
        <v>0</v>
      </c>
      <c r="Q137" s="367"/>
      <c r="R137" s="368">
        <f>SUM(R138:R226)</f>
        <v>0.63353359</v>
      </c>
      <c r="S137" s="367"/>
      <c r="T137" s="369">
        <f>SUM(T138:T226)</f>
        <v>0</v>
      </c>
      <c r="AR137" s="247" t="s">
        <v>26</v>
      </c>
      <c r="AT137" s="370" t="s">
        <v>76</v>
      </c>
      <c r="AU137" s="370" t="s">
        <v>26</v>
      </c>
      <c r="AY137" s="247" t="s">
        <v>284</v>
      </c>
      <c r="BK137" s="371">
        <f>SUM(BK138:BK226)</f>
        <v>0</v>
      </c>
    </row>
    <row r="138" spans="2:65" s="285" customFormat="1" ht="57" customHeight="1">
      <c r="B138" s="347"/>
      <c r="C138" s="252" t="s">
        <v>285</v>
      </c>
      <c r="D138" s="252" t="s">
        <v>287</v>
      </c>
      <c r="E138" s="253" t="s">
        <v>1726</v>
      </c>
      <c r="F138" s="236" t="s">
        <v>1727</v>
      </c>
      <c r="G138" s="254" t="s">
        <v>452</v>
      </c>
      <c r="H138" s="255">
        <v>13.2</v>
      </c>
      <c r="I138" s="123">
        <v>0</v>
      </c>
      <c r="J138" s="256">
        <f>ROUND(I138*H138,2)</f>
        <v>0</v>
      </c>
      <c r="K138" s="236" t="s">
        <v>291</v>
      </c>
      <c r="L138" s="347"/>
      <c r="M138" s="372" t="s">
        <v>5</v>
      </c>
      <c r="N138" s="373" t="s">
        <v>48</v>
      </c>
      <c r="O138" s="300"/>
      <c r="P138" s="374">
        <f>O138*H138</f>
        <v>0</v>
      </c>
      <c r="Q138" s="374">
        <v>0.0369</v>
      </c>
      <c r="R138" s="374">
        <f>Q138*H138</f>
        <v>0.48708</v>
      </c>
      <c r="S138" s="374">
        <v>0</v>
      </c>
      <c r="T138" s="375">
        <f>S138*H138</f>
        <v>0</v>
      </c>
      <c r="AR138" s="341" t="s">
        <v>292</v>
      </c>
      <c r="AT138" s="341" t="s">
        <v>287</v>
      </c>
      <c r="AU138" s="341" t="s">
        <v>86</v>
      </c>
      <c r="AY138" s="341" t="s">
        <v>284</v>
      </c>
      <c r="BE138" s="376">
        <f>IF(N138="základní",J138,0)</f>
        <v>0</v>
      </c>
      <c r="BF138" s="376">
        <f>IF(N138="snížená",J138,0)</f>
        <v>0</v>
      </c>
      <c r="BG138" s="376">
        <f>IF(N138="zákl. přenesená",J138,0)</f>
        <v>0</v>
      </c>
      <c r="BH138" s="376">
        <f>IF(N138="sníž. přenesená",J138,0)</f>
        <v>0</v>
      </c>
      <c r="BI138" s="376">
        <f>IF(N138="nulová",J138,0)</f>
        <v>0</v>
      </c>
      <c r="BJ138" s="341" t="s">
        <v>26</v>
      </c>
      <c r="BK138" s="376">
        <f>ROUND(I138*H138,2)</f>
        <v>0</v>
      </c>
      <c r="BL138" s="341" t="s">
        <v>292</v>
      </c>
      <c r="BM138" s="341" t="s">
        <v>1728</v>
      </c>
    </row>
    <row r="139" spans="2:51" s="257" customFormat="1" ht="13.5">
      <c r="B139" s="381"/>
      <c r="D139" s="262" t="s">
        <v>294</v>
      </c>
      <c r="E139" s="265" t="s">
        <v>5</v>
      </c>
      <c r="F139" s="239" t="s">
        <v>1680</v>
      </c>
      <c r="H139" s="266">
        <v>7.2</v>
      </c>
      <c r="L139" s="381"/>
      <c r="M139" s="382"/>
      <c r="N139" s="383"/>
      <c r="O139" s="383"/>
      <c r="P139" s="383"/>
      <c r="Q139" s="383"/>
      <c r="R139" s="383"/>
      <c r="S139" s="383"/>
      <c r="T139" s="384"/>
      <c r="AT139" s="265" t="s">
        <v>294</v>
      </c>
      <c r="AU139" s="265" t="s">
        <v>86</v>
      </c>
      <c r="AV139" s="257" t="s">
        <v>86</v>
      </c>
      <c r="AW139" s="257" t="s">
        <v>40</v>
      </c>
      <c r="AX139" s="257" t="s">
        <v>77</v>
      </c>
      <c r="AY139" s="265" t="s">
        <v>284</v>
      </c>
    </row>
    <row r="140" spans="2:51" s="257" customFormat="1" ht="13.5">
      <c r="B140" s="381"/>
      <c r="D140" s="262" t="s">
        <v>294</v>
      </c>
      <c r="E140" s="265" t="s">
        <v>5</v>
      </c>
      <c r="F140" s="239" t="s">
        <v>1729</v>
      </c>
      <c r="H140" s="266">
        <v>6</v>
      </c>
      <c r="L140" s="381"/>
      <c r="M140" s="382"/>
      <c r="N140" s="383"/>
      <c r="O140" s="383"/>
      <c r="P140" s="383"/>
      <c r="Q140" s="383"/>
      <c r="R140" s="383"/>
      <c r="S140" s="383"/>
      <c r="T140" s="384"/>
      <c r="AT140" s="265" t="s">
        <v>294</v>
      </c>
      <c r="AU140" s="265" t="s">
        <v>86</v>
      </c>
      <c r="AV140" s="257" t="s">
        <v>86</v>
      </c>
      <c r="AW140" s="257" t="s">
        <v>40</v>
      </c>
      <c r="AX140" s="257" t="s">
        <v>77</v>
      </c>
      <c r="AY140" s="265" t="s">
        <v>284</v>
      </c>
    </row>
    <row r="141" spans="2:51" s="267" customFormat="1" ht="13.5">
      <c r="B141" s="390"/>
      <c r="D141" s="258" t="s">
        <v>294</v>
      </c>
      <c r="E141" s="268" t="s">
        <v>5</v>
      </c>
      <c r="F141" s="240" t="s">
        <v>304</v>
      </c>
      <c r="H141" s="269">
        <v>13.2</v>
      </c>
      <c r="L141" s="390"/>
      <c r="M141" s="391"/>
      <c r="N141" s="392"/>
      <c r="O141" s="392"/>
      <c r="P141" s="392"/>
      <c r="Q141" s="392"/>
      <c r="R141" s="392"/>
      <c r="S141" s="392"/>
      <c r="T141" s="393"/>
      <c r="AT141" s="394" t="s">
        <v>294</v>
      </c>
      <c r="AU141" s="394" t="s">
        <v>86</v>
      </c>
      <c r="AV141" s="267" t="s">
        <v>292</v>
      </c>
      <c r="AW141" s="267" t="s">
        <v>40</v>
      </c>
      <c r="AX141" s="267" t="s">
        <v>26</v>
      </c>
      <c r="AY141" s="394" t="s">
        <v>284</v>
      </c>
    </row>
    <row r="142" spans="2:65" s="285" customFormat="1" ht="31.5" customHeight="1">
      <c r="B142" s="347"/>
      <c r="C142" s="252" t="s">
        <v>346</v>
      </c>
      <c r="D142" s="252" t="s">
        <v>287</v>
      </c>
      <c r="E142" s="253" t="s">
        <v>1730</v>
      </c>
      <c r="F142" s="236" t="s">
        <v>1731</v>
      </c>
      <c r="G142" s="254" t="s">
        <v>308</v>
      </c>
      <c r="H142" s="255">
        <v>3.847</v>
      </c>
      <c r="I142" s="123">
        <v>0</v>
      </c>
      <c r="J142" s="256">
        <f>ROUND(I142*H142,2)</f>
        <v>0</v>
      </c>
      <c r="K142" s="236" t="s">
        <v>291</v>
      </c>
      <c r="L142" s="347"/>
      <c r="M142" s="372" t="s">
        <v>5</v>
      </c>
      <c r="N142" s="373" t="s">
        <v>48</v>
      </c>
      <c r="O142" s="300"/>
      <c r="P142" s="374">
        <f>O142*H142</f>
        <v>0</v>
      </c>
      <c r="Q142" s="374">
        <v>0</v>
      </c>
      <c r="R142" s="374">
        <f>Q142*H142</f>
        <v>0</v>
      </c>
      <c r="S142" s="374">
        <v>0</v>
      </c>
      <c r="T142" s="375">
        <f>S142*H142</f>
        <v>0</v>
      </c>
      <c r="AR142" s="341" t="s">
        <v>292</v>
      </c>
      <c r="AT142" s="341" t="s">
        <v>287</v>
      </c>
      <c r="AU142" s="341" t="s">
        <v>86</v>
      </c>
      <c r="AY142" s="341" t="s">
        <v>284</v>
      </c>
      <c r="BE142" s="376">
        <f>IF(N142="základní",J142,0)</f>
        <v>0</v>
      </c>
      <c r="BF142" s="376">
        <f>IF(N142="snížená",J142,0)</f>
        <v>0</v>
      </c>
      <c r="BG142" s="376">
        <f>IF(N142="zákl. přenesená",J142,0)</f>
        <v>0</v>
      </c>
      <c r="BH142" s="376">
        <f>IF(N142="sníž. přenesená",J142,0)</f>
        <v>0</v>
      </c>
      <c r="BI142" s="376">
        <f>IF(N142="nulová",J142,0)</f>
        <v>0</v>
      </c>
      <c r="BJ142" s="341" t="s">
        <v>26</v>
      </c>
      <c r="BK142" s="376">
        <f>ROUND(I142*H142,2)</f>
        <v>0</v>
      </c>
      <c r="BL142" s="341" t="s">
        <v>292</v>
      </c>
      <c r="BM142" s="341" t="s">
        <v>1732</v>
      </c>
    </row>
    <row r="143" spans="2:51" s="261" customFormat="1" ht="13.5">
      <c r="B143" s="377"/>
      <c r="D143" s="262" t="s">
        <v>294</v>
      </c>
      <c r="E143" s="263" t="s">
        <v>5</v>
      </c>
      <c r="F143" s="238" t="s">
        <v>298</v>
      </c>
      <c r="H143" s="264" t="s">
        <v>5</v>
      </c>
      <c r="L143" s="377"/>
      <c r="M143" s="378"/>
      <c r="N143" s="379"/>
      <c r="O143" s="379"/>
      <c r="P143" s="379"/>
      <c r="Q143" s="379"/>
      <c r="R143" s="379"/>
      <c r="S143" s="379"/>
      <c r="T143" s="380"/>
      <c r="AT143" s="264" t="s">
        <v>294</v>
      </c>
      <c r="AU143" s="264" t="s">
        <v>86</v>
      </c>
      <c r="AV143" s="261" t="s">
        <v>26</v>
      </c>
      <c r="AW143" s="261" t="s">
        <v>40</v>
      </c>
      <c r="AX143" s="261" t="s">
        <v>77</v>
      </c>
      <c r="AY143" s="264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1733</v>
      </c>
      <c r="H144" s="266">
        <v>2.407</v>
      </c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5</v>
      </c>
      <c r="F145" s="239" t="s">
        <v>1734</v>
      </c>
      <c r="H145" s="266">
        <v>1.44</v>
      </c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1641</v>
      </c>
      <c r="F146" s="240" t="s">
        <v>304</v>
      </c>
      <c r="H146" s="269">
        <v>3.847</v>
      </c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22.5" customHeight="1">
      <c r="B147" s="347"/>
      <c r="C147" s="252" t="s">
        <v>312</v>
      </c>
      <c r="D147" s="252" t="s">
        <v>287</v>
      </c>
      <c r="E147" s="253" t="s">
        <v>1735</v>
      </c>
      <c r="F147" s="236" t="s">
        <v>1736</v>
      </c>
      <c r="G147" s="254" t="s">
        <v>308</v>
      </c>
      <c r="H147" s="255">
        <v>4.077</v>
      </c>
      <c r="I147" s="123">
        <v>0</v>
      </c>
      <c r="J147" s="256">
        <f>ROUND(I147*H147,2)</f>
        <v>0</v>
      </c>
      <c r="K147" s="236" t="s">
        <v>5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1737</v>
      </c>
    </row>
    <row r="148" spans="2:51" s="261" customFormat="1" ht="13.5">
      <c r="B148" s="377"/>
      <c r="D148" s="262" t="s">
        <v>294</v>
      </c>
      <c r="E148" s="263" t="s">
        <v>5</v>
      </c>
      <c r="F148" s="238" t="s">
        <v>298</v>
      </c>
      <c r="H148" s="264" t="s">
        <v>5</v>
      </c>
      <c r="L148" s="377"/>
      <c r="M148" s="378"/>
      <c r="N148" s="379"/>
      <c r="O148" s="379"/>
      <c r="P148" s="379"/>
      <c r="Q148" s="379"/>
      <c r="R148" s="379"/>
      <c r="S148" s="379"/>
      <c r="T148" s="380"/>
      <c r="AT148" s="264" t="s">
        <v>294</v>
      </c>
      <c r="AU148" s="264" t="s">
        <v>86</v>
      </c>
      <c r="AV148" s="261" t="s">
        <v>26</v>
      </c>
      <c r="AW148" s="261" t="s">
        <v>40</v>
      </c>
      <c r="AX148" s="261" t="s">
        <v>77</v>
      </c>
      <c r="AY148" s="264" t="s">
        <v>284</v>
      </c>
    </row>
    <row r="149" spans="2:51" s="257" customFormat="1" ht="13.5">
      <c r="B149" s="381"/>
      <c r="D149" s="258" t="s">
        <v>294</v>
      </c>
      <c r="E149" s="259" t="s">
        <v>1738</v>
      </c>
      <c r="F149" s="237" t="s">
        <v>1739</v>
      </c>
      <c r="H149" s="260">
        <v>4.077</v>
      </c>
      <c r="L149" s="381"/>
      <c r="M149" s="382"/>
      <c r="N149" s="383"/>
      <c r="O149" s="383"/>
      <c r="P149" s="383"/>
      <c r="Q149" s="383"/>
      <c r="R149" s="383"/>
      <c r="S149" s="383"/>
      <c r="T149" s="384"/>
      <c r="AT149" s="265" t="s">
        <v>294</v>
      </c>
      <c r="AU149" s="265" t="s">
        <v>86</v>
      </c>
      <c r="AV149" s="257" t="s">
        <v>86</v>
      </c>
      <c r="AW149" s="257" t="s">
        <v>40</v>
      </c>
      <c r="AX149" s="257" t="s">
        <v>26</v>
      </c>
      <c r="AY149" s="265" t="s">
        <v>284</v>
      </c>
    </row>
    <row r="150" spans="2:65" s="285" customFormat="1" ht="22.5" customHeight="1">
      <c r="B150" s="347"/>
      <c r="C150" s="252" t="s">
        <v>356</v>
      </c>
      <c r="D150" s="252" t="s">
        <v>287</v>
      </c>
      <c r="E150" s="253" t="s">
        <v>306</v>
      </c>
      <c r="F150" s="236" t="s">
        <v>1740</v>
      </c>
      <c r="G150" s="254" t="s">
        <v>308</v>
      </c>
      <c r="H150" s="255">
        <v>12.36</v>
      </c>
      <c r="I150" s="123">
        <v>0</v>
      </c>
      <c r="J150" s="256">
        <f>ROUND(I150*H150,2)</f>
        <v>0</v>
      </c>
      <c r="K150" s="236" t="s">
        <v>291</v>
      </c>
      <c r="L150" s="347"/>
      <c r="M150" s="372" t="s">
        <v>5</v>
      </c>
      <c r="N150" s="373" t="s">
        <v>48</v>
      </c>
      <c r="O150" s="300"/>
      <c r="P150" s="374">
        <f>O150*H150</f>
        <v>0</v>
      </c>
      <c r="Q150" s="374">
        <v>0</v>
      </c>
      <c r="R150" s="374">
        <f>Q150*H150</f>
        <v>0</v>
      </c>
      <c r="S150" s="374">
        <v>0</v>
      </c>
      <c r="T150" s="375">
        <f>S150*H150</f>
        <v>0</v>
      </c>
      <c r="AR150" s="341" t="s">
        <v>292</v>
      </c>
      <c r="AT150" s="341" t="s">
        <v>287</v>
      </c>
      <c r="AU150" s="341" t="s">
        <v>86</v>
      </c>
      <c r="AY150" s="341" t="s">
        <v>284</v>
      </c>
      <c r="BE150" s="376">
        <f>IF(N150="základní",J150,0)</f>
        <v>0</v>
      </c>
      <c r="BF150" s="376">
        <f>IF(N150="snížená",J150,0)</f>
        <v>0</v>
      </c>
      <c r="BG150" s="376">
        <f>IF(N150="zákl. přenesená",J150,0)</f>
        <v>0</v>
      </c>
      <c r="BH150" s="376">
        <f>IF(N150="sníž. přenesená",J150,0)</f>
        <v>0</v>
      </c>
      <c r="BI150" s="376">
        <f>IF(N150="nulová",J150,0)</f>
        <v>0</v>
      </c>
      <c r="BJ150" s="341" t="s">
        <v>26</v>
      </c>
      <c r="BK150" s="376">
        <f>ROUND(I150*H150,2)</f>
        <v>0</v>
      </c>
      <c r="BL150" s="341" t="s">
        <v>292</v>
      </c>
      <c r="BM150" s="341" t="s">
        <v>1741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1742</v>
      </c>
      <c r="H151" s="266">
        <v>2.16</v>
      </c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1743</v>
      </c>
      <c r="H152" s="266">
        <v>10.2</v>
      </c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67" customFormat="1" ht="13.5">
      <c r="B153" s="390"/>
      <c r="D153" s="258" t="s">
        <v>294</v>
      </c>
      <c r="E153" s="268" t="s">
        <v>5</v>
      </c>
      <c r="F153" s="240" t="s">
        <v>304</v>
      </c>
      <c r="H153" s="269">
        <v>12.36</v>
      </c>
      <c r="L153" s="390"/>
      <c r="M153" s="391"/>
      <c r="N153" s="392"/>
      <c r="O153" s="392"/>
      <c r="P153" s="392"/>
      <c r="Q153" s="392"/>
      <c r="R153" s="392"/>
      <c r="S153" s="392"/>
      <c r="T153" s="393"/>
      <c r="AT153" s="394" t="s">
        <v>294</v>
      </c>
      <c r="AU153" s="394" t="s">
        <v>86</v>
      </c>
      <c r="AV153" s="267" t="s">
        <v>292</v>
      </c>
      <c r="AW153" s="267" t="s">
        <v>40</v>
      </c>
      <c r="AX153" s="267" t="s">
        <v>26</v>
      </c>
      <c r="AY153" s="394" t="s">
        <v>284</v>
      </c>
    </row>
    <row r="154" spans="2:65" s="285" customFormat="1" ht="22.5" customHeight="1">
      <c r="B154" s="347"/>
      <c r="C154" s="252" t="s">
        <v>11</v>
      </c>
      <c r="D154" s="252" t="s">
        <v>287</v>
      </c>
      <c r="E154" s="253" t="s">
        <v>314</v>
      </c>
      <c r="F154" s="236" t="s">
        <v>1744</v>
      </c>
      <c r="G154" s="254" t="s">
        <v>308</v>
      </c>
      <c r="H154" s="255">
        <v>18.207</v>
      </c>
      <c r="I154" s="123">
        <v>0</v>
      </c>
      <c r="J154" s="256">
        <f>ROUND(I154*H154,2)</f>
        <v>0</v>
      </c>
      <c r="K154" s="236" t="s">
        <v>291</v>
      </c>
      <c r="L154" s="347"/>
      <c r="M154" s="372" t="s">
        <v>5</v>
      </c>
      <c r="N154" s="373" t="s">
        <v>48</v>
      </c>
      <c r="O154" s="300"/>
      <c r="P154" s="374">
        <f>O154*H154</f>
        <v>0</v>
      </c>
      <c r="Q154" s="374">
        <v>0</v>
      </c>
      <c r="R154" s="374">
        <f>Q154*H154</f>
        <v>0</v>
      </c>
      <c r="S154" s="374">
        <v>0</v>
      </c>
      <c r="T154" s="375">
        <f>S154*H154</f>
        <v>0</v>
      </c>
      <c r="AR154" s="341" t="s">
        <v>292</v>
      </c>
      <c r="AT154" s="341" t="s">
        <v>287</v>
      </c>
      <c r="AU154" s="341" t="s">
        <v>86</v>
      </c>
      <c r="AY154" s="341" t="s">
        <v>284</v>
      </c>
      <c r="BE154" s="376">
        <f>IF(N154="základní",J154,0)</f>
        <v>0</v>
      </c>
      <c r="BF154" s="376">
        <f>IF(N154="snížená",J154,0)</f>
        <v>0</v>
      </c>
      <c r="BG154" s="376">
        <f>IF(N154="zákl. přenesená",J154,0)</f>
        <v>0</v>
      </c>
      <c r="BH154" s="376">
        <f>IF(N154="sníž. přenesená",J154,0)</f>
        <v>0</v>
      </c>
      <c r="BI154" s="376">
        <f>IF(N154="nulová",J154,0)</f>
        <v>0</v>
      </c>
      <c r="BJ154" s="341" t="s">
        <v>26</v>
      </c>
      <c r="BK154" s="376">
        <f>ROUND(I154*H154,2)</f>
        <v>0</v>
      </c>
      <c r="BL154" s="341" t="s">
        <v>292</v>
      </c>
      <c r="BM154" s="341" t="s">
        <v>1745</v>
      </c>
    </row>
    <row r="155" spans="2:51" s="261" customFormat="1" ht="13.5">
      <c r="B155" s="377"/>
      <c r="D155" s="262" t="s">
        <v>294</v>
      </c>
      <c r="E155" s="263" t="s">
        <v>5</v>
      </c>
      <c r="F155" s="238" t="s">
        <v>298</v>
      </c>
      <c r="H155" s="264" t="s">
        <v>5</v>
      </c>
      <c r="L155" s="377"/>
      <c r="M155" s="378"/>
      <c r="N155" s="379"/>
      <c r="O155" s="379"/>
      <c r="P155" s="379"/>
      <c r="Q155" s="379"/>
      <c r="R155" s="379"/>
      <c r="S155" s="379"/>
      <c r="T155" s="380"/>
      <c r="AT155" s="264" t="s">
        <v>294</v>
      </c>
      <c r="AU155" s="264" t="s">
        <v>86</v>
      </c>
      <c r="AV155" s="261" t="s">
        <v>26</v>
      </c>
      <c r="AW155" s="261" t="s">
        <v>40</v>
      </c>
      <c r="AX155" s="261" t="s">
        <v>77</v>
      </c>
      <c r="AY155" s="264" t="s">
        <v>284</v>
      </c>
    </row>
    <row r="156" spans="2:51" s="257" customFormat="1" ht="13.5">
      <c r="B156" s="381"/>
      <c r="D156" s="262" t="s">
        <v>294</v>
      </c>
      <c r="E156" s="265" t="s">
        <v>5</v>
      </c>
      <c r="F156" s="239" t="s">
        <v>1746</v>
      </c>
      <c r="H156" s="266">
        <v>9.357</v>
      </c>
      <c r="L156" s="381"/>
      <c r="M156" s="382"/>
      <c r="N156" s="383"/>
      <c r="O156" s="383"/>
      <c r="P156" s="383"/>
      <c r="Q156" s="383"/>
      <c r="R156" s="383"/>
      <c r="S156" s="383"/>
      <c r="T156" s="384"/>
      <c r="AT156" s="265" t="s">
        <v>294</v>
      </c>
      <c r="AU156" s="265" t="s">
        <v>86</v>
      </c>
      <c r="AV156" s="257" t="s">
        <v>86</v>
      </c>
      <c r="AW156" s="257" t="s">
        <v>40</v>
      </c>
      <c r="AX156" s="257" t="s">
        <v>77</v>
      </c>
      <c r="AY156" s="265" t="s">
        <v>284</v>
      </c>
    </row>
    <row r="157" spans="2:51" s="257" customFormat="1" ht="13.5">
      <c r="B157" s="381"/>
      <c r="D157" s="262" t="s">
        <v>294</v>
      </c>
      <c r="E157" s="265" t="s">
        <v>5</v>
      </c>
      <c r="F157" s="239" t="s">
        <v>1747</v>
      </c>
      <c r="H157" s="266">
        <v>7.77</v>
      </c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77</v>
      </c>
      <c r="AY157" s="265" t="s">
        <v>284</v>
      </c>
    </row>
    <row r="158" spans="2:51" s="257" customFormat="1" ht="13.5">
      <c r="B158" s="381"/>
      <c r="D158" s="262" t="s">
        <v>294</v>
      </c>
      <c r="E158" s="265" t="s">
        <v>1651</v>
      </c>
      <c r="F158" s="239" t="s">
        <v>1748</v>
      </c>
      <c r="H158" s="266">
        <v>1.08</v>
      </c>
      <c r="L158" s="381"/>
      <c r="M158" s="382"/>
      <c r="N158" s="383"/>
      <c r="O158" s="383"/>
      <c r="P158" s="383"/>
      <c r="Q158" s="383"/>
      <c r="R158" s="383"/>
      <c r="S158" s="383"/>
      <c r="T158" s="384"/>
      <c r="AT158" s="265" t="s">
        <v>294</v>
      </c>
      <c r="AU158" s="265" t="s">
        <v>86</v>
      </c>
      <c r="AV158" s="257" t="s">
        <v>86</v>
      </c>
      <c r="AW158" s="257" t="s">
        <v>40</v>
      </c>
      <c r="AX158" s="257" t="s">
        <v>77</v>
      </c>
      <c r="AY158" s="265" t="s">
        <v>284</v>
      </c>
    </row>
    <row r="159" spans="2:51" s="267" customFormat="1" ht="13.5">
      <c r="B159" s="390"/>
      <c r="D159" s="258" t="s">
        <v>294</v>
      </c>
      <c r="E159" s="268" t="s">
        <v>1649</v>
      </c>
      <c r="F159" s="240" t="s">
        <v>304</v>
      </c>
      <c r="H159" s="269">
        <v>18.207</v>
      </c>
      <c r="L159" s="390"/>
      <c r="M159" s="391"/>
      <c r="N159" s="392"/>
      <c r="O159" s="392"/>
      <c r="P159" s="392"/>
      <c r="Q159" s="392"/>
      <c r="R159" s="392"/>
      <c r="S159" s="392"/>
      <c r="T159" s="393"/>
      <c r="AT159" s="394" t="s">
        <v>294</v>
      </c>
      <c r="AU159" s="394" t="s">
        <v>86</v>
      </c>
      <c r="AV159" s="267" t="s">
        <v>292</v>
      </c>
      <c r="AW159" s="267" t="s">
        <v>40</v>
      </c>
      <c r="AX159" s="267" t="s">
        <v>26</v>
      </c>
      <c r="AY159" s="394" t="s">
        <v>284</v>
      </c>
    </row>
    <row r="160" spans="2:65" s="285" customFormat="1" ht="31.5" customHeight="1">
      <c r="B160" s="347"/>
      <c r="C160" s="252" t="s">
        <v>363</v>
      </c>
      <c r="D160" s="252" t="s">
        <v>287</v>
      </c>
      <c r="E160" s="253" t="s">
        <v>320</v>
      </c>
      <c r="F160" s="236" t="s">
        <v>1749</v>
      </c>
      <c r="G160" s="254" t="s">
        <v>308</v>
      </c>
      <c r="H160" s="255">
        <v>18.207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1750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1649</v>
      </c>
      <c r="H161" s="260">
        <v>18.207</v>
      </c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368</v>
      </c>
      <c r="D162" s="252" t="s">
        <v>287</v>
      </c>
      <c r="E162" s="253" t="s">
        <v>324</v>
      </c>
      <c r="F162" s="236" t="s">
        <v>1751</v>
      </c>
      <c r="G162" s="254" t="s">
        <v>308</v>
      </c>
      <c r="H162" s="255">
        <v>31.759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1752</v>
      </c>
    </row>
    <row r="163" spans="2:51" s="261" customFormat="1" ht="13.5">
      <c r="B163" s="377"/>
      <c r="D163" s="262" t="s">
        <v>294</v>
      </c>
      <c r="E163" s="263" t="s">
        <v>5</v>
      </c>
      <c r="F163" s="238" t="s">
        <v>298</v>
      </c>
      <c r="H163" s="264" t="s">
        <v>5</v>
      </c>
      <c r="L163" s="377"/>
      <c r="M163" s="378"/>
      <c r="N163" s="379"/>
      <c r="O163" s="379"/>
      <c r="P163" s="379"/>
      <c r="Q163" s="379"/>
      <c r="R163" s="379"/>
      <c r="S163" s="379"/>
      <c r="T163" s="380"/>
      <c r="AT163" s="264" t="s">
        <v>294</v>
      </c>
      <c r="AU163" s="264" t="s">
        <v>86</v>
      </c>
      <c r="AV163" s="261" t="s">
        <v>26</v>
      </c>
      <c r="AW163" s="261" t="s">
        <v>40</v>
      </c>
      <c r="AX163" s="261" t="s">
        <v>77</v>
      </c>
      <c r="AY163" s="264" t="s">
        <v>284</v>
      </c>
    </row>
    <row r="164" spans="2:51" s="257" customFormat="1" ht="13.5">
      <c r="B164" s="381"/>
      <c r="D164" s="262" t="s">
        <v>294</v>
      </c>
      <c r="E164" s="265" t="s">
        <v>5</v>
      </c>
      <c r="F164" s="239" t="s">
        <v>1753</v>
      </c>
      <c r="H164" s="266">
        <v>14.216</v>
      </c>
      <c r="L164" s="381"/>
      <c r="M164" s="382"/>
      <c r="N164" s="383"/>
      <c r="O164" s="383"/>
      <c r="P164" s="383"/>
      <c r="Q164" s="383"/>
      <c r="R164" s="383"/>
      <c r="S164" s="383"/>
      <c r="T164" s="384"/>
      <c r="AT164" s="265" t="s">
        <v>294</v>
      </c>
      <c r="AU164" s="265" t="s">
        <v>86</v>
      </c>
      <c r="AV164" s="257" t="s">
        <v>86</v>
      </c>
      <c r="AW164" s="257" t="s">
        <v>40</v>
      </c>
      <c r="AX164" s="257" t="s">
        <v>77</v>
      </c>
      <c r="AY164" s="265" t="s">
        <v>284</v>
      </c>
    </row>
    <row r="165" spans="2:51" s="257" customFormat="1" ht="13.5">
      <c r="B165" s="381"/>
      <c r="D165" s="262" t="s">
        <v>294</v>
      </c>
      <c r="E165" s="265" t="s">
        <v>5</v>
      </c>
      <c r="F165" s="239" t="s">
        <v>1754</v>
      </c>
      <c r="H165" s="266">
        <v>11.914</v>
      </c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77</v>
      </c>
      <c r="AY165" s="265" t="s">
        <v>284</v>
      </c>
    </row>
    <row r="166" spans="2:51" s="257" customFormat="1" ht="13.5">
      <c r="B166" s="381"/>
      <c r="D166" s="262" t="s">
        <v>294</v>
      </c>
      <c r="E166" s="265" t="s">
        <v>1755</v>
      </c>
      <c r="F166" s="239" t="s">
        <v>1756</v>
      </c>
      <c r="H166" s="266">
        <v>5.629</v>
      </c>
      <c r="L166" s="381"/>
      <c r="M166" s="382"/>
      <c r="N166" s="383"/>
      <c r="O166" s="383"/>
      <c r="P166" s="383"/>
      <c r="Q166" s="383"/>
      <c r="R166" s="383"/>
      <c r="S166" s="383"/>
      <c r="T166" s="384"/>
      <c r="AT166" s="265" t="s">
        <v>294</v>
      </c>
      <c r="AU166" s="265" t="s">
        <v>86</v>
      </c>
      <c r="AV166" s="257" t="s">
        <v>86</v>
      </c>
      <c r="AW166" s="257" t="s">
        <v>40</v>
      </c>
      <c r="AX166" s="257" t="s">
        <v>77</v>
      </c>
      <c r="AY166" s="265" t="s">
        <v>284</v>
      </c>
    </row>
    <row r="167" spans="2:51" s="267" customFormat="1" ht="13.5">
      <c r="B167" s="390"/>
      <c r="D167" s="258" t="s">
        <v>294</v>
      </c>
      <c r="E167" s="268" t="s">
        <v>1653</v>
      </c>
      <c r="F167" s="240" t="s">
        <v>304</v>
      </c>
      <c r="H167" s="269">
        <v>31.759</v>
      </c>
      <c r="L167" s="390"/>
      <c r="M167" s="391"/>
      <c r="N167" s="392"/>
      <c r="O167" s="392"/>
      <c r="P167" s="392"/>
      <c r="Q167" s="392"/>
      <c r="R167" s="392"/>
      <c r="S167" s="392"/>
      <c r="T167" s="393"/>
      <c r="AT167" s="394" t="s">
        <v>294</v>
      </c>
      <c r="AU167" s="394" t="s">
        <v>86</v>
      </c>
      <c r="AV167" s="267" t="s">
        <v>292</v>
      </c>
      <c r="AW167" s="267" t="s">
        <v>40</v>
      </c>
      <c r="AX167" s="267" t="s">
        <v>26</v>
      </c>
      <c r="AY167" s="394" t="s">
        <v>284</v>
      </c>
    </row>
    <row r="168" spans="2:65" s="285" customFormat="1" ht="31.5" customHeight="1">
      <c r="B168" s="347"/>
      <c r="C168" s="252" t="s">
        <v>373</v>
      </c>
      <c r="D168" s="252" t="s">
        <v>287</v>
      </c>
      <c r="E168" s="253" t="s">
        <v>329</v>
      </c>
      <c r="F168" s="236" t="s">
        <v>1757</v>
      </c>
      <c r="G168" s="254" t="s">
        <v>308</v>
      </c>
      <c r="H168" s="255">
        <v>31.759</v>
      </c>
      <c r="I168" s="123">
        <v>0</v>
      </c>
      <c r="J168" s="256">
        <f>ROUND(I168*H168,2)</f>
        <v>0</v>
      </c>
      <c r="K168" s="236" t="s">
        <v>291</v>
      </c>
      <c r="L168" s="347"/>
      <c r="M168" s="372" t="s">
        <v>5</v>
      </c>
      <c r="N168" s="373" t="s">
        <v>48</v>
      </c>
      <c r="O168" s="300"/>
      <c r="P168" s="374">
        <f>O168*H168</f>
        <v>0</v>
      </c>
      <c r="Q168" s="374">
        <v>0</v>
      </c>
      <c r="R168" s="374">
        <f>Q168*H168</f>
        <v>0</v>
      </c>
      <c r="S168" s="374">
        <v>0</v>
      </c>
      <c r="T168" s="375">
        <f>S168*H168</f>
        <v>0</v>
      </c>
      <c r="AR168" s="341" t="s">
        <v>292</v>
      </c>
      <c r="AT168" s="341" t="s">
        <v>287</v>
      </c>
      <c r="AU168" s="341" t="s">
        <v>86</v>
      </c>
      <c r="AY168" s="341" t="s">
        <v>284</v>
      </c>
      <c r="BE168" s="376">
        <f>IF(N168="základní",J168,0)</f>
        <v>0</v>
      </c>
      <c r="BF168" s="376">
        <f>IF(N168="snížená",J168,0)</f>
        <v>0</v>
      </c>
      <c r="BG168" s="376">
        <f>IF(N168="zákl. přenesená",J168,0)</f>
        <v>0</v>
      </c>
      <c r="BH168" s="376">
        <f>IF(N168="sníž. přenesená",J168,0)</f>
        <v>0</v>
      </c>
      <c r="BI168" s="376">
        <f>IF(N168="nulová",J168,0)</f>
        <v>0</v>
      </c>
      <c r="BJ168" s="341" t="s">
        <v>26</v>
      </c>
      <c r="BK168" s="376">
        <f>ROUND(I168*H168,2)</f>
        <v>0</v>
      </c>
      <c r="BL168" s="341" t="s">
        <v>292</v>
      </c>
      <c r="BM168" s="341" t="s">
        <v>1758</v>
      </c>
    </row>
    <row r="169" spans="2:51" s="257" customFormat="1" ht="13.5">
      <c r="B169" s="381"/>
      <c r="D169" s="258" t="s">
        <v>294</v>
      </c>
      <c r="E169" s="259" t="s">
        <v>5</v>
      </c>
      <c r="F169" s="237" t="s">
        <v>1653</v>
      </c>
      <c r="H169" s="260">
        <v>31.759</v>
      </c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26</v>
      </c>
      <c r="AY169" s="265" t="s">
        <v>284</v>
      </c>
    </row>
    <row r="170" spans="2:65" s="285" customFormat="1" ht="22.5" customHeight="1">
      <c r="B170" s="347"/>
      <c r="C170" s="252" t="s">
        <v>377</v>
      </c>
      <c r="D170" s="252" t="s">
        <v>287</v>
      </c>
      <c r="E170" s="253" t="s">
        <v>333</v>
      </c>
      <c r="F170" s="236" t="s">
        <v>1759</v>
      </c>
      <c r="G170" s="254" t="s">
        <v>308</v>
      </c>
      <c r="H170" s="255">
        <v>18.207</v>
      </c>
      <c r="I170" s="123">
        <v>0</v>
      </c>
      <c r="J170" s="256">
        <f>ROUND(I170*H170,2)</f>
        <v>0</v>
      </c>
      <c r="K170" s="236" t="s">
        <v>291</v>
      </c>
      <c r="L170" s="347"/>
      <c r="M170" s="372" t="s">
        <v>5</v>
      </c>
      <c r="N170" s="373" t="s">
        <v>48</v>
      </c>
      <c r="O170" s="300"/>
      <c r="P170" s="374">
        <f>O170*H170</f>
        <v>0</v>
      </c>
      <c r="Q170" s="374">
        <v>0</v>
      </c>
      <c r="R170" s="374">
        <f>Q170*H170</f>
        <v>0</v>
      </c>
      <c r="S170" s="374">
        <v>0</v>
      </c>
      <c r="T170" s="375">
        <f>S170*H170</f>
        <v>0</v>
      </c>
      <c r="AR170" s="341" t="s">
        <v>292</v>
      </c>
      <c r="AT170" s="341" t="s">
        <v>287</v>
      </c>
      <c r="AU170" s="341" t="s">
        <v>86</v>
      </c>
      <c r="AY170" s="341" t="s">
        <v>284</v>
      </c>
      <c r="BE170" s="376">
        <f>IF(N170="základní",J170,0)</f>
        <v>0</v>
      </c>
      <c r="BF170" s="376">
        <f>IF(N170="snížená",J170,0)</f>
        <v>0</v>
      </c>
      <c r="BG170" s="376">
        <f>IF(N170="zákl. přenesená",J170,0)</f>
        <v>0</v>
      </c>
      <c r="BH170" s="376">
        <f>IF(N170="sníž. přenesená",J170,0)</f>
        <v>0</v>
      </c>
      <c r="BI170" s="376">
        <f>IF(N170="nulová",J170,0)</f>
        <v>0</v>
      </c>
      <c r="BJ170" s="341" t="s">
        <v>26</v>
      </c>
      <c r="BK170" s="376">
        <f>ROUND(I170*H170,2)</f>
        <v>0</v>
      </c>
      <c r="BL170" s="341" t="s">
        <v>292</v>
      </c>
      <c r="BM170" s="341" t="s">
        <v>1760</v>
      </c>
    </row>
    <row r="171" spans="2:51" s="257" customFormat="1" ht="13.5">
      <c r="B171" s="381"/>
      <c r="D171" s="258" t="s">
        <v>294</v>
      </c>
      <c r="E171" s="259" t="s">
        <v>5</v>
      </c>
      <c r="F171" s="237" t="s">
        <v>1649</v>
      </c>
      <c r="H171" s="260">
        <v>18.207</v>
      </c>
      <c r="L171" s="381"/>
      <c r="M171" s="382"/>
      <c r="N171" s="383"/>
      <c r="O171" s="383"/>
      <c r="P171" s="383"/>
      <c r="Q171" s="383"/>
      <c r="R171" s="383"/>
      <c r="S171" s="383"/>
      <c r="T171" s="384"/>
      <c r="AT171" s="265" t="s">
        <v>294</v>
      </c>
      <c r="AU171" s="265" t="s">
        <v>86</v>
      </c>
      <c r="AV171" s="257" t="s">
        <v>86</v>
      </c>
      <c r="AW171" s="257" t="s">
        <v>40</v>
      </c>
      <c r="AX171" s="257" t="s">
        <v>26</v>
      </c>
      <c r="AY171" s="265" t="s">
        <v>284</v>
      </c>
    </row>
    <row r="172" spans="2:65" s="285" customFormat="1" ht="31.5" customHeight="1">
      <c r="B172" s="347"/>
      <c r="C172" s="252" t="s">
        <v>382</v>
      </c>
      <c r="D172" s="252" t="s">
        <v>287</v>
      </c>
      <c r="E172" s="253" t="s">
        <v>337</v>
      </c>
      <c r="F172" s="236" t="s">
        <v>1761</v>
      </c>
      <c r="G172" s="254" t="s">
        <v>308</v>
      </c>
      <c r="H172" s="255">
        <v>18.207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1762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1649</v>
      </c>
      <c r="H173" s="260">
        <v>18.207</v>
      </c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31.5" customHeight="1">
      <c r="B174" s="347"/>
      <c r="C174" s="252" t="s">
        <v>10</v>
      </c>
      <c r="D174" s="252" t="s">
        <v>287</v>
      </c>
      <c r="E174" s="253" t="s">
        <v>340</v>
      </c>
      <c r="F174" s="236" t="s">
        <v>1763</v>
      </c>
      <c r="G174" s="254" t="s">
        <v>308</v>
      </c>
      <c r="H174" s="255">
        <v>31.759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</v>
      </c>
      <c r="R174" s="374">
        <f>Q174*H174</f>
        <v>0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1764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1653</v>
      </c>
      <c r="H175" s="260">
        <v>31.759</v>
      </c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31.5" customHeight="1">
      <c r="B176" s="347"/>
      <c r="C176" s="252" t="s">
        <v>389</v>
      </c>
      <c r="D176" s="252" t="s">
        <v>287</v>
      </c>
      <c r="E176" s="253" t="s">
        <v>343</v>
      </c>
      <c r="F176" s="236" t="s">
        <v>1765</v>
      </c>
      <c r="G176" s="254" t="s">
        <v>308</v>
      </c>
      <c r="H176" s="255">
        <v>31.759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1766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1653</v>
      </c>
      <c r="H177" s="260">
        <v>31.759</v>
      </c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395</v>
      </c>
      <c r="D178" s="252" t="s">
        <v>287</v>
      </c>
      <c r="E178" s="253" t="s">
        <v>364</v>
      </c>
      <c r="F178" s="236" t="s">
        <v>1767</v>
      </c>
      <c r="G178" s="254" t="s">
        <v>308</v>
      </c>
      <c r="H178" s="255">
        <v>1.584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1768</v>
      </c>
    </row>
    <row r="179" spans="2:51" s="261" customFormat="1" ht="13.5">
      <c r="B179" s="377"/>
      <c r="D179" s="262" t="s">
        <v>294</v>
      </c>
      <c r="E179" s="263" t="s">
        <v>5</v>
      </c>
      <c r="F179" s="238" t="s">
        <v>298</v>
      </c>
      <c r="H179" s="264" t="s">
        <v>5</v>
      </c>
      <c r="L179" s="377"/>
      <c r="M179" s="378"/>
      <c r="N179" s="379"/>
      <c r="O179" s="379"/>
      <c r="P179" s="379"/>
      <c r="Q179" s="379"/>
      <c r="R179" s="379"/>
      <c r="S179" s="379"/>
      <c r="T179" s="380"/>
      <c r="AT179" s="264" t="s">
        <v>294</v>
      </c>
      <c r="AU179" s="264" t="s">
        <v>86</v>
      </c>
      <c r="AV179" s="261" t="s">
        <v>26</v>
      </c>
      <c r="AW179" s="261" t="s">
        <v>40</v>
      </c>
      <c r="AX179" s="261" t="s">
        <v>77</v>
      </c>
      <c r="AY179" s="264" t="s">
        <v>284</v>
      </c>
    </row>
    <row r="180" spans="2:51" s="257" customFormat="1" ht="13.5">
      <c r="B180" s="381"/>
      <c r="D180" s="258" t="s">
        <v>294</v>
      </c>
      <c r="E180" s="259" t="s">
        <v>1672</v>
      </c>
      <c r="F180" s="237" t="s">
        <v>1769</v>
      </c>
      <c r="H180" s="260">
        <v>1.584</v>
      </c>
      <c r="L180" s="381"/>
      <c r="M180" s="382"/>
      <c r="N180" s="383"/>
      <c r="O180" s="383"/>
      <c r="P180" s="383"/>
      <c r="Q180" s="383"/>
      <c r="R180" s="383"/>
      <c r="S180" s="383"/>
      <c r="T180" s="384"/>
      <c r="AT180" s="265" t="s">
        <v>294</v>
      </c>
      <c r="AU180" s="265" t="s">
        <v>86</v>
      </c>
      <c r="AV180" s="257" t="s">
        <v>86</v>
      </c>
      <c r="AW180" s="257" t="s">
        <v>40</v>
      </c>
      <c r="AX180" s="257" t="s">
        <v>26</v>
      </c>
      <c r="AY180" s="265" t="s">
        <v>284</v>
      </c>
    </row>
    <row r="181" spans="2:65" s="285" customFormat="1" ht="22.5" customHeight="1">
      <c r="B181" s="347"/>
      <c r="C181" s="252" t="s">
        <v>399</v>
      </c>
      <c r="D181" s="252" t="s">
        <v>287</v>
      </c>
      <c r="E181" s="253" t="s">
        <v>369</v>
      </c>
      <c r="F181" s="236" t="s">
        <v>1770</v>
      </c>
      <c r="G181" s="254" t="s">
        <v>290</v>
      </c>
      <c r="H181" s="255">
        <v>98.291</v>
      </c>
      <c r="I181" s="123">
        <v>0</v>
      </c>
      <c r="J181" s="256">
        <f>ROUND(I181*H181,2)</f>
        <v>0</v>
      </c>
      <c r="K181" s="236" t="s">
        <v>291</v>
      </c>
      <c r="L181" s="347"/>
      <c r="M181" s="372" t="s">
        <v>5</v>
      </c>
      <c r="N181" s="373" t="s">
        <v>48</v>
      </c>
      <c r="O181" s="300"/>
      <c r="P181" s="374">
        <f>O181*H181</f>
        <v>0</v>
      </c>
      <c r="Q181" s="374">
        <v>0.0007</v>
      </c>
      <c r="R181" s="374">
        <f>Q181*H181</f>
        <v>0.0688037</v>
      </c>
      <c r="S181" s="374">
        <v>0</v>
      </c>
      <c r="T181" s="375">
        <f>S181*H181</f>
        <v>0</v>
      </c>
      <c r="AR181" s="341" t="s">
        <v>292</v>
      </c>
      <c r="AT181" s="341" t="s">
        <v>287</v>
      </c>
      <c r="AU181" s="341" t="s">
        <v>86</v>
      </c>
      <c r="AY181" s="341" t="s">
        <v>284</v>
      </c>
      <c r="BE181" s="376">
        <f>IF(N181="základní",J181,0)</f>
        <v>0</v>
      </c>
      <c r="BF181" s="376">
        <f>IF(N181="snížená",J181,0)</f>
        <v>0</v>
      </c>
      <c r="BG181" s="376">
        <f>IF(N181="zákl. přenesená",J181,0)</f>
        <v>0</v>
      </c>
      <c r="BH181" s="376">
        <f>IF(N181="sníž. přenesená",J181,0)</f>
        <v>0</v>
      </c>
      <c r="BI181" s="376">
        <f>IF(N181="nulová",J181,0)</f>
        <v>0</v>
      </c>
      <c r="BJ181" s="341" t="s">
        <v>26</v>
      </c>
      <c r="BK181" s="376">
        <f>ROUND(I181*H181,2)</f>
        <v>0</v>
      </c>
      <c r="BL181" s="341" t="s">
        <v>292</v>
      </c>
      <c r="BM181" s="341" t="s">
        <v>1771</v>
      </c>
    </row>
    <row r="182" spans="2:51" s="261" customFormat="1" ht="13.5">
      <c r="B182" s="377"/>
      <c r="D182" s="262" t="s">
        <v>294</v>
      </c>
      <c r="E182" s="263" t="s">
        <v>5</v>
      </c>
      <c r="F182" s="238" t="s">
        <v>298</v>
      </c>
      <c r="H182" s="264" t="s">
        <v>5</v>
      </c>
      <c r="L182" s="377"/>
      <c r="M182" s="378"/>
      <c r="N182" s="379"/>
      <c r="O182" s="379"/>
      <c r="P182" s="379"/>
      <c r="Q182" s="379"/>
      <c r="R182" s="379"/>
      <c r="S182" s="379"/>
      <c r="T182" s="380"/>
      <c r="AT182" s="264" t="s">
        <v>294</v>
      </c>
      <c r="AU182" s="264" t="s">
        <v>86</v>
      </c>
      <c r="AV182" s="261" t="s">
        <v>26</v>
      </c>
      <c r="AW182" s="261" t="s">
        <v>40</v>
      </c>
      <c r="AX182" s="261" t="s">
        <v>77</v>
      </c>
      <c r="AY182" s="264" t="s">
        <v>284</v>
      </c>
    </row>
    <row r="183" spans="2:51" s="257" customFormat="1" ht="13.5">
      <c r="B183" s="381"/>
      <c r="D183" s="262" t="s">
        <v>294</v>
      </c>
      <c r="E183" s="265" t="s">
        <v>5</v>
      </c>
      <c r="F183" s="239" t="s">
        <v>1772</v>
      </c>
      <c r="H183" s="266">
        <v>44.226</v>
      </c>
      <c r="L183" s="381"/>
      <c r="M183" s="382"/>
      <c r="N183" s="383"/>
      <c r="O183" s="383"/>
      <c r="P183" s="383"/>
      <c r="Q183" s="383"/>
      <c r="R183" s="383"/>
      <c r="S183" s="383"/>
      <c r="T183" s="384"/>
      <c r="AT183" s="265" t="s">
        <v>294</v>
      </c>
      <c r="AU183" s="265" t="s">
        <v>86</v>
      </c>
      <c r="AV183" s="257" t="s">
        <v>86</v>
      </c>
      <c r="AW183" s="257" t="s">
        <v>40</v>
      </c>
      <c r="AX183" s="257" t="s">
        <v>77</v>
      </c>
      <c r="AY183" s="265" t="s">
        <v>284</v>
      </c>
    </row>
    <row r="184" spans="2:51" s="257" customFormat="1" ht="13.5">
      <c r="B184" s="381"/>
      <c r="D184" s="262" t="s">
        <v>294</v>
      </c>
      <c r="E184" s="265" t="s">
        <v>5</v>
      </c>
      <c r="F184" s="239" t="s">
        <v>1773</v>
      </c>
      <c r="H184" s="266">
        <v>37.065</v>
      </c>
      <c r="L184" s="381"/>
      <c r="M184" s="382"/>
      <c r="N184" s="383"/>
      <c r="O184" s="383"/>
      <c r="P184" s="383"/>
      <c r="Q184" s="383"/>
      <c r="R184" s="383"/>
      <c r="S184" s="383"/>
      <c r="T184" s="384"/>
      <c r="AT184" s="265" t="s">
        <v>294</v>
      </c>
      <c r="AU184" s="265" t="s">
        <v>86</v>
      </c>
      <c r="AV184" s="257" t="s">
        <v>86</v>
      </c>
      <c r="AW184" s="257" t="s">
        <v>40</v>
      </c>
      <c r="AX184" s="257" t="s">
        <v>77</v>
      </c>
      <c r="AY184" s="265" t="s">
        <v>284</v>
      </c>
    </row>
    <row r="185" spans="2:51" s="257" customFormat="1" ht="13.5">
      <c r="B185" s="381"/>
      <c r="D185" s="262" t="s">
        <v>294</v>
      </c>
      <c r="E185" s="265" t="s">
        <v>5</v>
      </c>
      <c r="F185" s="239" t="s">
        <v>1774</v>
      </c>
      <c r="H185" s="266">
        <v>12.68</v>
      </c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77</v>
      </c>
      <c r="AY185" s="265" t="s">
        <v>284</v>
      </c>
    </row>
    <row r="186" spans="2:51" s="257" customFormat="1" ht="13.5">
      <c r="B186" s="381"/>
      <c r="D186" s="262" t="s">
        <v>294</v>
      </c>
      <c r="E186" s="265" t="s">
        <v>5</v>
      </c>
      <c r="F186" s="239" t="s">
        <v>1775</v>
      </c>
      <c r="H186" s="266">
        <v>4.32</v>
      </c>
      <c r="L186" s="381"/>
      <c r="M186" s="382"/>
      <c r="N186" s="383"/>
      <c r="O186" s="383"/>
      <c r="P186" s="383"/>
      <c r="Q186" s="383"/>
      <c r="R186" s="383"/>
      <c r="S186" s="383"/>
      <c r="T186" s="384"/>
      <c r="AT186" s="265" t="s">
        <v>294</v>
      </c>
      <c r="AU186" s="265" t="s">
        <v>86</v>
      </c>
      <c r="AV186" s="257" t="s">
        <v>86</v>
      </c>
      <c r="AW186" s="257" t="s">
        <v>40</v>
      </c>
      <c r="AX186" s="257" t="s">
        <v>77</v>
      </c>
      <c r="AY186" s="265" t="s">
        <v>284</v>
      </c>
    </row>
    <row r="187" spans="2:51" s="267" customFormat="1" ht="13.5">
      <c r="B187" s="390"/>
      <c r="D187" s="258" t="s">
        <v>294</v>
      </c>
      <c r="E187" s="268" t="s">
        <v>1644</v>
      </c>
      <c r="F187" s="240" t="s">
        <v>304</v>
      </c>
      <c r="H187" s="269">
        <v>98.291</v>
      </c>
      <c r="L187" s="390"/>
      <c r="M187" s="391"/>
      <c r="N187" s="392"/>
      <c r="O187" s="392"/>
      <c r="P187" s="392"/>
      <c r="Q187" s="392"/>
      <c r="R187" s="392"/>
      <c r="S187" s="392"/>
      <c r="T187" s="393"/>
      <c r="AT187" s="394" t="s">
        <v>294</v>
      </c>
      <c r="AU187" s="394" t="s">
        <v>86</v>
      </c>
      <c r="AV187" s="267" t="s">
        <v>292</v>
      </c>
      <c r="AW187" s="267" t="s">
        <v>40</v>
      </c>
      <c r="AX187" s="267" t="s">
        <v>26</v>
      </c>
      <c r="AY187" s="394" t="s">
        <v>284</v>
      </c>
    </row>
    <row r="188" spans="2:65" s="285" customFormat="1" ht="22.5" customHeight="1">
      <c r="B188" s="347"/>
      <c r="C188" s="252" t="s">
        <v>404</v>
      </c>
      <c r="D188" s="252" t="s">
        <v>287</v>
      </c>
      <c r="E188" s="253" t="s">
        <v>374</v>
      </c>
      <c r="F188" s="236" t="s">
        <v>1776</v>
      </c>
      <c r="G188" s="254" t="s">
        <v>290</v>
      </c>
      <c r="H188" s="255">
        <v>98.291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1777</v>
      </c>
    </row>
    <row r="189" spans="2:51" s="257" customFormat="1" ht="13.5">
      <c r="B189" s="381"/>
      <c r="D189" s="258" t="s">
        <v>294</v>
      </c>
      <c r="E189" s="259" t="s">
        <v>5</v>
      </c>
      <c r="F189" s="237" t="s">
        <v>1644</v>
      </c>
      <c r="H189" s="260">
        <v>98.291</v>
      </c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26</v>
      </c>
      <c r="AY189" s="265" t="s">
        <v>284</v>
      </c>
    </row>
    <row r="190" spans="2:65" s="285" customFormat="1" ht="31.5" customHeight="1">
      <c r="B190" s="347"/>
      <c r="C190" s="252" t="s">
        <v>410</v>
      </c>
      <c r="D190" s="252" t="s">
        <v>287</v>
      </c>
      <c r="E190" s="253" t="s">
        <v>1778</v>
      </c>
      <c r="F190" s="236" t="s">
        <v>1779</v>
      </c>
      <c r="G190" s="254" t="s">
        <v>290</v>
      </c>
      <c r="H190" s="255">
        <v>98.291</v>
      </c>
      <c r="I190" s="123">
        <v>0</v>
      </c>
      <c r="J190" s="256">
        <f>ROUND(I190*H190,2)</f>
        <v>0</v>
      </c>
      <c r="K190" s="236" t="s">
        <v>291</v>
      </c>
      <c r="L190" s="347"/>
      <c r="M190" s="372" t="s">
        <v>5</v>
      </c>
      <c r="N190" s="373" t="s">
        <v>48</v>
      </c>
      <c r="O190" s="300"/>
      <c r="P190" s="374">
        <f>O190*H190</f>
        <v>0</v>
      </c>
      <c r="Q190" s="374">
        <v>0.00079</v>
      </c>
      <c r="R190" s="374">
        <f>Q190*H190</f>
        <v>0.07764989</v>
      </c>
      <c r="S190" s="374">
        <v>0</v>
      </c>
      <c r="T190" s="375">
        <f>S190*H190</f>
        <v>0</v>
      </c>
      <c r="AR190" s="341" t="s">
        <v>292</v>
      </c>
      <c r="AT190" s="341" t="s">
        <v>287</v>
      </c>
      <c r="AU190" s="341" t="s">
        <v>86</v>
      </c>
      <c r="AY190" s="341" t="s">
        <v>284</v>
      </c>
      <c r="BE190" s="376">
        <f>IF(N190="základní",J190,0)</f>
        <v>0</v>
      </c>
      <c r="BF190" s="376">
        <f>IF(N190="snížená",J190,0)</f>
        <v>0</v>
      </c>
      <c r="BG190" s="376">
        <f>IF(N190="zákl. přenesená",J190,0)</f>
        <v>0</v>
      </c>
      <c r="BH190" s="376">
        <f>IF(N190="sníž. přenesená",J190,0)</f>
        <v>0</v>
      </c>
      <c r="BI190" s="376">
        <f>IF(N190="nulová",J190,0)</f>
        <v>0</v>
      </c>
      <c r="BJ190" s="341" t="s">
        <v>26</v>
      </c>
      <c r="BK190" s="376">
        <f>ROUND(I190*H190,2)</f>
        <v>0</v>
      </c>
      <c r="BL190" s="341" t="s">
        <v>292</v>
      </c>
      <c r="BM190" s="341" t="s">
        <v>1780</v>
      </c>
    </row>
    <row r="191" spans="2:51" s="257" customFormat="1" ht="13.5">
      <c r="B191" s="381"/>
      <c r="D191" s="258" t="s">
        <v>294</v>
      </c>
      <c r="E191" s="259" t="s">
        <v>5</v>
      </c>
      <c r="F191" s="237" t="s">
        <v>1644</v>
      </c>
      <c r="H191" s="260">
        <v>98.291</v>
      </c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26</v>
      </c>
      <c r="AY191" s="265" t="s">
        <v>284</v>
      </c>
    </row>
    <row r="192" spans="2:65" s="285" customFormat="1" ht="31.5" customHeight="1">
      <c r="B192" s="347"/>
      <c r="C192" s="252" t="s">
        <v>414</v>
      </c>
      <c r="D192" s="252" t="s">
        <v>287</v>
      </c>
      <c r="E192" s="253" t="s">
        <v>1781</v>
      </c>
      <c r="F192" s="236" t="s">
        <v>1782</v>
      </c>
      <c r="G192" s="254" t="s">
        <v>290</v>
      </c>
      <c r="H192" s="255">
        <v>98.291</v>
      </c>
      <c r="I192" s="123">
        <v>0</v>
      </c>
      <c r="J192" s="256">
        <f>ROUND(I192*H192,2)</f>
        <v>0</v>
      </c>
      <c r="K192" s="236" t="s">
        <v>291</v>
      </c>
      <c r="L192" s="347"/>
      <c r="M192" s="372" t="s">
        <v>5</v>
      </c>
      <c r="N192" s="373" t="s">
        <v>48</v>
      </c>
      <c r="O192" s="300"/>
      <c r="P192" s="374">
        <f>O192*H192</f>
        <v>0</v>
      </c>
      <c r="Q192" s="374">
        <v>0</v>
      </c>
      <c r="R192" s="374">
        <f>Q192*H192</f>
        <v>0</v>
      </c>
      <c r="S192" s="374">
        <v>0</v>
      </c>
      <c r="T192" s="375">
        <f>S192*H192</f>
        <v>0</v>
      </c>
      <c r="AR192" s="341" t="s">
        <v>292</v>
      </c>
      <c r="AT192" s="341" t="s">
        <v>287</v>
      </c>
      <c r="AU192" s="341" t="s">
        <v>86</v>
      </c>
      <c r="AY192" s="341" t="s">
        <v>284</v>
      </c>
      <c r="BE192" s="376">
        <f>IF(N192="základní",J192,0)</f>
        <v>0</v>
      </c>
      <c r="BF192" s="376">
        <f>IF(N192="snížená",J192,0)</f>
        <v>0</v>
      </c>
      <c r="BG192" s="376">
        <f>IF(N192="zákl. přenesená",J192,0)</f>
        <v>0</v>
      </c>
      <c r="BH192" s="376">
        <f>IF(N192="sníž. přenesená",J192,0)</f>
        <v>0</v>
      </c>
      <c r="BI192" s="376">
        <f>IF(N192="nulová",J192,0)</f>
        <v>0</v>
      </c>
      <c r="BJ192" s="341" t="s">
        <v>26</v>
      </c>
      <c r="BK192" s="376">
        <f>ROUND(I192*H192,2)</f>
        <v>0</v>
      </c>
      <c r="BL192" s="341" t="s">
        <v>292</v>
      </c>
      <c r="BM192" s="341" t="s">
        <v>1783</v>
      </c>
    </row>
    <row r="193" spans="2:51" s="257" customFormat="1" ht="13.5">
      <c r="B193" s="381"/>
      <c r="D193" s="258" t="s">
        <v>294</v>
      </c>
      <c r="E193" s="259" t="s">
        <v>5</v>
      </c>
      <c r="F193" s="237" t="s">
        <v>1644</v>
      </c>
      <c r="H193" s="260">
        <v>98.291</v>
      </c>
      <c r="L193" s="381"/>
      <c r="M193" s="382"/>
      <c r="N193" s="383"/>
      <c r="O193" s="383"/>
      <c r="P193" s="383"/>
      <c r="Q193" s="383"/>
      <c r="R193" s="383"/>
      <c r="S193" s="383"/>
      <c r="T193" s="384"/>
      <c r="AT193" s="265" t="s">
        <v>294</v>
      </c>
      <c r="AU193" s="265" t="s">
        <v>86</v>
      </c>
      <c r="AV193" s="257" t="s">
        <v>86</v>
      </c>
      <c r="AW193" s="257" t="s">
        <v>40</v>
      </c>
      <c r="AX193" s="257" t="s">
        <v>26</v>
      </c>
      <c r="AY193" s="265" t="s">
        <v>284</v>
      </c>
    </row>
    <row r="194" spans="2:65" s="285" customFormat="1" ht="22.5" customHeight="1">
      <c r="B194" s="347"/>
      <c r="C194" s="252" t="s">
        <v>423</v>
      </c>
      <c r="D194" s="252" t="s">
        <v>287</v>
      </c>
      <c r="E194" s="253" t="s">
        <v>1784</v>
      </c>
      <c r="F194" s="236" t="s">
        <v>1785</v>
      </c>
      <c r="G194" s="254" t="s">
        <v>290</v>
      </c>
      <c r="H194" s="255">
        <v>98.291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1786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1644</v>
      </c>
      <c r="H195" s="260">
        <v>98.291</v>
      </c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428</v>
      </c>
      <c r="D196" s="252" t="s">
        <v>287</v>
      </c>
      <c r="E196" s="253" t="s">
        <v>390</v>
      </c>
      <c r="F196" s="236" t="s">
        <v>1787</v>
      </c>
      <c r="G196" s="254" t="s">
        <v>308</v>
      </c>
      <c r="H196" s="255">
        <v>101.516</v>
      </c>
      <c r="I196" s="123">
        <v>0</v>
      </c>
      <c r="J196" s="256">
        <f>ROUND(I196*H196,2)</f>
        <v>0</v>
      </c>
      <c r="K196" s="236" t="s">
        <v>291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1788</v>
      </c>
    </row>
    <row r="197" spans="2:51" s="257" customFormat="1" ht="13.5">
      <c r="B197" s="381"/>
      <c r="D197" s="262" t="s">
        <v>294</v>
      </c>
      <c r="E197" s="265" t="s">
        <v>5</v>
      </c>
      <c r="F197" s="239" t="s">
        <v>1789</v>
      </c>
      <c r="H197" s="266">
        <v>36.414</v>
      </c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77</v>
      </c>
      <c r="AY197" s="265" t="s">
        <v>284</v>
      </c>
    </row>
    <row r="198" spans="2:51" s="257" customFormat="1" ht="13.5">
      <c r="B198" s="381"/>
      <c r="D198" s="262" t="s">
        <v>294</v>
      </c>
      <c r="E198" s="265" t="s">
        <v>5</v>
      </c>
      <c r="F198" s="239" t="s">
        <v>1790</v>
      </c>
      <c r="H198" s="266">
        <v>63.518</v>
      </c>
      <c r="L198" s="381"/>
      <c r="M198" s="382"/>
      <c r="N198" s="383"/>
      <c r="O198" s="383"/>
      <c r="P198" s="383"/>
      <c r="Q198" s="383"/>
      <c r="R198" s="383"/>
      <c r="S198" s="383"/>
      <c r="T198" s="384"/>
      <c r="AT198" s="265" t="s">
        <v>294</v>
      </c>
      <c r="AU198" s="265" t="s">
        <v>86</v>
      </c>
      <c r="AV198" s="257" t="s">
        <v>86</v>
      </c>
      <c r="AW198" s="257" t="s">
        <v>40</v>
      </c>
      <c r="AX198" s="257" t="s">
        <v>77</v>
      </c>
      <c r="AY198" s="265" t="s">
        <v>284</v>
      </c>
    </row>
    <row r="199" spans="2:51" s="257" customFormat="1" ht="13.5">
      <c r="B199" s="381"/>
      <c r="D199" s="262" t="s">
        <v>294</v>
      </c>
      <c r="E199" s="265" t="s">
        <v>5</v>
      </c>
      <c r="F199" s="239" t="s">
        <v>1672</v>
      </c>
      <c r="H199" s="266">
        <v>1.584</v>
      </c>
      <c r="L199" s="381"/>
      <c r="M199" s="382"/>
      <c r="N199" s="383"/>
      <c r="O199" s="383"/>
      <c r="P199" s="383"/>
      <c r="Q199" s="383"/>
      <c r="R199" s="383"/>
      <c r="S199" s="383"/>
      <c r="T199" s="384"/>
      <c r="AT199" s="265" t="s">
        <v>294</v>
      </c>
      <c r="AU199" s="265" t="s">
        <v>86</v>
      </c>
      <c r="AV199" s="257" t="s">
        <v>86</v>
      </c>
      <c r="AW199" s="257" t="s">
        <v>40</v>
      </c>
      <c r="AX199" s="257" t="s">
        <v>77</v>
      </c>
      <c r="AY199" s="265" t="s">
        <v>284</v>
      </c>
    </row>
    <row r="200" spans="2:51" s="267" customFormat="1" ht="13.5">
      <c r="B200" s="390"/>
      <c r="D200" s="258" t="s">
        <v>294</v>
      </c>
      <c r="E200" s="268" t="s">
        <v>1659</v>
      </c>
      <c r="F200" s="240" t="s">
        <v>304</v>
      </c>
      <c r="H200" s="269">
        <v>101.516</v>
      </c>
      <c r="L200" s="390"/>
      <c r="M200" s="391"/>
      <c r="N200" s="392"/>
      <c r="O200" s="392"/>
      <c r="P200" s="392"/>
      <c r="Q200" s="392"/>
      <c r="R200" s="392"/>
      <c r="S200" s="392"/>
      <c r="T200" s="393"/>
      <c r="AT200" s="394" t="s">
        <v>294</v>
      </c>
      <c r="AU200" s="394" t="s">
        <v>86</v>
      </c>
      <c r="AV200" s="267" t="s">
        <v>292</v>
      </c>
      <c r="AW200" s="267" t="s">
        <v>40</v>
      </c>
      <c r="AX200" s="267" t="s">
        <v>26</v>
      </c>
      <c r="AY200" s="394" t="s">
        <v>284</v>
      </c>
    </row>
    <row r="201" spans="2:65" s="285" customFormat="1" ht="22.5" customHeight="1">
      <c r="B201" s="347"/>
      <c r="C201" s="252" t="s">
        <v>433</v>
      </c>
      <c r="D201" s="252" t="s">
        <v>287</v>
      </c>
      <c r="E201" s="253" t="s">
        <v>396</v>
      </c>
      <c r="F201" s="236" t="s">
        <v>1791</v>
      </c>
      <c r="G201" s="254" t="s">
        <v>308</v>
      </c>
      <c r="H201" s="255">
        <v>102.956</v>
      </c>
      <c r="I201" s="123">
        <v>0</v>
      </c>
      <c r="J201" s="256">
        <f>ROUND(I201*H201,2)</f>
        <v>0</v>
      </c>
      <c r="K201" s="236" t="s">
        <v>291</v>
      </c>
      <c r="L201" s="347"/>
      <c r="M201" s="372" t="s">
        <v>5</v>
      </c>
      <c r="N201" s="373" t="s">
        <v>48</v>
      </c>
      <c r="O201" s="300"/>
      <c r="P201" s="374">
        <f>O201*H201</f>
        <v>0</v>
      </c>
      <c r="Q201" s="374">
        <v>0</v>
      </c>
      <c r="R201" s="374">
        <f>Q201*H201</f>
        <v>0</v>
      </c>
      <c r="S201" s="374">
        <v>0</v>
      </c>
      <c r="T201" s="375">
        <f>S201*H201</f>
        <v>0</v>
      </c>
      <c r="AR201" s="341" t="s">
        <v>292</v>
      </c>
      <c r="AT201" s="341" t="s">
        <v>287</v>
      </c>
      <c r="AU201" s="341" t="s">
        <v>86</v>
      </c>
      <c r="AY201" s="341" t="s">
        <v>284</v>
      </c>
      <c r="BE201" s="376">
        <f>IF(N201="základní",J201,0)</f>
        <v>0</v>
      </c>
      <c r="BF201" s="376">
        <f>IF(N201="snížená",J201,0)</f>
        <v>0</v>
      </c>
      <c r="BG201" s="376">
        <f>IF(N201="zákl. přenesená",J201,0)</f>
        <v>0</v>
      </c>
      <c r="BH201" s="376">
        <f>IF(N201="sníž. přenesená",J201,0)</f>
        <v>0</v>
      </c>
      <c r="BI201" s="376">
        <f>IF(N201="nulová",J201,0)</f>
        <v>0</v>
      </c>
      <c r="BJ201" s="341" t="s">
        <v>26</v>
      </c>
      <c r="BK201" s="376">
        <f>ROUND(I201*H201,2)</f>
        <v>0</v>
      </c>
      <c r="BL201" s="341" t="s">
        <v>292</v>
      </c>
      <c r="BM201" s="341" t="s">
        <v>1792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1659</v>
      </c>
      <c r="H202" s="266">
        <v>101.516</v>
      </c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1676</v>
      </c>
      <c r="H203" s="266">
        <v>1.44</v>
      </c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67" customFormat="1" ht="13.5">
      <c r="B204" s="390"/>
      <c r="D204" s="258" t="s">
        <v>294</v>
      </c>
      <c r="E204" s="268" t="s">
        <v>1669</v>
      </c>
      <c r="F204" s="240" t="s">
        <v>304</v>
      </c>
      <c r="H204" s="269">
        <v>102.956</v>
      </c>
      <c r="L204" s="390"/>
      <c r="M204" s="391"/>
      <c r="N204" s="392"/>
      <c r="O204" s="392"/>
      <c r="P204" s="392"/>
      <c r="Q204" s="392"/>
      <c r="R204" s="392"/>
      <c r="S204" s="392"/>
      <c r="T204" s="393"/>
      <c r="AT204" s="394" t="s">
        <v>294</v>
      </c>
      <c r="AU204" s="394" t="s">
        <v>86</v>
      </c>
      <c r="AV204" s="267" t="s">
        <v>292</v>
      </c>
      <c r="AW204" s="267" t="s">
        <v>40</v>
      </c>
      <c r="AX204" s="267" t="s">
        <v>26</v>
      </c>
      <c r="AY204" s="394" t="s">
        <v>284</v>
      </c>
    </row>
    <row r="205" spans="2:65" s="285" customFormat="1" ht="31.5" customHeight="1">
      <c r="B205" s="347"/>
      <c r="C205" s="252" t="s">
        <v>438</v>
      </c>
      <c r="D205" s="252" t="s">
        <v>287</v>
      </c>
      <c r="E205" s="253" t="s">
        <v>400</v>
      </c>
      <c r="F205" s="236" t="s">
        <v>1793</v>
      </c>
      <c r="G205" s="254" t="s">
        <v>308</v>
      </c>
      <c r="H205" s="255">
        <v>205.912</v>
      </c>
      <c r="I205" s="123">
        <v>0</v>
      </c>
      <c r="J205" s="256">
        <f>ROUND(I205*H205,2)</f>
        <v>0</v>
      </c>
      <c r="K205" s="236" t="s">
        <v>291</v>
      </c>
      <c r="L205" s="347"/>
      <c r="M205" s="372" t="s">
        <v>5</v>
      </c>
      <c r="N205" s="373" t="s">
        <v>48</v>
      </c>
      <c r="O205" s="300"/>
      <c r="P205" s="374">
        <f>O205*H205</f>
        <v>0</v>
      </c>
      <c r="Q205" s="374">
        <v>0</v>
      </c>
      <c r="R205" s="374">
        <f>Q205*H205</f>
        <v>0</v>
      </c>
      <c r="S205" s="374">
        <v>0</v>
      </c>
      <c r="T205" s="375">
        <f>S205*H205</f>
        <v>0</v>
      </c>
      <c r="AR205" s="341" t="s">
        <v>292</v>
      </c>
      <c r="AT205" s="341" t="s">
        <v>287</v>
      </c>
      <c r="AU205" s="341" t="s">
        <v>86</v>
      </c>
      <c r="AY205" s="341" t="s">
        <v>284</v>
      </c>
      <c r="BE205" s="376">
        <f>IF(N205="základní",J205,0)</f>
        <v>0</v>
      </c>
      <c r="BF205" s="376">
        <f>IF(N205="snížená",J205,0)</f>
        <v>0</v>
      </c>
      <c r="BG205" s="376">
        <f>IF(N205="zákl. přenesená",J205,0)</f>
        <v>0</v>
      </c>
      <c r="BH205" s="376">
        <f>IF(N205="sníž. přenesená",J205,0)</f>
        <v>0</v>
      </c>
      <c r="BI205" s="376">
        <f>IF(N205="nulová",J205,0)</f>
        <v>0</v>
      </c>
      <c r="BJ205" s="341" t="s">
        <v>26</v>
      </c>
      <c r="BK205" s="376">
        <f>ROUND(I205*H205,2)</f>
        <v>0</v>
      </c>
      <c r="BL205" s="341" t="s">
        <v>292</v>
      </c>
      <c r="BM205" s="341" t="s">
        <v>1794</v>
      </c>
    </row>
    <row r="206" spans="2:51" s="257" customFormat="1" ht="13.5">
      <c r="B206" s="381"/>
      <c r="D206" s="258" t="s">
        <v>294</v>
      </c>
      <c r="E206" s="259" t="s">
        <v>5</v>
      </c>
      <c r="F206" s="237" t="s">
        <v>1795</v>
      </c>
      <c r="H206" s="260">
        <v>205.912</v>
      </c>
      <c r="L206" s="381"/>
      <c r="M206" s="382"/>
      <c r="N206" s="383"/>
      <c r="O206" s="383"/>
      <c r="P206" s="383"/>
      <c r="Q206" s="383"/>
      <c r="R206" s="383"/>
      <c r="S206" s="383"/>
      <c r="T206" s="384"/>
      <c r="AT206" s="265" t="s">
        <v>294</v>
      </c>
      <c r="AU206" s="265" t="s">
        <v>86</v>
      </c>
      <c r="AV206" s="257" t="s">
        <v>86</v>
      </c>
      <c r="AW206" s="257" t="s">
        <v>40</v>
      </c>
      <c r="AX206" s="257" t="s">
        <v>26</v>
      </c>
      <c r="AY206" s="265" t="s">
        <v>284</v>
      </c>
    </row>
    <row r="207" spans="2:65" s="285" customFormat="1" ht="22.5" customHeight="1">
      <c r="B207" s="347"/>
      <c r="C207" s="252" t="s">
        <v>444</v>
      </c>
      <c r="D207" s="252" t="s">
        <v>287</v>
      </c>
      <c r="E207" s="253" t="s">
        <v>405</v>
      </c>
      <c r="F207" s="236" t="s">
        <v>1796</v>
      </c>
      <c r="G207" s="254" t="s">
        <v>308</v>
      </c>
      <c r="H207" s="255">
        <v>80.272</v>
      </c>
      <c r="I207" s="123">
        <v>0</v>
      </c>
      <c r="J207" s="256">
        <f>ROUND(I207*H207,2)</f>
        <v>0</v>
      </c>
      <c r="K207" s="236" t="s">
        <v>291</v>
      </c>
      <c r="L207" s="347"/>
      <c r="M207" s="372" t="s">
        <v>5</v>
      </c>
      <c r="N207" s="373" t="s">
        <v>48</v>
      </c>
      <c r="O207" s="300"/>
      <c r="P207" s="374">
        <f>O207*H207</f>
        <v>0</v>
      </c>
      <c r="Q207" s="374">
        <v>0</v>
      </c>
      <c r="R207" s="374">
        <f>Q207*H207</f>
        <v>0</v>
      </c>
      <c r="S207" s="374">
        <v>0</v>
      </c>
      <c r="T207" s="375">
        <f>S207*H207</f>
        <v>0</v>
      </c>
      <c r="AR207" s="341" t="s">
        <v>292</v>
      </c>
      <c r="AT207" s="341" t="s">
        <v>287</v>
      </c>
      <c r="AU207" s="341" t="s">
        <v>86</v>
      </c>
      <c r="AY207" s="341" t="s">
        <v>284</v>
      </c>
      <c r="BE207" s="376">
        <f>IF(N207="základní",J207,0)</f>
        <v>0</v>
      </c>
      <c r="BF207" s="376">
        <f>IF(N207="snížená",J207,0)</f>
        <v>0</v>
      </c>
      <c r="BG207" s="376">
        <f>IF(N207="zákl. přenesená",J207,0)</f>
        <v>0</v>
      </c>
      <c r="BH207" s="376">
        <f>IF(N207="sníž. přenesená",J207,0)</f>
        <v>0</v>
      </c>
      <c r="BI207" s="376">
        <f>IF(N207="nulová",J207,0)</f>
        <v>0</v>
      </c>
      <c r="BJ207" s="341" t="s">
        <v>26</v>
      </c>
      <c r="BK207" s="376">
        <f>ROUND(I207*H207,2)</f>
        <v>0</v>
      </c>
      <c r="BL207" s="341" t="s">
        <v>292</v>
      </c>
      <c r="BM207" s="341" t="s">
        <v>1797</v>
      </c>
    </row>
    <row r="208" spans="2:51" s="257" customFormat="1" ht="13.5">
      <c r="B208" s="381"/>
      <c r="D208" s="262" t="s">
        <v>294</v>
      </c>
      <c r="E208" s="265" t="s">
        <v>5</v>
      </c>
      <c r="F208" s="239" t="s">
        <v>1659</v>
      </c>
      <c r="H208" s="266">
        <v>101.516</v>
      </c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77</v>
      </c>
      <c r="AY208" s="265" t="s">
        <v>284</v>
      </c>
    </row>
    <row r="209" spans="2:51" s="257" customFormat="1" ht="13.5">
      <c r="B209" s="381"/>
      <c r="D209" s="262" t="s">
        <v>294</v>
      </c>
      <c r="E209" s="265" t="s">
        <v>5</v>
      </c>
      <c r="F209" s="239" t="s">
        <v>1798</v>
      </c>
      <c r="H209" s="266">
        <v>-24.129</v>
      </c>
      <c r="L209" s="381"/>
      <c r="M209" s="382"/>
      <c r="N209" s="383"/>
      <c r="O209" s="383"/>
      <c r="P209" s="383"/>
      <c r="Q209" s="383"/>
      <c r="R209" s="383"/>
      <c r="S209" s="383"/>
      <c r="T209" s="384"/>
      <c r="AT209" s="265" t="s">
        <v>294</v>
      </c>
      <c r="AU209" s="265" t="s">
        <v>86</v>
      </c>
      <c r="AV209" s="257" t="s">
        <v>86</v>
      </c>
      <c r="AW209" s="257" t="s">
        <v>40</v>
      </c>
      <c r="AX209" s="257" t="s">
        <v>77</v>
      </c>
      <c r="AY209" s="265" t="s">
        <v>284</v>
      </c>
    </row>
    <row r="210" spans="2:51" s="257" customFormat="1" ht="13.5">
      <c r="B210" s="381"/>
      <c r="D210" s="262" t="s">
        <v>294</v>
      </c>
      <c r="E210" s="265" t="s">
        <v>5</v>
      </c>
      <c r="F210" s="239" t="s">
        <v>1641</v>
      </c>
      <c r="H210" s="266">
        <v>3.847</v>
      </c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77</v>
      </c>
      <c r="AY210" s="265" t="s">
        <v>284</v>
      </c>
    </row>
    <row r="211" spans="2:51" s="257" customFormat="1" ht="13.5">
      <c r="B211" s="381"/>
      <c r="D211" s="262" t="s">
        <v>294</v>
      </c>
      <c r="E211" s="265" t="s">
        <v>5</v>
      </c>
      <c r="F211" s="239" t="s">
        <v>1799</v>
      </c>
      <c r="H211" s="266">
        <v>-0.962</v>
      </c>
      <c r="L211" s="381"/>
      <c r="M211" s="382"/>
      <c r="N211" s="383"/>
      <c r="O211" s="383"/>
      <c r="P211" s="383"/>
      <c r="Q211" s="383"/>
      <c r="R211" s="383"/>
      <c r="S211" s="383"/>
      <c r="T211" s="384"/>
      <c r="AT211" s="265" t="s">
        <v>294</v>
      </c>
      <c r="AU211" s="265" t="s">
        <v>86</v>
      </c>
      <c r="AV211" s="257" t="s">
        <v>86</v>
      </c>
      <c r="AW211" s="257" t="s">
        <v>40</v>
      </c>
      <c r="AX211" s="257" t="s">
        <v>77</v>
      </c>
      <c r="AY211" s="265" t="s">
        <v>284</v>
      </c>
    </row>
    <row r="212" spans="2:51" s="267" customFormat="1" ht="13.5">
      <c r="B212" s="390"/>
      <c r="D212" s="258" t="s">
        <v>294</v>
      </c>
      <c r="E212" s="268" t="s">
        <v>1667</v>
      </c>
      <c r="F212" s="240" t="s">
        <v>304</v>
      </c>
      <c r="H212" s="269">
        <v>80.272</v>
      </c>
      <c r="L212" s="390"/>
      <c r="M212" s="391"/>
      <c r="N212" s="392"/>
      <c r="O212" s="392"/>
      <c r="P212" s="392"/>
      <c r="Q212" s="392"/>
      <c r="R212" s="392"/>
      <c r="S212" s="392"/>
      <c r="T212" s="393"/>
      <c r="AT212" s="394" t="s">
        <v>294</v>
      </c>
      <c r="AU212" s="394" t="s">
        <v>86</v>
      </c>
      <c r="AV212" s="267" t="s">
        <v>292</v>
      </c>
      <c r="AW212" s="267" t="s">
        <v>40</v>
      </c>
      <c r="AX212" s="267" t="s">
        <v>26</v>
      </c>
      <c r="AY212" s="394" t="s">
        <v>284</v>
      </c>
    </row>
    <row r="213" spans="2:65" s="285" customFormat="1" ht="22.5" customHeight="1">
      <c r="B213" s="347"/>
      <c r="C213" s="252" t="s">
        <v>449</v>
      </c>
      <c r="D213" s="252" t="s">
        <v>287</v>
      </c>
      <c r="E213" s="253" t="s">
        <v>411</v>
      </c>
      <c r="F213" s="236" t="s">
        <v>412</v>
      </c>
      <c r="G213" s="254" t="s">
        <v>308</v>
      </c>
      <c r="H213" s="255">
        <v>80.272</v>
      </c>
      <c r="I213" s="123">
        <v>0</v>
      </c>
      <c r="J213" s="256">
        <f>ROUND(I213*H213,2)</f>
        <v>0</v>
      </c>
      <c r="K213" s="236" t="s">
        <v>291</v>
      </c>
      <c r="L213" s="347"/>
      <c r="M213" s="372" t="s">
        <v>5</v>
      </c>
      <c r="N213" s="373" t="s">
        <v>48</v>
      </c>
      <c r="O213" s="300"/>
      <c r="P213" s="374">
        <f>O213*H213</f>
        <v>0</v>
      </c>
      <c r="Q213" s="374">
        <v>0</v>
      </c>
      <c r="R213" s="374">
        <f>Q213*H213</f>
        <v>0</v>
      </c>
      <c r="S213" s="374">
        <v>0</v>
      </c>
      <c r="T213" s="375">
        <f>S213*H213</f>
        <v>0</v>
      </c>
      <c r="AR213" s="341" t="s">
        <v>292</v>
      </c>
      <c r="AT213" s="341" t="s">
        <v>287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1800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1667</v>
      </c>
      <c r="H214" s="260">
        <v>80.272</v>
      </c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429</v>
      </c>
      <c r="F215" s="236" t="s">
        <v>430</v>
      </c>
      <c r="G215" s="254" t="s">
        <v>308</v>
      </c>
      <c r="H215" s="255">
        <v>80.272</v>
      </c>
      <c r="I215" s="123">
        <v>0</v>
      </c>
      <c r="J215" s="256">
        <f>ROUND(I215*H215,2)</f>
        <v>0</v>
      </c>
      <c r="K215" s="236" t="s">
        <v>5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1801</v>
      </c>
    </row>
    <row r="216" spans="2:51" s="257" customFormat="1" ht="13.5">
      <c r="B216" s="381"/>
      <c r="D216" s="258" t="s">
        <v>294</v>
      </c>
      <c r="E216" s="259" t="s">
        <v>5</v>
      </c>
      <c r="F216" s="237" t="s">
        <v>1667</v>
      </c>
      <c r="H216" s="260">
        <v>80.272</v>
      </c>
      <c r="L216" s="381"/>
      <c r="M216" s="382"/>
      <c r="N216" s="383"/>
      <c r="O216" s="383"/>
      <c r="P216" s="383"/>
      <c r="Q216" s="383"/>
      <c r="R216" s="383"/>
      <c r="S216" s="383"/>
      <c r="T216" s="384"/>
      <c r="AT216" s="265" t="s">
        <v>294</v>
      </c>
      <c r="AU216" s="265" t="s">
        <v>86</v>
      </c>
      <c r="AV216" s="257" t="s">
        <v>86</v>
      </c>
      <c r="AW216" s="257" t="s">
        <v>40</v>
      </c>
      <c r="AX216" s="257" t="s">
        <v>26</v>
      </c>
      <c r="AY216" s="265" t="s">
        <v>284</v>
      </c>
    </row>
    <row r="217" spans="2:65" s="285" customFormat="1" ht="22.5" customHeight="1">
      <c r="B217" s="347"/>
      <c r="C217" s="252" t="s">
        <v>459</v>
      </c>
      <c r="D217" s="252" t="s">
        <v>287</v>
      </c>
      <c r="E217" s="253" t="s">
        <v>415</v>
      </c>
      <c r="F217" s="236" t="s">
        <v>1802</v>
      </c>
      <c r="G217" s="254" t="s">
        <v>308</v>
      </c>
      <c r="H217" s="255">
        <v>24.129</v>
      </c>
      <c r="I217" s="123">
        <v>0</v>
      </c>
      <c r="J217" s="256">
        <f>ROUND(I217*H217,2)</f>
        <v>0</v>
      </c>
      <c r="K217" s="236" t="s">
        <v>291</v>
      </c>
      <c r="L217" s="347"/>
      <c r="M217" s="372" t="s">
        <v>5</v>
      </c>
      <c r="N217" s="373" t="s">
        <v>48</v>
      </c>
      <c r="O217" s="300"/>
      <c r="P217" s="374">
        <f>O217*H217</f>
        <v>0</v>
      </c>
      <c r="Q217" s="374">
        <v>0</v>
      </c>
      <c r="R217" s="374">
        <f>Q217*H217</f>
        <v>0</v>
      </c>
      <c r="S217" s="374">
        <v>0</v>
      </c>
      <c r="T217" s="375">
        <f>S217*H217</f>
        <v>0</v>
      </c>
      <c r="AR217" s="341" t="s">
        <v>292</v>
      </c>
      <c r="AT217" s="341" t="s">
        <v>287</v>
      </c>
      <c r="AU217" s="341" t="s">
        <v>86</v>
      </c>
      <c r="AY217" s="341" t="s">
        <v>284</v>
      </c>
      <c r="BE217" s="376">
        <f>IF(N217="základní",J217,0)</f>
        <v>0</v>
      </c>
      <c r="BF217" s="376">
        <f>IF(N217="snížená",J217,0)</f>
        <v>0</v>
      </c>
      <c r="BG217" s="376">
        <f>IF(N217="zákl. přenesená",J217,0)</f>
        <v>0</v>
      </c>
      <c r="BH217" s="376">
        <f>IF(N217="sníž. přenesená",J217,0)</f>
        <v>0</v>
      </c>
      <c r="BI217" s="376">
        <f>IF(N217="nulová",J217,0)</f>
        <v>0</v>
      </c>
      <c r="BJ217" s="341" t="s">
        <v>26</v>
      </c>
      <c r="BK217" s="376">
        <f>ROUND(I217*H217,2)</f>
        <v>0</v>
      </c>
      <c r="BL217" s="341" t="s">
        <v>292</v>
      </c>
      <c r="BM217" s="341" t="s">
        <v>1803</v>
      </c>
    </row>
    <row r="218" spans="2:51" s="261" customFormat="1" ht="13.5">
      <c r="B218" s="377"/>
      <c r="D218" s="262" t="s">
        <v>294</v>
      </c>
      <c r="E218" s="263" t="s">
        <v>5</v>
      </c>
      <c r="F218" s="238" t="s">
        <v>298</v>
      </c>
      <c r="H218" s="264" t="s">
        <v>5</v>
      </c>
      <c r="L218" s="377"/>
      <c r="M218" s="378"/>
      <c r="N218" s="379"/>
      <c r="O218" s="379"/>
      <c r="P218" s="379"/>
      <c r="Q218" s="379"/>
      <c r="R218" s="379"/>
      <c r="S218" s="379"/>
      <c r="T218" s="380"/>
      <c r="AT218" s="264" t="s">
        <v>294</v>
      </c>
      <c r="AU218" s="264" t="s">
        <v>86</v>
      </c>
      <c r="AV218" s="261" t="s">
        <v>26</v>
      </c>
      <c r="AW218" s="261" t="s">
        <v>40</v>
      </c>
      <c r="AX218" s="261" t="s">
        <v>77</v>
      </c>
      <c r="AY218" s="264" t="s">
        <v>284</v>
      </c>
    </row>
    <row r="219" spans="2:51" s="257" customFormat="1" ht="13.5">
      <c r="B219" s="381"/>
      <c r="D219" s="262" t="s">
        <v>294</v>
      </c>
      <c r="E219" s="265" t="s">
        <v>5</v>
      </c>
      <c r="F219" s="239" t="s">
        <v>1804</v>
      </c>
      <c r="H219" s="266">
        <v>9.477</v>
      </c>
      <c r="L219" s="381"/>
      <c r="M219" s="382"/>
      <c r="N219" s="383"/>
      <c r="O219" s="383"/>
      <c r="P219" s="383"/>
      <c r="Q219" s="383"/>
      <c r="R219" s="383"/>
      <c r="S219" s="383"/>
      <c r="T219" s="384"/>
      <c r="AT219" s="265" t="s">
        <v>294</v>
      </c>
      <c r="AU219" s="265" t="s">
        <v>86</v>
      </c>
      <c r="AV219" s="257" t="s">
        <v>86</v>
      </c>
      <c r="AW219" s="257" t="s">
        <v>40</v>
      </c>
      <c r="AX219" s="257" t="s">
        <v>77</v>
      </c>
      <c r="AY219" s="265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1805</v>
      </c>
      <c r="H220" s="266">
        <v>7.943</v>
      </c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77</v>
      </c>
      <c r="AY220" s="265" t="s">
        <v>284</v>
      </c>
    </row>
    <row r="221" spans="2:51" s="257" customFormat="1" ht="13.5">
      <c r="B221" s="381"/>
      <c r="D221" s="262" t="s">
        <v>294</v>
      </c>
      <c r="E221" s="265" t="s">
        <v>5</v>
      </c>
      <c r="F221" s="239" t="s">
        <v>1756</v>
      </c>
      <c r="H221" s="266">
        <v>5.629</v>
      </c>
      <c r="L221" s="381"/>
      <c r="M221" s="382"/>
      <c r="N221" s="383"/>
      <c r="O221" s="383"/>
      <c r="P221" s="383"/>
      <c r="Q221" s="383"/>
      <c r="R221" s="383"/>
      <c r="S221" s="383"/>
      <c r="T221" s="384"/>
      <c r="AT221" s="265" t="s">
        <v>294</v>
      </c>
      <c r="AU221" s="265" t="s">
        <v>86</v>
      </c>
      <c r="AV221" s="257" t="s">
        <v>86</v>
      </c>
      <c r="AW221" s="257" t="s">
        <v>40</v>
      </c>
      <c r="AX221" s="257" t="s">
        <v>77</v>
      </c>
      <c r="AY221" s="265" t="s">
        <v>284</v>
      </c>
    </row>
    <row r="222" spans="2:51" s="257" customFormat="1" ht="13.5">
      <c r="B222" s="381"/>
      <c r="D222" s="262" t="s">
        <v>294</v>
      </c>
      <c r="E222" s="265" t="s">
        <v>5</v>
      </c>
      <c r="F222" s="239" t="s">
        <v>1651</v>
      </c>
      <c r="H222" s="266">
        <v>1.08</v>
      </c>
      <c r="L222" s="381"/>
      <c r="M222" s="382"/>
      <c r="N222" s="383"/>
      <c r="O222" s="383"/>
      <c r="P222" s="383"/>
      <c r="Q222" s="383"/>
      <c r="R222" s="383"/>
      <c r="S222" s="383"/>
      <c r="T222" s="384"/>
      <c r="AT222" s="265" t="s">
        <v>294</v>
      </c>
      <c r="AU222" s="265" t="s">
        <v>86</v>
      </c>
      <c r="AV222" s="257" t="s">
        <v>86</v>
      </c>
      <c r="AW222" s="257" t="s">
        <v>40</v>
      </c>
      <c r="AX222" s="257" t="s">
        <v>77</v>
      </c>
      <c r="AY222" s="265" t="s">
        <v>284</v>
      </c>
    </row>
    <row r="223" spans="2:51" s="267" customFormat="1" ht="13.5">
      <c r="B223" s="390"/>
      <c r="D223" s="258" t="s">
        <v>294</v>
      </c>
      <c r="E223" s="268" t="s">
        <v>1674</v>
      </c>
      <c r="F223" s="240" t="s">
        <v>304</v>
      </c>
      <c r="H223" s="269">
        <v>24.129</v>
      </c>
      <c r="L223" s="390"/>
      <c r="M223" s="391"/>
      <c r="N223" s="392"/>
      <c r="O223" s="392"/>
      <c r="P223" s="392"/>
      <c r="Q223" s="392"/>
      <c r="R223" s="392"/>
      <c r="S223" s="392"/>
      <c r="T223" s="393"/>
      <c r="AT223" s="394" t="s">
        <v>294</v>
      </c>
      <c r="AU223" s="394" t="s">
        <v>86</v>
      </c>
      <c r="AV223" s="267" t="s">
        <v>292</v>
      </c>
      <c r="AW223" s="267" t="s">
        <v>40</v>
      </c>
      <c r="AX223" s="267" t="s">
        <v>26</v>
      </c>
      <c r="AY223" s="394" t="s">
        <v>284</v>
      </c>
    </row>
    <row r="224" spans="2:65" s="285" customFormat="1" ht="22.5" customHeight="1">
      <c r="B224" s="347"/>
      <c r="C224" s="252" t="s">
        <v>465</v>
      </c>
      <c r="D224" s="252" t="s">
        <v>287</v>
      </c>
      <c r="E224" s="253" t="s">
        <v>424</v>
      </c>
      <c r="F224" s="236" t="s">
        <v>1806</v>
      </c>
      <c r="G224" s="254" t="s">
        <v>308</v>
      </c>
      <c r="H224" s="255">
        <v>1.44</v>
      </c>
      <c r="I224" s="123">
        <v>0</v>
      </c>
      <c r="J224" s="256">
        <f>ROUND(I224*H224,2)</f>
        <v>0</v>
      </c>
      <c r="K224" s="236" t="s">
        <v>291</v>
      </c>
      <c r="L224" s="347"/>
      <c r="M224" s="372" t="s">
        <v>5</v>
      </c>
      <c r="N224" s="373" t="s">
        <v>48</v>
      </c>
      <c r="O224" s="300"/>
      <c r="P224" s="374">
        <f>O224*H224</f>
        <v>0</v>
      </c>
      <c r="Q224" s="374">
        <v>0</v>
      </c>
      <c r="R224" s="374">
        <f>Q224*H224</f>
        <v>0</v>
      </c>
      <c r="S224" s="374">
        <v>0</v>
      </c>
      <c r="T224" s="375">
        <f>S224*H224</f>
        <v>0</v>
      </c>
      <c r="AR224" s="341" t="s">
        <v>292</v>
      </c>
      <c r="AT224" s="341" t="s">
        <v>287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1807</v>
      </c>
    </row>
    <row r="225" spans="2:51" s="261" customFormat="1" ht="13.5">
      <c r="B225" s="377"/>
      <c r="D225" s="262" t="s">
        <v>294</v>
      </c>
      <c r="E225" s="263" t="s">
        <v>5</v>
      </c>
      <c r="F225" s="238" t="s">
        <v>298</v>
      </c>
      <c r="H225" s="264" t="s">
        <v>5</v>
      </c>
      <c r="L225" s="377"/>
      <c r="M225" s="378"/>
      <c r="N225" s="379"/>
      <c r="O225" s="379"/>
      <c r="P225" s="379"/>
      <c r="Q225" s="379"/>
      <c r="R225" s="379"/>
      <c r="S225" s="379"/>
      <c r="T225" s="380"/>
      <c r="AT225" s="264" t="s">
        <v>294</v>
      </c>
      <c r="AU225" s="264" t="s">
        <v>86</v>
      </c>
      <c r="AV225" s="261" t="s">
        <v>26</v>
      </c>
      <c r="AW225" s="261" t="s">
        <v>40</v>
      </c>
      <c r="AX225" s="261" t="s">
        <v>77</v>
      </c>
      <c r="AY225" s="264" t="s">
        <v>284</v>
      </c>
    </row>
    <row r="226" spans="2:51" s="257" customFormat="1" ht="13.5">
      <c r="B226" s="381"/>
      <c r="D226" s="262" t="s">
        <v>294</v>
      </c>
      <c r="E226" s="265" t="s">
        <v>1676</v>
      </c>
      <c r="F226" s="239" t="s">
        <v>1808</v>
      </c>
      <c r="H226" s="266">
        <v>1.44</v>
      </c>
      <c r="L226" s="381"/>
      <c r="M226" s="382"/>
      <c r="N226" s="383"/>
      <c r="O226" s="383"/>
      <c r="P226" s="383"/>
      <c r="Q226" s="383"/>
      <c r="R226" s="383"/>
      <c r="S226" s="383"/>
      <c r="T226" s="384"/>
      <c r="AT226" s="265" t="s">
        <v>294</v>
      </c>
      <c r="AU226" s="265" t="s">
        <v>86</v>
      </c>
      <c r="AV226" s="257" t="s">
        <v>86</v>
      </c>
      <c r="AW226" s="257" t="s">
        <v>40</v>
      </c>
      <c r="AX226" s="257" t="s">
        <v>26</v>
      </c>
      <c r="AY226" s="265" t="s">
        <v>284</v>
      </c>
    </row>
    <row r="227" spans="2:63" s="246" customFormat="1" ht="29.85" customHeight="1">
      <c r="B227" s="365"/>
      <c r="D227" s="250" t="s">
        <v>76</v>
      </c>
      <c r="E227" s="242" t="s">
        <v>86</v>
      </c>
      <c r="F227" s="242" t="s">
        <v>432</v>
      </c>
      <c r="J227" s="251">
        <f>BK227</f>
        <v>0</v>
      </c>
      <c r="L227" s="365"/>
      <c r="M227" s="366"/>
      <c r="N227" s="367"/>
      <c r="O227" s="367"/>
      <c r="P227" s="368">
        <f>SUM(P228:P251)</f>
        <v>0</v>
      </c>
      <c r="Q227" s="367"/>
      <c r="R227" s="368">
        <f>SUM(R228:R251)</f>
        <v>92.12235763</v>
      </c>
      <c r="S227" s="367"/>
      <c r="T227" s="369">
        <f>SUM(T228:T251)</f>
        <v>0</v>
      </c>
      <c r="AR227" s="247" t="s">
        <v>26</v>
      </c>
      <c r="AT227" s="370" t="s">
        <v>76</v>
      </c>
      <c r="AU227" s="370" t="s">
        <v>26</v>
      </c>
      <c r="AY227" s="247" t="s">
        <v>284</v>
      </c>
      <c r="BK227" s="371">
        <f>SUM(BK228:BK251)</f>
        <v>0</v>
      </c>
    </row>
    <row r="228" spans="2:65" s="285" customFormat="1" ht="31.5" customHeight="1">
      <c r="B228" s="347"/>
      <c r="C228" s="252" t="s">
        <v>472</v>
      </c>
      <c r="D228" s="252" t="s">
        <v>287</v>
      </c>
      <c r="E228" s="253" t="s">
        <v>434</v>
      </c>
      <c r="F228" s="236" t="s">
        <v>1809</v>
      </c>
      <c r="G228" s="254" t="s">
        <v>290</v>
      </c>
      <c r="H228" s="255">
        <v>270.921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0.00031</v>
      </c>
      <c r="R228" s="374">
        <f>Q228*H228</f>
        <v>0.08398551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1810</v>
      </c>
    </row>
    <row r="229" spans="2:51" s="257" customFormat="1" ht="13.5">
      <c r="B229" s="381"/>
      <c r="D229" s="258" t="s">
        <v>294</v>
      </c>
      <c r="E229" s="259" t="s">
        <v>1626</v>
      </c>
      <c r="F229" s="237" t="s">
        <v>1811</v>
      </c>
      <c r="H229" s="260">
        <v>270.921</v>
      </c>
      <c r="L229" s="381"/>
      <c r="M229" s="382"/>
      <c r="N229" s="383"/>
      <c r="O229" s="383"/>
      <c r="P229" s="383"/>
      <c r="Q229" s="383"/>
      <c r="R229" s="383"/>
      <c r="S229" s="383"/>
      <c r="T229" s="384"/>
      <c r="AT229" s="265" t="s">
        <v>294</v>
      </c>
      <c r="AU229" s="265" t="s">
        <v>86</v>
      </c>
      <c r="AV229" s="257" t="s">
        <v>86</v>
      </c>
      <c r="AW229" s="257" t="s">
        <v>40</v>
      </c>
      <c r="AX229" s="257" t="s">
        <v>26</v>
      </c>
      <c r="AY229" s="265" t="s">
        <v>284</v>
      </c>
    </row>
    <row r="230" spans="2:65" s="285" customFormat="1" ht="22.5" customHeight="1">
      <c r="B230" s="347"/>
      <c r="C230" s="272" t="s">
        <v>478</v>
      </c>
      <c r="D230" s="272" t="s">
        <v>439</v>
      </c>
      <c r="E230" s="273" t="s">
        <v>440</v>
      </c>
      <c r="F230" s="274" t="s">
        <v>441</v>
      </c>
      <c r="G230" s="275" t="s">
        <v>290</v>
      </c>
      <c r="H230" s="276">
        <v>325.105</v>
      </c>
      <c r="I230" s="145">
        <v>0</v>
      </c>
      <c r="J230" s="277">
        <f>ROUND(I230*H230,2)</f>
        <v>0</v>
      </c>
      <c r="K230" s="274" t="s">
        <v>5</v>
      </c>
      <c r="L230" s="399"/>
      <c r="M230" s="400" t="s">
        <v>5</v>
      </c>
      <c r="N230" s="401" t="s">
        <v>48</v>
      </c>
      <c r="O230" s="300"/>
      <c r="P230" s="374">
        <f>O230*H230</f>
        <v>0</v>
      </c>
      <c r="Q230" s="374">
        <v>0.0003</v>
      </c>
      <c r="R230" s="374">
        <f>Q230*H230</f>
        <v>0.0975315</v>
      </c>
      <c r="S230" s="374">
        <v>0</v>
      </c>
      <c r="T230" s="375">
        <f>S230*H230</f>
        <v>0</v>
      </c>
      <c r="AR230" s="341" t="s">
        <v>332</v>
      </c>
      <c r="AT230" s="341" t="s">
        <v>439</v>
      </c>
      <c r="AU230" s="341" t="s">
        <v>86</v>
      </c>
      <c r="AY230" s="341" t="s">
        <v>284</v>
      </c>
      <c r="BE230" s="376">
        <f>IF(N230="základní",J230,0)</f>
        <v>0</v>
      </c>
      <c r="BF230" s="376">
        <f>IF(N230="snížená",J230,0)</f>
        <v>0</v>
      </c>
      <c r="BG230" s="376">
        <f>IF(N230="zákl. přenesená",J230,0)</f>
        <v>0</v>
      </c>
      <c r="BH230" s="376">
        <f>IF(N230="sníž. přenesená",J230,0)</f>
        <v>0</v>
      </c>
      <c r="BI230" s="376">
        <f>IF(N230="nulová",J230,0)</f>
        <v>0</v>
      </c>
      <c r="BJ230" s="341" t="s">
        <v>26</v>
      </c>
      <c r="BK230" s="376">
        <f>ROUND(I230*H230,2)</f>
        <v>0</v>
      </c>
      <c r="BL230" s="341" t="s">
        <v>292</v>
      </c>
      <c r="BM230" s="341" t="s">
        <v>1812</v>
      </c>
    </row>
    <row r="231" spans="2:51" s="257" customFormat="1" ht="13.5">
      <c r="B231" s="381"/>
      <c r="D231" s="258" t="s">
        <v>294</v>
      </c>
      <c r="E231" s="259" t="s">
        <v>5</v>
      </c>
      <c r="F231" s="237" t="s">
        <v>1813</v>
      </c>
      <c r="H231" s="260">
        <v>325.105</v>
      </c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26</v>
      </c>
      <c r="AY231" s="265" t="s">
        <v>284</v>
      </c>
    </row>
    <row r="232" spans="2:65" s="285" customFormat="1" ht="22.5" customHeight="1">
      <c r="B232" s="347"/>
      <c r="C232" s="252" t="s">
        <v>482</v>
      </c>
      <c r="D232" s="252" t="s">
        <v>287</v>
      </c>
      <c r="E232" s="253" t="s">
        <v>445</v>
      </c>
      <c r="F232" s="236" t="s">
        <v>446</v>
      </c>
      <c r="G232" s="254" t="s">
        <v>308</v>
      </c>
      <c r="H232" s="255">
        <v>2.852</v>
      </c>
      <c r="I232" s="123">
        <v>0</v>
      </c>
      <c r="J232" s="256">
        <f>ROUND(I232*H232,2)</f>
        <v>0</v>
      </c>
      <c r="K232" s="236" t="s">
        <v>291</v>
      </c>
      <c r="L232" s="347"/>
      <c r="M232" s="372" t="s">
        <v>5</v>
      </c>
      <c r="N232" s="373" t="s">
        <v>48</v>
      </c>
      <c r="O232" s="300"/>
      <c r="P232" s="374">
        <f>O232*H232</f>
        <v>0</v>
      </c>
      <c r="Q232" s="374">
        <v>1.9205</v>
      </c>
      <c r="R232" s="374">
        <f>Q232*H232</f>
        <v>5.477266</v>
      </c>
      <c r="S232" s="374">
        <v>0</v>
      </c>
      <c r="T232" s="375">
        <f>S232*H232</f>
        <v>0</v>
      </c>
      <c r="AR232" s="341" t="s">
        <v>292</v>
      </c>
      <c r="AT232" s="341" t="s">
        <v>287</v>
      </c>
      <c r="AU232" s="341" t="s">
        <v>86</v>
      </c>
      <c r="AY232" s="341" t="s">
        <v>284</v>
      </c>
      <c r="BE232" s="376">
        <f>IF(N232="základní",J232,0)</f>
        <v>0</v>
      </c>
      <c r="BF232" s="376">
        <f>IF(N232="snížená",J232,0)</f>
        <v>0</v>
      </c>
      <c r="BG232" s="376">
        <f>IF(N232="zákl. přenesená",J232,0)</f>
        <v>0</v>
      </c>
      <c r="BH232" s="376">
        <f>IF(N232="sníž. přenesená",J232,0)</f>
        <v>0</v>
      </c>
      <c r="BI232" s="376">
        <f>IF(N232="nulová",J232,0)</f>
        <v>0</v>
      </c>
      <c r="BJ232" s="341" t="s">
        <v>26</v>
      </c>
      <c r="BK232" s="376">
        <f>ROUND(I232*H232,2)</f>
        <v>0</v>
      </c>
      <c r="BL232" s="341" t="s">
        <v>292</v>
      </c>
      <c r="BM232" s="341" t="s">
        <v>1814</v>
      </c>
    </row>
    <row r="233" spans="2:51" s="257" customFormat="1" ht="13.5">
      <c r="B233" s="381"/>
      <c r="D233" s="258" t="s">
        <v>294</v>
      </c>
      <c r="E233" s="259" t="s">
        <v>5</v>
      </c>
      <c r="F233" s="237" t="s">
        <v>1815</v>
      </c>
      <c r="H233" s="260">
        <v>2.852</v>
      </c>
      <c r="L233" s="381"/>
      <c r="M233" s="382"/>
      <c r="N233" s="383"/>
      <c r="O233" s="383"/>
      <c r="P233" s="383"/>
      <c r="Q233" s="383"/>
      <c r="R233" s="383"/>
      <c r="S233" s="383"/>
      <c r="T233" s="384"/>
      <c r="AT233" s="265" t="s">
        <v>294</v>
      </c>
      <c r="AU233" s="265" t="s">
        <v>86</v>
      </c>
      <c r="AV233" s="257" t="s">
        <v>86</v>
      </c>
      <c r="AW233" s="257" t="s">
        <v>40</v>
      </c>
      <c r="AX233" s="257" t="s">
        <v>26</v>
      </c>
      <c r="AY233" s="265" t="s">
        <v>284</v>
      </c>
    </row>
    <row r="234" spans="2:65" s="285" customFormat="1" ht="22.5" customHeight="1">
      <c r="B234" s="347"/>
      <c r="C234" s="252" t="s">
        <v>487</v>
      </c>
      <c r="D234" s="252" t="s">
        <v>287</v>
      </c>
      <c r="E234" s="253" t="s">
        <v>450</v>
      </c>
      <c r="F234" s="236" t="s">
        <v>1816</v>
      </c>
      <c r="G234" s="254" t="s">
        <v>452</v>
      </c>
      <c r="H234" s="255">
        <v>142.59</v>
      </c>
      <c r="I234" s="123">
        <v>0</v>
      </c>
      <c r="J234" s="256">
        <f>ROUND(I234*H234,2)</f>
        <v>0</v>
      </c>
      <c r="K234" s="236" t="s">
        <v>291</v>
      </c>
      <c r="L234" s="347"/>
      <c r="M234" s="372" t="s">
        <v>5</v>
      </c>
      <c r="N234" s="373" t="s">
        <v>48</v>
      </c>
      <c r="O234" s="300"/>
      <c r="P234" s="374">
        <f>O234*H234</f>
        <v>0</v>
      </c>
      <c r="Q234" s="374">
        <v>0.00049</v>
      </c>
      <c r="R234" s="374">
        <f>Q234*H234</f>
        <v>0.0698691</v>
      </c>
      <c r="S234" s="374">
        <v>0</v>
      </c>
      <c r="T234" s="375">
        <f>S234*H234</f>
        <v>0</v>
      </c>
      <c r="AR234" s="341" t="s">
        <v>292</v>
      </c>
      <c r="AT234" s="341" t="s">
        <v>287</v>
      </c>
      <c r="AU234" s="341" t="s">
        <v>86</v>
      </c>
      <c r="AY234" s="341" t="s">
        <v>284</v>
      </c>
      <c r="BE234" s="376">
        <f>IF(N234="základní",J234,0)</f>
        <v>0</v>
      </c>
      <c r="BF234" s="376">
        <f>IF(N234="snížená",J234,0)</f>
        <v>0</v>
      </c>
      <c r="BG234" s="376">
        <f>IF(N234="zákl. přenesená",J234,0)</f>
        <v>0</v>
      </c>
      <c r="BH234" s="376">
        <f>IF(N234="sníž. přenesená",J234,0)</f>
        <v>0</v>
      </c>
      <c r="BI234" s="376">
        <f>IF(N234="nulová",J234,0)</f>
        <v>0</v>
      </c>
      <c r="BJ234" s="341" t="s">
        <v>26</v>
      </c>
      <c r="BK234" s="376">
        <f>ROUND(I234*H234,2)</f>
        <v>0</v>
      </c>
      <c r="BL234" s="341" t="s">
        <v>292</v>
      </c>
      <c r="BM234" s="341" t="s">
        <v>1817</v>
      </c>
    </row>
    <row r="235" spans="2:51" s="261" customFormat="1" ht="13.5">
      <c r="B235" s="377"/>
      <c r="D235" s="262" t="s">
        <v>294</v>
      </c>
      <c r="E235" s="263" t="s">
        <v>5</v>
      </c>
      <c r="F235" s="238" t="s">
        <v>1818</v>
      </c>
      <c r="H235" s="264" t="s">
        <v>5</v>
      </c>
      <c r="L235" s="377"/>
      <c r="M235" s="378"/>
      <c r="N235" s="379"/>
      <c r="O235" s="379"/>
      <c r="P235" s="379"/>
      <c r="Q235" s="379"/>
      <c r="R235" s="379"/>
      <c r="S235" s="379"/>
      <c r="T235" s="380"/>
      <c r="AT235" s="264" t="s">
        <v>294</v>
      </c>
      <c r="AU235" s="264" t="s">
        <v>86</v>
      </c>
      <c r="AV235" s="261" t="s">
        <v>26</v>
      </c>
      <c r="AW235" s="261" t="s">
        <v>40</v>
      </c>
      <c r="AX235" s="261" t="s">
        <v>77</v>
      </c>
      <c r="AY235" s="264" t="s">
        <v>284</v>
      </c>
    </row>
    <row r="236" spans="2:51" s="257" customFormat="1" ht="13.5">
      <c r="B236" s="381"/>
      <c r="D236" s="262" t="s">
        <v>294</v>
      </c>
      <c r="E236" s="265" t="s">
        <v>5</v>
      </c>
      <c r="F236" s="239" t="s">
        <v>1819</v>
      </c>
      <c r="H236" s="266">
        <v>122.535</v>
      </c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77</v>
      </c>
      <c r="AY236" s="265" t="s">
        <v>284</v>
      </c>
    </row>
    <row r="237" spans="2:51" s="257" customFormat="1" ht="13.5">
      <c r="B237" s="381"/>
      <c r="D237" s="262" t="s">
        <v>294</v>
      </c>
      <c r="E237" s="265" t="s">
        <v>5</v>
      </c>
      <c r="F237" s="239" t="s">
        <v>1820</v>
      </c>
      <c r="H237" s="266">
        <v>20.055</v>
      </c>
      <c r="L237" s="381"/>
      <c r="M237" s="382"/>
      <c r="N237" s="383"/>
      <c r="O237" s="383"/>
      <c r="P237" s="383"/>
      <c r="Q237" s="383"/>
      <c r="R237" s="383"/>
      <c r="S237" s="383"/>
      <c r="T237" s="384"/>
      <c r="AT237" s="265" t="s">
        <v>294</v>
      </c>
      <c r="AU237" s="265" t="s">
        <v>86</v>
      </c>
      <c r="AV237" s="257" t="s">
        <v>86</v>
      </c>
      <c r="AW237" s="257" t="s">
        <v>40</v>
      </c>
      <c r="AX237" s="257" t="s">
        <v>77</v>
      </c>
      <c r="AY237" s="265" t="s">
        <v>284</v>
      </c>
    </row>
    <row r="238" spans="2:51" s="267" customFormat="1" ht="13.5">
      <c r="B238" s="390"/>
      <c r="D238" s="258" t="s">
        <v>294</v>
      </c>
      <c r="E238" s="268" t="s">
        <v>1624</v>
      </c>
      <c r="F238" s="240" t="s">
        <v>304</v>
      </c>
      <c r="H238" s="269">
        <v>142.59</v>
      </c>
      <c r="L238" s="390"/>
      <c r="M238" s="391"/>
      <c r="N238" s="392"/>
      <c r="O238" s="392"/>
      <c r="P238" s="392"/>
      <c r="Q238" s="392"/>
      <c r="R238" s="392"/>
      <c r="S238" s="392"/>
      <c r="T238" s="393"/>
      <c r="AT238" s="394" t="s">
        <v>294</v>
      </c>
      <c r="AU238" s="394" t="s">
        <v>86</v>
      </c>
      <c r="AV238" s="267" t="s">
        <v>292</v>
      </c>
      <c r="AW238" s="267" t="s">
        <v>40</v>
      </c>
      <c r="AX238" s="267" t="s">
        <v>26</v>
      </c>
      <c r="AY238" s="394" t="s">
        <v>284</v>
      </c>
    </row>
    <row r="239" spans="2:65" s="285" customFormat="1" ht="22.5" customHeight="1">
      <c r="B239" s="347"/>
      <c r="C239" s="252" t="s">
        <v>492</v>
      </c>
      <c r="D239" s="252" t="s">
        <v>287</v>
      </c>
      <c r="E239" s="253" t="s">
        <v>456</v>
      </c>
      <c r="F239" s="236" t="s">
        <v>1821</v>
      </c>
      <c r="G239" s="254" t="s">
        <v>452</v>
      </c>
      <c r="H239" s="255">
        <v>142.59</v>
      </c>
      <c r="I239" s="123">
        <v>0</v>
      </c>
      <c r="J239" s="256">
        <f>ROUND(I239*H239,2)</f>
        <v>0</v>
      </c>
      <c r="K239" s="236" t="s">
        <v>291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0</v>
      </c>
      <c r="R239" s="374">
        <f>Q239*H239</f>
        <v>0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1822</v>
      </c>
    </row>
    <row r="240" spans="2:51" s="257" customFormat="1" ht="13.5">
      <c r="B240" s="381"/>
      <c r="D240" s="258" t="s">
        <v>294</v>
      </c>
      <c r="E240" s="259" t="s">
        <v>5</v>
      </c>
      <c r="F240" s="237" t="s">
        <v>1624</v>
      </c>
      <c r="H240" s="260">
        <v>142.59</v>
      </c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26</v>
      </c>
      <c r="AY240" s="265" t="s">
        <v>284</v>
      </c>
    </row>
    <row r="241" spans="2:65" s="285" customFormat="1" ht="22.5" customHeight="1">
      <c r="B241" s="347"/>
      <c r="C241" s="272" t="s">
        <v>497</v>
      </c>
      <c r="D241" s="272" t="s">
        <v>439</v>
      </c>
      <c r="E241" s="273" t="s">
        <v>460</v>
      </c>
      <c r="F241" s="274" t="s">
        <v>1823</v>
      </c>
      <c r="G241" s="275" t="s">
        <v>462</v>
      </c>
      <c r="H241" s="276">
        <v>38.499</v>
      </c>
      <c r="I241" s="145">
        <v>0</v>
      </c>
      <c r="J241" s="277">
        <f>ROUND(I241*H241,2)</f>
        <v>0</v>
      </c>
      <c r="K241" s="274" t="s">
        <v>291</v>
      </c>
      <c r="L241" s="399"/>
      <c r="M241" s="400" t="s">
        <v>5</v>
      </c>
      <c r="N241" s="401" t="s">
        <v>48</v>
      </c>
      <c r="O241" s="300"/>
      <c r="P241" s="374">
        <f>O241*H241</f>
        <v>0</v>
      </c>
      <c r="Q241" s="374">
        <v>1</v>
      </c>
      <c r="R241" s="374">
        <f>Q241*H241</f>
        <v>38.499</v>
      </c>
      <c r="S241" s="374">
        <v>0</v>
      </c>
      <c r="T241" s="375">
        <f>S241*H241</f>
        <v>0</v>
      </c>
      <c r="AR241" s="341" t="s">
        <v>332</v>
      </c>
      <c r="AT241" s="341" t="s">
        <v>439</v>
      </c>
      <c r="AU241" s="341" t="s">
        <v>86</v>
      </c>
      <c r="AY241" s="341" t="s">
        <v>284</v>
      </c>
      <c r="BE241" s="376">
        <f>IF(N241="základní",J241,0)</f>
        <v>0</v>
      </c>
      <c r="BF241" s="376">
        <f>IF(N241="snížená",J241,0)</f>
        <v>0</v>
      </c>
      <c r="BG241" s="376">
        <f>IF(N241="zákl. přenesená",J241,0)</f>
        <v>0</v>
      </c>
      <c r="BH241" s="376">
        <f>IF(N241="sníž. přenesená",J241,0)</f>
        <v>0</v>
      </c>
      <c r="BI241" s="376">
        <f>IF(N241="nulová",J241,0)</f>
        <v>0</v>
      </c>
      <c r="BJ241" s="341" t="s">
        <v>26</v>
      </c>
      <c r="BK241" s="376">
        <f>ROUND(I241*H241,2)</f>
        <v>0</v>
      </c>
      <c r="BL241" s="341" t="s">
        <v>292</v>
      </c>
      <c r="BM241" s="341" t="s">
        <v>1824</v>
      </c>
    </row>
    <row r="242" spans="2:51" s="257" customFormat="1" ht="13.5">
      <c r="B242" s="381"/>
      <c r="D242" s="258" t="s">
        <v>294</v>
      </c>
      <c r="E242" s="259" t="s">
        <v>5</v>
      </c>
      <c r="F242" s="237" t="s">
        <v>1825</v>
      </c>
      <c r="H242" s="260">
        <v>38.499</v>
      </c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26</v>
      </c>
      <c r="AY242" s="265" t="s">
        <v>284</v>
      </c>
    </row>
    <row r="243" spans="2:65" s="285" customFormat="1" ht="31.5" customHeight="1">
      <c r="B243" s="347"/>
      <c r="C243" s="252" t="s">
        <v>504</v>
      </c>
      <c r="D243" s="252" t="s">
        <v>287</v>
      </c>
      <c r="E243" s="253" t="s">
        <v>1826</v>
      </c>
      <c r="F243" s="236" t="s">
        <v>1827</v>
      </c>
      <c r="G243" s="254" t="s">
        <v>308</v>
      </c>
      <c r="H243" s="255">
        <v>2.822</v>
      </c>
      <c r="I243" s="123">
        <v>0</v>
      </c>
      <c r="J243" s="256">
        <f>ROUND(I243*H243,2)</f>
        <v>0</v>
      </c>
      <c r="K243" s="236" t="s">
        <v>291</v>
      </c>
      <c r="L243" s="347"/>
      <c r="M243" s="372" t="s">
        <v>5</v>
      </c>
      <c r="N243" s="373" t="s">
        <v>48</v>
      </c>
      <c r="O243" s="300"/>
      <c r="P243" s="374">
        <f>O243*H243</f>
        <v>0</v>
      </c>
      <c r="Q243" s="374">
        <v>2.16</v>
      </c>
      <c r="R243" s="374">
        <f>Q243*H243</f>
        <v>6.0955200000000005</v>
      </c>
      <c r="S243" s="374">
        <v>0</v>
      </c>
      <c r="T243" s="375">
        <f>S243*H243</f>
        <v>0</v>
      </c>
      <c r="AR243" s="341" t="s">
        <v>292</v>
      </c>
      <c r="AT243" s="341" t="s">
        <v>287</v>
      </c>
      <c r="AU243" s="341" t="s">
        <v>86</v>
      </c>
      <c r="AY243" s="341" t="s">
        <v>284</v>
      </c>
      <c r="BE243" s="376">
        <f>IF(N243="základní",J243,0)</f>
        <v>0</v>
      </c>
      <c r="BF243" s="376">
        <f>IF(N243="snížená",J243,0)</f>
        <v>0</v>
      </c>
      <c r="BG243" s="376">
        <f>IF(N243="zákl. přenesená",J243,0)</f>
        <v>0</v>
      </c>
      <c r="BH243" s="376">
        <f>IF(N243="sníž. přenesená",J243,0)</f>
        <v>0</v>
      </c>
      <c r="BI243" s="376">
        <f>IF(N243="nulová",J243,0)</f>
        <v>0</v>
      </c>
      <c r="BJ243" s="341" t="s">
        <v>26</v>
      </c>
      <c r="BK243" s="376">
        <f>ROUND(I243*H243,2)</f>
        <v>0</v>
      </c>
      <c r="BL243" s="341" t="s">
        <v>292</v>
      </c>
      <c r="BM243" s="341" t="s">
        <v>1828</v>
      </c>
    </row>
    <row r="244" spans="2:51" s="261" customFormat="1" ht="13.5">
      <c r="B244" s="377"/>
      <c r="D244" s="262" t="s">
        <v>294</v>
      </c>
      <c r="E244" s="263" t="s">
        <v>5</v>
      </c>
      <c r="F244" s="238" t="s">
        <v>1818</v>
      </c>
      <c r="H244" s="264" t="s">
        <v>5</v>
      </c>
      <c r="L244" s="377"/>
      <c r="M244" s="378"/>
      <c r="N244" s="379"/>
      <c r="O244" s="379"/>
      <c r="P244" s="379"/>
      <c r="Q244" s="379"/>
      <c r="R244" s="379"/>
      <c r="S244" s="379"/>
      <c r="T244" s="380"/>
      <c r="AT244" s="264" t="s">
        <v>294</v>
      </c>
      <c r="AU244" s="264" t="s">
        <v>86</v>
      </c>
      <c r="AV244" s="261" t="s">
        <v>26</v>
      </c>
      <c r="AW244" s="261" t="s">
        <v>40</v>
      </c>
      <c r="AX244" s="261" t="s">
        <v>77</v>
      </c>
      <c r="AY244" s="264" t="s">
        <v>284</v>
      </c>
    </row>
    <row r="245" spans="2:51" s="257" customFormat="1" ht="13.5">
      <c r="B245" s="381"/>
      <c r="D245" s="258" t="s">
        <v>294</v>
      </c>
      <c r="E245" s="259" t="s">
        <v>5</v>
      </c>
      <c r="F245" s="237" t="s">
        <v>1829</v>
      </c>
      <c r="H245" s="260">
        <v>2.822</v>
      </c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5" s="285" customFormat="1" ht="22.5" customHeight="1">
      <c r="B246" s="347"/>
      <c r="C246" s="252" t="s">
        <v>508</v>
      </c>
      <c r="D246" s="252" t="s">
        <v>287</v>
      </c>
      <c r="E246" s="253" t="s">
        <v>1830</v>
      </c>
      <c r="F246" s="236" t="s">
        <v>1831</v>
      </c>
      <c r="G246" s="254" t="s">
        <v>308</v>
      </c>
      <c r="H246" s="255">
        <v>10.369</v>
      </c>
      <c r="I246" s="123">
        <v>0</v>
      </c>
      <c r="J246" s="256">
        <f>ROUND(I246*H246,2)</f>
        <v>0</v>
      </c>
      <c r="K246" s="236" t="s">
        <v>5</v>
      </c>
      <c r="L246" s="347"/>
      <c r="M246" s="372" t="s">
        <v>5</v>
      </c>
      <c r="N246" s="373" t="s">
        <v>48</v>
      </c>
      <c r="O246" s="300"/>
      <c r="P246" s="374">
        <f>O246*H246</f>
        <v>0</v>
      </c>
      <c r="Q246" s="374">
        <v>2.6436</v>
      </c>
      <c r="R246" s="374">
        <f>Q246*H246</f>
        <v>27.4114884</v>
      </c>
      <c r="S246" s="374">
        <v>0</v>
      </c>
      <c r="T246" s="375">
        <f>S246*H246</f>
        <v>0</v>
      </c>
      <c r="AR246" s="341" t="s">
        <v>292</v>
      </c>
      <c r="AT246" s="341" t="s">
        <v>287</v>
      </c>
      <c r="AU246" s="341" t="s">
        <v>86</v>
      </c>
      <c r="AY246" s="341" t="s">
        <v>284</v>
      </c>
      <c r="BE246" s="376">
        <f>IF(N246="základní",J246,0)</f>
        <v>0</v>
      </c>
      <c r="BF246" s="376">
        <f>IF(N246="snížená",J246,0)</f>
        <v>0</v>
      </c>
      <c r="BG246" s="376">
        <f>IF(N246="zákl. přenesená",J246,0)</f>
        <v>0</v>
      </c>
      <c r="BH246" s="376">
        <f>IF(N246="sníž. přenesená",J246,0)</f>
        <v>0</v>
      </c>
      <c r="BI246" s="376">
        <f>IF(N246="nulová",J246,0)</f>
        <v>0</v>
      </c>
      <c r="BJ246" s="341" t="s">
        <v>26</v>
      </c>
      <c r="BK246" s="376">
        <f>ROUND(I246*H246,2)</f>
        <v>0</v>
      </c>
      <c r="BL246" s="341" t="s">
        <v>292</v>
      </c>
      <c r="BM246" s="341" t="s">
        <v>1832</v>
      </c>
    </row>
    <row r="247" spans="2:51" s="261" customFormat="1" ht="13.5">
      <c r="B247" s="377"/>
      <c r="D247" s="262" t="s">
        <v>294</v>
      </c>
      <c r="E247" s="263" t="s">
        <v>5</v>
      </c>
      <c r="F247" s="238" t="s">
        <v>1818</v>
      </c>
      <c r="H247" s="264" t="s">
        <v>5</v>
      </c>
      <c r="L247" s="377"/>
      <c r="M247" s="378"/>
      <c r="N247" s="379"/>
      <c r="O247" s="379"/>
      <c r="P247" s="379"/>
      <c r="Q247" s="379"/>
      <c r="R247" s="379"/>
      <c r="S247" s="379"/>
      <c r="T247" s="380"/>
      <c r="AT247" s="264" t="s">
        <v>294</v>
      </c>
      <c r="AU247" s="264" t="s">
        <v>86</v>
      </c>
      <c r="AV247" s="261" t="s">
        <v>26</v>
      </c>
      <c r="AW247" s="261" t="s">
        <v>40</v>
      </c>
      <c r="AX247" s="261" t="s">
        <v>77</v>
      </c>
      <c r="AY247" s="264" t="s">
        <v>284</v>
      </c>
    </row>
    <row r="248" spans="2:51" s="257" customFormat="1" ht="13.5">
      <c r="B248" s="381"/>
      <c r="D248" s="258" t="s">
        <v>294</v>
      </c>
      <c r="E248" s="259" t="s">
        <v>5</v>
      </c>
      <c r="F248" s="237" t="s">
        <v>1833</v>
      </c>
      <c r="H248" s="260">
        <v>10.369</v>
      </c>
      <c r="L248" s="381"/>
      <c r="M248" s="382"/>
      <c r="N248" s="383"/>
      <c r="O248" s="383"/>
      <c r="P248" s="383"/>
      <c r="Q248" s="383"/>
      <c r="R248" s="383"/>
      <c r="S248" s="383"/>
      <c r="T248" s="384"/>
      <c r="AT248" s="265" t="s">
        <v>294</v>
      </c>
      <c r="AU248" s="265" t="s">
        <v>86</v>
      </c>
      <c r="AV248" s="257" t="s">
        <v>86</v>
      </c>
      <c r="AW248" s="257" t="s">
        <v>40</v>
      </c>
      <c r="AX248" s="257" t="s">
        <v>26</v>
      </c>
      <c r="AY248" s="265" t="s">
        <v>284</v>
      </c>
    </row>
    <row r="249" spans="2:65" s="285" customFormat="1" ht="31.5" customHeight="1">
      <c r="B249" s="347"/>
      <c r="C249" s="252" t="s">
        <v>513</v>
      </c>
      <c r="D249" s="252" t="s">
        <v>287</v>
      </c>
      <c r="E249" s="253" t="s">
        <v>493</v>
      </c>
      <c r="F249" s="236" t="s">
        <v>1834</v>
      </c>
      <c r="G249" s="254" t="s">
        <v>290</v>
      </c>
      <c r="H249" s="255">
        <v>33.591</v>
      </c>
      <c r="I249" s="123">
        <v>0</v>
      </c>
      <c r="J249" s="256">
        <f>ROUND(I249*H249,2)</f>
        <v>0</v>
      </c>
      <c r="K249" s="236" t="s">
        <v>291</v>
      </c>
      <c r="L249" s="347"/>
      <c r="M249" s="372" t="s">
        <v>5</v>
      </c>
      <c r="N249" s="373" t="s">
        <v>48</v>
      </c>
      <c r="O249" s="300"/>
      <c r="P249" s="374">
        <f>O249*H249</f>
        <v>0</v>
      </c>
      <c r="Q249" s="374">
        <v>0.42832</v>
      </c>
      <c r="R249" s="374">
        <f>Q249*H249</f>
        <v>14.38769712</v>
      </c>
      <c r="S249" s="374">
        <v>0</v>
      </c>
      <c r="T249" s="375">
        <f>S249*H249</f>
        <v>0</v>
      </c>
      <c r="AR249" s="341" t="s">
        <v>292</v>
      </c>
      <c r="AT249" s="341" t="s">
        <v>287</v>
      </c>
      <c r="AU249" s="341" t="s">
        <v>86</v>
      </c>
      <c r="AY249" s="341" t="s">
        <v>284</v>
      </c>
      <c r="BE249" s="376">
        <f>IF(N249="základní",J249,0)</f>
        <v>0</v>
      </c>
      <c r="BF249" s="376">
        <f>IF(N249="snížená",J249,0)</f>
        <v>0</v>
      </c>
      <c r="BG249" s="376">
        <f>IF(N249="zákl. přenesená",J249,0)</f>
        <v>0</v>
      </c>
      <c r="BH249" s="376">
        <f>IF(N249="sníž. přenesená",J249,0)</f>
        <v>0</v>
      </c>
      <c r="BI249" s="376">
        <f>IF(N249="nulová",J249,0)</f>
        <v>0</v>
      </c>
      <c r="BJ249" s="341" t="s">
        <v>26</v>
      </c>
      <c r="BK249" s="376">
        <f>ROUND(I249*H249,2)</f>
        <v>0</v>
      </c>
      <c r="BL249" s="341" t="s">
        <v>292</v>
      </c>
      <c r="BM249" s="341" t="s">
        <v>1835</v>
      </c>
    </row>
    <row r="250" spans="2:51" s="261" customFormat="1" ht="13.5">
      <c r="B250" s="377"/>
      <c r="D250" s="262" t="s">
        <v>294</v>
      </c>
      <c r="E250" s="263" t="s">
        <v>5</v>
      </c>
      <c r="F250" s="238" t="s">
        <v>1818</v>
      </c>
      <c r="H250" s="264" t="s">
        <v>5</v>
      </c>
      <c r="L250" s="377"/>
      <c r="M250" s="378"/>
      <c r="N250" s="379"/>
      <c r="O250" s="379"/>
      <c r="P250" s="379"/>
      <c r="Q250" s="379"/>
      <c r="R250" s="379"/>
      <c r="S250" s="379"/>
      <c r="T250" s="380"/>
      <c r="AT250" s="264" t="s">
        <v>294</v>
      </c>
      <c r="AU250" s="264" t="s">
        <v>86</v>
      </c>
      <c r="AV250" s="261" t="s">
        <v>26</v>
      </c>
      <c r="AW250" s="261" t="s">
        <v>40</v>
      </c>
      <c r="AX250" s="261" t="s">
        <v>77</v>
      </c>
      <c r="AY250" s="264" t="s">
        <v>284</v>
      </c>
    </row>
    <row r="251" spans="2:51" s="257" customFormat="1" ht="13.5">
      <c r="B251" s="381"/>
      <c r="D251" s="262" t="s">
        <v>294</v>
      </c>
      <c r="E251" s="265" t="s">
        <v>5</v>
      </c>
      <c r="F251" s="239" t="s">
        <v>1836</v>
      </c>
      <c r="H251" s="266">
        <v>33.591</v>
      </c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3" s="246" customFormat="1" ht="29.85" customHeight="1">
      <c r="B252" s="365"/>
      <c r="D252" s="250" t="s">
        <v>76</v>
      </c>
      <c r="E252" s="242" t="s">
        <v>305</v>
      </c>
      <c r="F252" s="242" t="s">
        <v>503</v>
      </c>
      <c r="J252" s="251">
        <f>BK252</f>
        <v>0</v>
      </c>
      <c r="L252" s="365"/>
      <c r="M252" s="366"/>
      <c r="N252" s="367"/>
      <c r="O252" s="367"/>
      <c r="P252" s="368">
        <f>SUM(P253:P270)</f>
        <v>0</v>
      </c>
      <c r="Q252" s="367"/>
      <c r="R252" s="368">
        <f>SUM(R253:R270)</f>
        <v>5.362522</v>
      </c>
      <c r="S252" s="367"/>
      <c r="T252" s="369">
        <f>SUM(T253:T270)</f>
        <v>0</v>
      </c>
      <c r="AR252" s="247" t="s">
        <v>26</v>
      </c>
      <c r="AT252" s="370" t="s">
        <v>76</v>
      </c>
      <c r="AU252" s="370" t="s">
        <v>26</v>
      </c>
      <c r="AY252" s="247" t="s">
        <v>284</v>
      </c>
      <c r="BK252" s="371">
        <f>SUM(BK253:BK270)</f>
        <v>0</v>
      </c>
    </row>
    <row r="253" spans="2:65" s="285" customFormat="1" ht="22.5" customHeight="1">
      <c r="B253" s="347"/>
      <c r="C253" s="252" t="s">
        <v>518</v>
      </c>
      <c r="D253" s="252" t="s">
        <v>287</v>
      </c>
      <c r="E253" s="253" t="s">
        <v>505</v>
      </c>
      <c r="F253" s="236" t="s">
        <v>1837</v>
      </c>
      <c r="G253" s="254" t="s">
        <v>485</v>
      </c>
      <c r="H253" s="255">
        <v>0.28</v>
      </c>
      <c r="I253" s="123">
        <v>0</v>
      </c>
      <c r="J253" s="256">
        <f>ROUND(I253*H253,2)</f>
        <v>0</v>
      </c>
      <c r="K253" s="236" t="s">
        <v>291</v>
      </c>
      <c r="L253" s="347"/>
      <c r="M253" s="372" t="s">
        <v>5</v>
      </c>
      <c r="N253" s="373" t="s">
        <v>48</v>
      </c>
      <c r="O253" s="300"/>
      <c r="P253" s="374">
        <f>O253*H253</f>
        <v>0</v>
      </c>
      <c r="Q253" s="374">
        <v>0.46505</v>
      </c>
      <c r="R253" s="374">
        <f>Q253*H253</f>
        <v>0.13021400000000002</v>
      </c>
      <c r="S253" s="374">
        <v>0</v>
      </c>
      <c r="T253" s="375">
        <f>S253*H253</f>
        <v>0</v>
      </c>
      <c r="AR253" s="341" t="s">
        <v>292</v>
      </c>
      <c r="AT253" s="341" t="s">
        <v>287</v>
      </c>
      <c r="AU253" s="341" t="s">
        <v>86</v>
      </c>
      <c r="AY253" s="341" t="s">
        <v>284</v>
      </c>
      <c r="BE253" s="376">
        <f>IF(N253="základní",J253,0)</f>
        <v>0</v>
      </c>
      <c r="BF253" s="376">
        <f>IF(N253="snížená",J253,0)</f>
        <v>0</v>
      </c>
      <c r="BG253" s="376">
        <f>IF(N253="zákl. přenesená",J253,0)</f>
        <v>0</v>
      </c>
      <c r="BH253" s="376">
        <f>IF(N253="sníž. přenesená",J253,0)</f>
        <v>0</v>
      </c>
      <c r="BI253" s="376">
        <f>IF(N253="nulová",J253,0)</f>
        <v>0</v>
      </c>
      <c r="BJ253" s="341" t="s">
        <v>26</v>
      </c>
      <c r="BK253" s="376">
        <f>ROUND(I253*H253,2)</f>
        <v>0</v>
      </c>
      <c r="BL253" s="341" t="s">
        <v>292</v>
      </c>
      <c r="BM253" s="341" t="s">
        <v>1838</v>
      </c>
    </row>
    <row r="254" spans="2:51" s="261" customFormat="1" ht="13.5">
      <c r="B254" s="377"/>
      <c r="D254" s="262" t="s">
        <v>294</v>
      </c>
      <c r="E254" s="263" t="s">
        <v>5</v>
      </c>
      <c r="F254" s="238" t="s">
        <v>469</v>
      </c>
      <c r="H254" s="264" t="s">
        <v>5</v>
      </c>
      <c r="L254" s="377"/>
      <c r="M254" s="378"/>
      <c r="N254" s="379"/>
      <c r="O254" s="379"/>
      <c r="P254" s="379"/>
      <c r="Q254" s="379"/>
      <c r="R254" s="379"/>
      <c r="S254" s="379"/>
      <c r="T254" s="380"/>
      <c r="AT254" s="264" t="s">
        <v>294</v>
      </c>
      <c r="AU254" s="264" t="s">
        <v>86</v>
      </c>
      <c r="AV254" s="261" t="s">
        <v>26</v>
      </c>
      <c r="AW254" s="261" t="s">
        <v>40</v>
      </c>
      <c r="AX254" s="261" t="s">
        <v>77</v>
      </c>
      <c r="AY254" s="264" t="s">
        <v>284</v>
      </c>
    </row>
    <row r="255" spans="2:51" s="257" customFormat="1" ht="13.5">
      <c r="B255" s="381"/>
      <c r="D255" s="258" t="s">
        <v>294</v>
      </c>
      <c r="E255" s="259" t="s">
        <v>5</v>
      </c>
      <c r="F255" s="237" t="s">
        <v>1839</v>
      </c>
      <c r="H255" s="260">
        <v>0.28</v>
      </c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5" s="285" customFormat="1" ht="31.5" customHeight="1">
      <c r="B256" s="347"/>
      <c r="C256" s="252" t="s">
        <v>523</v>
      </c>
      <c r="D256" s="252" t="s">
        <v>287</v>
      </c>
      <c r="E256" s="253" t="s">
        <v>1840</v>
      </c>
      <c r="F256" s="236" t="s">
        <v>1841</v>
      </c>
      <c r="G256" s="254" t="s">
        <v>308</v>
      </c>
      <c r="H256" s="255">
        <v>0.606</v>
      </c>
      <c r="I256" s="123">
        <v>0</v>
      </c>
      <c r="J256" s="256">
        <f>ROUND(I256*H256,2)</f>
        <v>0</v>
      </c>
      <c r="K256" s="236" t="s">
        <v>291</v>
      </c>
      <c r="L256" s="347"/>
      <c r="M256" s="372" t="s">
        <v>5</v>
      </c>
      <c r="N256" s="373" t="s">
        <v>48</v>
      </c>
      <c r="O256" s="300"/>
      <c r="P256" s="374">
        <f>O256*H256</f>
        <v>0</v>
      </c>
      <c r="Q256" s="374">
        <v>1.7545</v>
      </c>
      <c r="R256" s="374">
        <f>Q256*H256</f>
        <v>1.063227</v>
      </c>
      <c r="S256" s="374">
        <v>0</v>
      </c>
      <c r="T256" s="375">
        <f>S256*H256</f>
        <v>0</v>
      </c>
      <c r="AR256" s="341" t="s">
        <v>292</v>
      </c>
      <c r="AT256" s="341" t="s">
        <v>287</v>
      </c>
      <c r="AU256" s="341" t="s">
        <v>86</v>
      </c>
      <c r="AY256" s="341" t="s">
        <v>284</v>
      </c>
      <c r="BE256" s="376">
        <f>IF(N256="základní",J256,0)</f>
        <v>0</v>
      </c>
      <c r="BF256" s="376">
        <f>IF(N256="snížená",J256,0)</f>
        <v>0</v>
      </c>
      <c r="BG256" s="376">
        <f>IF(N256="zákl. přenesená",J256,0)</f>
        <v>0</v>
      </c>
      <c r="BH256" s="376">
        <f>IF(N256="sníž. přenesená",J256,0)</f>
        <v>0</v>
      </c>
      <c r="BI256" s="376">
        <f>IF(N256="nulová",J256,0)</f>
        <v>0</v>
      </c>
      <c r="BJ256" s="341" t="s">
        <v>26</v>
      </c>
      <c r="BK256" s="376">
        <f>ROUND(I256*H256,2)</f>
        <v>0</v>
      </c>
      <c r="BL256" s="341" t="s">
        <v>292</v>
      </c>
      <c r="BM256" s="341" t="s">
        <v>1842</v>
      </c>
    </row>
    <row r="257" spans="2:51" s="261" customFormat="1" ht="13.5">
      <c r="B257" s="377"/>
      <c r="D257" s="262" t="s">
        <v>294</v>
      </c>
      <c r="E257" s="263" t="s">
        <v>5</v>
      </c>
      <c r="F257" s="238" t="s">
        <v>298</v>
      </c>
      <c r="H257" s="264" t="s">
        <v>5</v>
      </c>
      <c r="L257" s="377"/>
      <c r="M257" s="378"/>
      <c r="N257" s="379"/>
      <c r="O257" s="379"/>
      <c r="P257" s="379"/>
      <c r="Q257" s="379"/>
      <c r="R257" s="379"/>
      <c r="S257" s="379"/>
      <c r="T257" s="380"/>
      <c r="AT257" s="264" t="s">
        <v>294</v>
      </c>
      <c r="AU257" s="264" t="s">
        <v>86</v>
      </c>
      <c r="AV257" s="261" t="s">
        <v>26</v>
      </c>
      <c r="AW257" s="261" t="s">
        <v>40</v>
      </c>
      <c r="AX257" s="261" t="s">
        <v>77</v>
      </c>
      <c r="AY257" s="264" t="s">
        <v>284</v>
      </c>
    </row>
    <row r="258" spans="2:51" s="257" customFormat="1" ht="13.5">
      <c r="B258" s="381"/>
      <c r="D258" s="258" t="s">
        <v>294</v>
      </c>
      <c r="E258" s="259" t="s">
        <v>5</v>
      </c>
      <c r="F258" s="237" t="s">
        <v>1843</v>
      </c>
      <c r="H258" s="260">
        <v>0.606</v>
      </c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26</v>
      </c>
      <c r="AY258" s="265" t="s">
        <v>284</v>
      </c>
    </row>
    <row r="259" spans="2:65" s="285" customFormat="1" ht="31.5" customHeight="1">
      <c r="B259" s="347"/>
      <c r="C259" s="252" t="s">
        <v>528</v>
      </c>
      <c r="D259" s="252" t="s">
        <v>287</v>
      </c>
      <c r="E259" s="253" t="s">
        <v>1844</v>
      </c>
      <c r="F259" s="236" t="s">
        <v>1845</v>
      </c>
      <c r="G259" s="254" t="s">
        <v>308</v>
      </c>
      <c r="H259" s="255">
        <v>2.138</v>
      </c>
      <c r="I259" s="123">
        <v>0</v>
      </c>
      <c r="J259" s="256">
        <f>ROUND(I259*H259,2)</f>
        <v>0</v>
      </c>
      <c r="K259" s="236" t="s">
        <v>291</v>
      </c>
      <c r="L259" s="347"/>
      <c r="M259" s="372" t="s">
        <v>5</v>
      </c>
      <c r="N259" s="373" t="s">
        <v>48</v>
      </c>
      <c r="O259" s="300"/>
      <c r="P259" s="374">
        <f>O259*H259</f>
        <v>0</v>
      </c>
      <c r="Q259" s="374">
        <v>1.7545</v>
      </c>
      <c r="R259" s="374">
        <f>Q259*H259</f>
        <v>3.751121</v>
      </c>
      <c r="S259" s="374">
        <v>0</v>
      </c>
      <c r="T259" s="375">
        <f>S259*H259</f>
        <v>0</v>
      </c>
      <c r="AR259" s="341" t="s">
        <v>292</v>
      </c>
      <c r="AT259" s="341" t="s">
        <v>287</v>
      </c>
      <c r="AU259" s="341" t="s">
        <v>86</v>
      </c>
      <c r="AY259" s="341" t="s">
        <v>284</v>
      </c>
      <c r="BE259" s="376">
        <f>IF(N259="základní",J259,0)</f>
        <v>0</v>
      </c>
      <c r="BF259" s="376">
        <f>IF(N259="snížená",J259,0)</f>
        <v>0</v>
      </c>
      <c r="BG259" s="376">
        <f>IF(N259="zákl. přenesená",J259,0)</f>
        <v>0</v>
      </c>
      <c r="BH259" s="376">
        <f>IF(N259="sníž. přenesená",J259,0)</f>
        <v>0</v>
      </c>
      <c r="BI259" s="376">
        <f>IF(N259="nulová",J259,0)</f>
        <v>0</v>
      </c>
      <c r="BJ259" s="341" t="s">
        <v>26</v>
      </c>
      <c r="BK259" s="376">
        <f>ROUND(I259*H259,2)</f>
        <v>0</v>
      </c>
      <c r="BL259" s="341" t="s">
        <v>292</v>
      </c>
      <c r="BM259" s="341" t="s">
        <v>1846</v>
      </c>
    </row>
    <row r="260" spans="2:51" s="261" customFormat="1" ht="13.5">
      <c r="B260" s="377"/>
      <c r="D260" s="262" t="s">
        <v>294</v>
      </c>
      <c r="E260" s="263" t="s">
        <v>5</v>
      </c>
      <c r="F260" s="238" t="s">
        <v>298</v>
      </c>
      <c r="H260" s="264" t="s">
        <v>5</v>
      </c>
      <c r="L260" s="377"/>
      <c r="M260" s="378"/>
      <c r="N260" s="379"/>
      <c r="O260" s="379"/>
      <c r="P260" s="379"/>
      <c r="Q260" s="379"/>
      <c r="R260" s="379"/>
      <c r="S260" s="379"/>
      <c r="T260" s="380"/>
      <c r="AT260" s="264" t="s">
        <v>294</v>
      </c>
      <c r="AU260" s="264" t="s">
        <v>86</v>
      </c>
      <c r="AV260" s="261" t="s">
        <v>26</v>
      </c>
      <c r="AW260" s="261" t="s">
        <v>40</v>
      </c>
      <c r="AX260" s="261" t="s">
        <v>77</v>
      </c>
      <c r="AY260" s="264" t="s">
        <v>284</v>
      </c>
    </row>
    <row r="261" spans="2:51" s="257" customFormat="1" ht="13.5">
      <c r="B261" s="381"/>
      <c r="D261" s="258" t="s">
        <v>294</v>
      </c>
      <c r="E261" s="259" t="s">
        <v>5</v>
      </c>
      <c r="F261" s="237" t="s">
        <v>1847</v>
      </c>
      <c r="H261" s="260">
        <v>2.138</v>
      </c>
      <c r="L261" s="381"/>
      <c r="M261" s="382"/>
      <c r="N261" s="383"/>
      <c r="O261" s="383"/>
      <c r="P261" s="383"/>
      <c r="Q261" s="383"/>
      <c r="R261" s="383"/>
      <c r="S261" s="383"/>
      <c r="T261" s="384"/>
      <c r="AT261" s="265" t="s">
        <v>294</v>
      </c>
      <c r="AU261" s="265" t="s">
        <v>86</v>
      </c>
      <c r="AV261" s="257" t="s">
        <v>86</v>
      </c>
      <c r="AW261" s="257" t="s">
        <v>40</v>
      </c>
      <c r="AX261" s="257" t="s">
        <v>26</v>
      </c>
      <c r="AY261" s="265" t="s">
        <v>284</v>
      </c>
    </row>
    <row r="262" spans="2:65" s="285" customFormat="1" ht="22.5" customHeight="1">
      <c r="B262" s="347"/>
      <c r="C262" s="252" t="s">
        <v>533</v>
      </c>
      <c r="D262" s="252" t="s">
        <v>287</v>
      </c>
      <c r="E262" s="253" t="s">
        <v>1848</v>
      </c>
      <c r="F262" s="236" t="s">
        <v>1849</v>
      </c>
      <c r="G262" s="254" t="s">
        <v>452</v>
      </c>
      <c r="H262" s="255">
        <v>7.2</v>
      </c>
      <c r="I262" s="123">
        <v>0</v>
      </c>
      <c r="J262" s="256">
        <f>ROUND(I262*H262,2)</f>
        <v>0</v>
      </c>
      <c r="K262" s="236" t="s">
        <v>5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0.01925</v>
      </c>
      <c r="R262" s="374">
        <f>Q262*H262</f>
        <v>0.1386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1850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1680</v>
      </c>
      <c r="F264" s="237" t="s">
        <v>1011</v>
      </c>
      <c r="H264" s="260">
        <v>7.2</v>
      </c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72" t="s">
        <v>538</v>
      </c>
      <c r="D265" s="272" t="s">
        <v>439</v>
      </c>
      <c r="E265" s="273" t="s">
        <v>1851</v>
      </c>
      <c r="F265" s="274" t="s">
        <v>1852</v>
      </c>
      <c r="G265" s="275" t="s">
        <v>485</v>
      </c>
      <c r="H265" s="276">
        <v>7.2</v>
      </c>
      <c r="I265" s="145">
        <v>0</v>
      </c>
      <c r="J265" s="277">
        <f>ROUND(I265*H265,2)</f>
        <v>0</v>
      </c>
      <c r="K265" s="274" t="s">
        <v>5</v>
      </c>
      <c r="L265" s="399"/>
      <c r="M265" s="400" t="s">
        <v>5</v>
      </c>
      <c r="N265" s="401" t="s">
        <v>48</v>
      </c>
      <c r="O265" s="300"/>
      <c r="P265" s="374">
        <f>O265*H265</f>
        <v>0</v>
      </c>
      <c r="Q265" s="374">
        <v>0.032</v>
      </c>
      <c r="R265" s="374">
        <f>Q265*H265</f>
        <v>0.23040000000000002</v>
      </c>
      <c r="S265" s="374">
        <v>0</v>
      </c>
      <c r="T265" s="375">
        <f>S265*H265</f>
        <v>0</v>
      </c>
      <c r="AR265" s="341" t="s">
        <v>332</v>
      </c>
      <c r="AT265" s="341" t="s">
        <v>439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1853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1680</v>
      </c>
      <c r="H266" s="260">
        <v>7.2</v>
      </c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22.5" customHeight="1">
      <c r="B267" s="347"/>
      <c r="C267" s="272" t="s">
        <v>543</v>
      </c>
      <c r="D267" s="272" t="s">
        <v>439</v>
      </c>
      <c r="E267" s="273" t="s">
        <v>1854</v>
      </c>
      <c r="F267" s="274" t="s">
        <v>1855</v>
      </c>
      <c r="G267" s="275" t="s">
        <v>485</v>
      </c>
      <c r="H267" s="276">
        <v>7.2</v>
      </c>
      <c r="I267" s="145">
        <v>0</v>
      </c>
      <c r="J267" s="277">
        <f>ROUND(I267*H267,2)</f>
        <v>0</v>
      </c>
      <c r="K267" s="274" t="s">
        <v>5</v>
      </c>
      <c r="L267" s="399"/>
      <c r="M267" s="400" t="s">
        <v>5</v>
      </c>
      <c r="N267" s="401" t="s">
        <v>48</v>
      </c>
      <c r="O267" s="300"/>
      <c r="P267" s="374">
        <f>O267*H267</f>
        <v>0</v>
      </c>
      <c r="Q267" s="374">
        <v>0.0068</v>
      </c>
      <c r="R267" s="374">
        <f>Q267*H267</f>
        <v>0.04896</v>
      </c>
      <c r="S267" s="374">
        <v>0</v>
      </c>
      <c r="T267" s="375">
        <f>S267*H267</f>
        <v>0</v>
      </c>
      <c r="AR267" s="341" t="s">
        <v>332</v>
      </c>
      <c r="AT267" s="341" t="s">
        <v>439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1856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1680</v>
      </c>
      <c r="H268" s="260">
        <v>7.2</v>
      </c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547</v>
      </c>
      <c r="D269" s="252" t="s">
        <v>287</v>
      </c>
      <c r="E269" s="253" t="s">
        <v>1857</v>
      </c>
      <c r="F269" s="236" t="s">
        <v>1858</v>
      </c>
      <c r="G269" s="254" t="s">
        <v>452</v>
      </c>
      <c r="H269" s="255">
        <v>7.2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1859</v>
      </c>
    </row>
    <row r="270" spans="2:51" s="257" customFormat="1" ht="13.5">
      <c r="B270" s="381"/>
      <c r="D270" s="262" t="s">
        <v>294</v>
      </c>
      <c r="E270" s="265" t="s">
        <v>5</v>
      </c>
      <c r="F270" s="239" t="s">
        <v>1680</v>
      </c>
      <c r="H270" s="266">
        <v>7.2</v>
      </c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3" s="246" customFormat="1" ht="29.85" customHeight="1">
      <c r="B271" s="365"/>
      <c r="D271" s="250" t="s">
        <v>76</v>
      </c>
      <c r="E271" s="242" t="s">
        <v>319</v>
      </c>
      <c r="F271" s="242" t="s">
        <v>571</v>
      </c>
      <c r="J271" s="251">
        <f>BK271</f>
        <v>0</v>
      </c>
      <c r="L271" s="365"/>
      <c r="M271" s="366"/>
      <c r="N271" s="367"/>
      <c r="O271" s="367"/>
      <c r="P271" s="368">
        <f>SUM(P272:P310)</f>
        <v>0</v>
      </c>
      <c r="Q271" s="367"/>
      <c r="R271" s="368">
        <f>SUM(R272:R310)</f>
        <v>29.638412260000003</v>
      </c>
      <c r="S271" s="367"/>
      <c r="T271" s="369">
        <f>SUM(T272:T310)</f>
        <v>0</v>
      </c>
      <c r="AR271" s="247" t="s">
        <v>26</v>
      </c>
      <c r="AT271" s="370" t="s">
        <v>76</v>
      </c>
      <c r="AU271" s="370" t="s">
        <v>26</v>
      </c>
      <c r="AY271" s="247" t="s">
        <v>284</v>
      </c>
      <c r="BK271" s="371">
        <f>SUM(BK272:BK310)</f>
        <v>0</v>
      </c>
    </row>
    <row r="272" spans="2:65" s="285" customFormat="1" ht="22.5" customHeight="1">
      <c r="B272" s="347"/>
      <c r="C272" s="252" t="s">
        <v>551</v>
      </c>
      <c r="D272" s="252" t="s">
        <v>287</v>
      </c>
      <c r="E272" s="253" t="s">
        <v>573</v>
      </c>
      <c r="F272" s="236" t="s">
        <v>1860</v>
      </c>
      <c r="G272" s="254" t="s">
        <v>290</v>
      </c>
      <c r="H272" s="255">
        <v>38.099</v>
      </c>
      <c r="I272" s="123">
        <v>0</v>
      </c>
      <c r="J272" s="256">
        <f>ROUND(I272*H272,2)</f>
        <v>0</v>
      </c>
      <c r="K272" s="236" t="s">
        <v>291</v>
      </c>
      <c r="L272" s="347"/>
      <c r="M272" s="372" t="s">
        <v>5</v>
      </c>
      <c r="N272" s="373" t="s">
        <v>48</v>
      </c>
      <c r="O272" s="300"/>
      <c r="P272" s="374">
        <f>O272*H272</f>
        <v>0</v>
      </c>
      <c r="Q272" s="374">
        <v>0.27994</v>
      </c>
      <c r="R272" s="374">
        <f>Q272*H272</f>
        <v>10.665434059999999</v>
      </c>
      <c r="S272" s="374">
        <v>0</v>
      </c>
      <c r="T272" s="375">
        <f>S272*H272</f>
        <v>0</v>
      </c>
      <c r="AR272" s="341" t="s">
        <v>292</v>
      </c>
      <c r="AT272" s="341" t="s">
        <v>287</v>
      </c>
      <c r="AU272" s="341" t="s">
        <v>86</v>
      </c>
      <c r="AY272" s="341" t="s">
        <v>284</v>
      </c>
      <c r="BE272" s="376">
        <f>IF(N272="základní",J272,0)</f>
        <v>0</v>
      </c>
      <c r="BF272" s="376">
        <f>IF(N272="snížená",J272,0)</f>
        <v>0</v>
      </c>
      <c r="BG272" s="376">
        <f>IF(N272="zákl. přenesená",J272,0)</f>
        <v>0</v>
      </c>
      <c r="BH272" s="376">
        <f>IF(N272="sníž. přenesená",J272,0)</f>
        <v>0</v>
      </c>
      <c r="BI272" s="376">
        <f>IF(N272="nulová",J272,0)</f>
        <v>0</v>
      </c>
      <c r="BJ272" s="341" t="s">
        <v>26</v>
      </c>
      <c r="BK272" s="376">
        <f>ROUND(I272*H272,2)</f>
        <v>0</v>
      </c>
      <c r="BL272" s="341" t="s">
        <v>292</v>
      </c>
      <c r="BM272" s="341" t="s">
        <v>1861</v>
      </c>
    </row>
    <row r="273" spans="2:51" s="261" customFormat="1" ht="13.5">
      <c r="B273" s="377"/>
      <c r="D273" s="262" t="s">
        <v>294</v>
      </c>
      <c r="E273" s="263" t="s">
        <v>5</v>
      </c>
      <c r="F273" s="238" t="s">
        <v>469</v>
      </c>
      <c r="H273" s="264" t="s">
        <v>5</v>
      </c>
      <c r="L273" s="377"/>
      <c r="M273" s="378"/>
      <c r="N273" s="379"/>
      <c r="O273" s="379"/>
      <c r="P273" s="379"/>
      <c r="Q273" s="379"/>
      <c r="R273" s="379"/>
      <c r="S273" s="379"/>
      <c r="T273" s="380"/>
      <c r="AT273" s="264" t="s">
        <v>294</v>
      </c>
      <c r="AU273" s="264" t="s">
        <v>86</v>
      </c>
      <c r="AV273" s="261" t="s">
        <v>26</v>
      </c>
      <c r="AW273" s="261" t="s">
        <v>40</v>
      </c>
      <c r="AX273" s="261" t="s">
        <v>77</v>
      </c>
      <c r="AY273" s="264" t="s">
        <v>284</v>
      </c>
    </row>
    <row r="274" spans="2:51" s="257" customFormat="1" ht="13.5">
      <c r="B274" s="381"/>
      <c r="D274" s="262" t="s">
        <v>294</v>
      </c>
      <c r="E274" s="265" t="s">
        <v>5</v>
      </c>
      <c r="F274" s="239" t="s">
        <v>1862</v>
      </c>
      <c r="H274" s="266">
        <v>24.912</v>
      </c>
      <c r="L274" s="381"/>
      <c r="M274" s="382"/>
      <c r="N274" s="383"/>
      <c r="O274" s="383"/>
      <c r="P274" s="383"/>
      <c r="Q274" s="383"/>
      <c r="R274" s="383"/>
      <c r="S274" s="383"/>
      <c r="T274" s="384"/>
      <c r="AT274" s="265" t="s">
        <v>294</v>
      </c>
      <c r="AU274" s="265" t="s">
        <v>86</v>
      </c>
      <c r="AV274" s="257" t="s">
        <v>86</v>
      </c>
      <c r="AW274" s="257" t="s">
        <v>40</v>
      </c>
      <c r="AX274" s="257" t="s">
        <v>77</v>
      </c>
      <c r="AY274" s="265" t="s">
        <v>284</v>
      </c>
    </row>
    <row r="275" spans="2:51" s="257" customFormat="1" ht="13.5">
      <c r="B275" s="381"/>
      <c r="D275" s="262" t="s">
        <v>294</v>
      </c>
      <c r="E275" s="265" t="s">
        <v>5</v>
      </c>
      <c r="F275" s="239" t="s">
        <v>1598</v>
      </c>
      <c r="H275" s="266">
        <v>0.88</v>
      </c>
      <c r="L275" s="381"/>
      <c r="M275" s="382"/>
      <c r="N275" s="383"/>
      <c r="O275" s="383"/>
      <c r="P275" s="383"/>
      <c r="Q275" s="383"/>
      <c r="R275" s="383"/>
      <c r="S275" s="383"/>
      <c r="T275" s="384"/>
      <c r="AT275" s="265" t="s">
        <v>294</v>
      </c>
      <c r="AU275" s="265" t="s">
        <v>86</v>
      </c>
      <c r="AV275" s="257" t="s">
        <v>86</v>
      </c>
      <c r="AW275" s="257" t="s">
        <v>40</v>
      </c>
      <c r="AX275" s="257" t="s">
        <v>77</v>
      </c>
      <c r="AY275" s="265" t="s">
        <v>284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1818</v>
      </c>
      <c r="H276" s="264" t="s">
        <v>5</v>
      </c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5</v>
      </c>
      <c r="F277" s="239" t="s">
        <v>1863</v>
      </c>
      <c r="H277" s="266">
        <v>11.246</v>
      </c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1864</v>
      </c>
      <c r="H278" s="266">
        <v>1.061</v>
      </c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38.099</v>
      </c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52" t="s">
        <v>556</v>
      </c>
      <c r="D280" s="252" t="s">
        <v>287</v>
      </c>
      <c r="E280" s="253" t="s">
        <v>579</v>
      </c>
      <c r="F280" s="236" t="s">
        <v>1865</v>
      </c>
      <c r="G280" s="254" t="s">
        <v>290</v>
      </c>
      <c r="H280" s="255">
        <v>0.88</v>
      </c>
      <c r="I280" s="123">
        <v>0</v>
      </c>
      <c r="J280" s="256">
        <f>ROUND(I280*H280,2)</f>
        <v>0</v>
      </c>
      <c r="K280" s="236" t="s">
        <v>291</v>
      </c>
      <c r="L280" s="347"/>
      <c r="M280" s="372" t="s">
        <v>5</v>
      </c>
      <c r="N280" s="373" t="s">
        <v>48</v>
      </c>
      <c r="O280" s="300"/>
      <c r="P280" s="374">
        <f>O280*H280</f>
        <v>0</v>
      </c>
      <c r="Q280" s="374">
        <v>0.26376</v>
      </c>
      <c r="R280" s="374">
        <f>Q280*H280</f>
        <v>0.2321088</v>
      </c>
      <c r="S280" s="374">
        <v>0</v>
      </c>
      <c r="T280" s="375">
        <f>S280*H280</f>
        <v>0</v>
      </c>
      <c r="AR280" s="341" t="s">
        <v>292</v>
      </c>
      <c r="AT280" s="341" t="s">
        <v>287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1866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1598</v>
      </c>
      <c r="H281" s="260">
        <v>0.88</v>
      </c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52" t="s">
        <v>562</v>
      </c>
      <c r="D282" s="252" t="s">
        <v>287</v>
      </c>
      <c r="E282" s="253" t="s">
        <v>583</v>
      </c>
      <c r="F282" s="236" t="s">
        <v>1867</v>
      </c>
      <c r="G282" s="254" t="s">
        <v>290</v>
      </c>
      <c r="H282" s="255">
        <v>0.88</v>
      </c>
      <c r="I282" s="123">
        <v>0</v>
      </c>
      <c r="J282" s="256">
        <f>ROUND(I282*H282,2)</f>
        <v>0</v>
      </c>
      <c r="K282" s="236" t="s">
        <v>291</v>
      </c>
      <c r="L282" s="347"/>
      <c r="M282" s="372" t="s">
        <v>5</v>
      </c>
      <c r="N282" s="373" t="s">
        <v>48</v>
      </c>
      <c r="O282" s="300"/>
      <c r="P282" s="374">
        <f>O282*H282</f>
        <v>0</v>
      </c>
      <c r="Q282" s="374">
        <v>0.30651</v>
      </c>
      <c r="R282" s="374">
        <f>Q282*H282</f>
        <v>0.2697288</v>
      </c>
      <c r="S282" s="374">
        <v>0</v>
      </c>
      <c r="T282" s="375">
        <f>S282*H282</f>
        <v>0</v>
      </c>
      <c r="AR282" s="341" t="s">
        <v>292</v>
      </c>
      <c r="AT282" s="341" t="s">
        <v>287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1868</v>
      </c>
    </row>
    <row r="283" spans="2:51" s="257" customFormat="1" ht="13.5">
      <c r="B283" s="381"/>
      <c r="D283" s="258" t="s">
        <v>294</v>
      </c>
      <c r="E283" s="259" t="s">
        <v>5</v>
      </c>
      <c r="F283" s="237" t="s">
        <v>1598</v>
      </c>
      <c r="H283" s="260">
        <v>0.88</v>
      </c>
      <c r="L283" s="381"/>
      <c r="M283" s="382"/>
      <c r="N283" s="383"/>
      <c r="O283" s="383"/>
      <c r="P283" s="383"/>
      <c r="Q283" s="383"/>
      <c r="R283" s="383"/>
      <c r="S283" s="383"/>
      <c r="T283" s="384"/>
      <c r="AT283" s="265" t="s">
        <v>294</v>
      </c>
      <c r="AU283" s="265" t="s">
        <v>86</v>
      </c>
      <c r="AV283" s="257" t="s">
        <v>86</v>
      </c>
      <c r="AW283" s="257" t="s">
        <v>40</v>
      </c>
      <c r="AX283" s="257" t="s">
        <v>26</v>
      </c>
      <c r="AY283" s="265" t="s">
        <v>284</v>
      </c>
    </row>
    <row r="284" spans="2:65" s="285" customFormat="1" ht="31.5" customHeight="1">
      <c r="B284" s="347"/>
      <c r="C284" s="252" t="s">
        <v>567</v>
      </c>
      <c r="D284" s="252" t="s">
        <v>287</v>
      </c>
      <c r="E284" s="253" t="s">
        <v>587</v>
      </c>
      <c r="F284" s="236" t="s">
        <v>1869</v>
      </c>
      <c r="G284" s="254" t="s">
        <v>290</v>
      </c>
      <c r="H284" s="255">
        <v>0.88</v>
      </c>
      <c r="I284" s="123">
        <v>0</v>
      </c>
      <c r="J284" s="256">
        <f>ROUND(I284*H284,2)</f>
        <v>0</v>
      </c>
      <c r="K284" s="236" t="s">
        <v>291</v>
      </c>
      <c r="L284" s="347"/>
      <c r="M284" s="372" t="s">
        <v>5</v>
      </c>
      <c r="N284" s="373" t="s">
        <v>48</v>
      </c>
      <c r="O284" s="300"/>
      <c r="P284" s="374">
        <f>O284*H284</f>
        <v>0</v>
      </c>
      <c r="Q284" s="374">
        <v>0.10373</v>
      </c>
      <c r="R284" s="374">
        <f>Q284*H284</f>
        <v>0.0912824</v>
      </c>
      <c r="S284" s="374">
        <v>0</v>
      </c>
      <c r="T284" s="375">
        <f>S284*H284</f>
        <v>0</v>
      </c>
      <c r="AR284" s="341" t="s">
        <v>292</v>
      </c>
      <c r="AT284" s="341" t="s">
        <v>287</v>
      </c>
      <c r="AU284" s="341" t="s">
        <v>86</v>
      </c>
      <c r="AY284" s="341" t="s">
        <v>284</v>
      </c>
      <c r="BE284" s="376">
        <f>IF(N284="základní",J284,0)</f>
        <v>0</v>
      </c>
      <c r="BF284" s="376">
        <f>IF(N284="snížená",J284,0)</f>
        <v>0</v>
      </c>
      <c r="BG284" s="376">
        <f>IF(N284="zákl. přenesená",J284,0)</f>
        <v>0</v>
      </c>
      <c r="BH284" s="376">
        <f>IF(N284="sníž. přenesená",J284,0)</f>
        <v>0</v>
      </c>
      <c r="BI284" s="376">
        <f>IF(N284="nulová",J284,0)</f>
        <v>0</v>
      </c>
      <c r="BJ284" s="341" t="s">
        <v>26</v>
      </c>
      <c r="BK284" s="376">
        <f>ROUND(I284*H284,2)</f>
        <v>0</v>
      </c>
      <c r="BL284" s="341" t="s">
        <v>292</v>
      </c>
      <c r="BM284" s="341" t="s">
        <v>1870</v>
      </c>
    </row>
    <row r="285" spans="2:51" s="257" customFormat="1" ht="13.5">
      <c r="B285" s="381"/>
      <c r="D285" s="258" t="s">
        <v>294</v>
      </c>
      <c r="E285" s="259" t="s">
        <v>5</v>
      </c>
      <c r="F285" s="237" t="s">
        <v>1598</v>
      </c>
      <c r="H285" s="260">
        <v>0.88</v>
      </c>
      <c r="L285" s="381"/>
      <c r="M285" s="382"/>
      <c r="N285" s="383"/>
      <c r="O285" s="383"/>
      <c r="P285" s="383"/>
      <c r="Q285" s="383"/>
      <c r="R285" s="383"/>
      <c r="S285" s="383"/>
      <c r="T285" s="384"/>
      <c r="AT285" s="265" t="s">
        <v>294</v>
      </c>
      <c r="AU285" s="265" t="s">
        <v>86</v>
      </c>
      <c r="AV285" s="257" t="s">
        <v>86</v>
      </c>
      <c r="AW285" s="257" t="s">
        <v>40</v>
      </c>
      <c r="AX285" s="257" t="s">
        <v>26</v>
      </c>
      <c r="AY285" s="265" t="s">
        <v>284</v>
      </c>
    </row>
    <row r="286" spans="2:65" s="285" customFormat="1" ht="22.5" customHeight="1">
      <c r="B286" s="347"/>
      <c r="C286" s="252" t="s">
        <v>572</v>
      </c>
      <c r="D286" s="252" t="s">
        <v>287</v>
      </c>
      <c r="E286" s="253" t="s">
        <v>591</v>
      </c>
      <c r="F286" s="236" t="s">
        <v>592</v>
      </c>
      <c r="G286" s="254" t="s">
        <v>290</v>
      </c>
      <c r="H286" s="255">
        <v>0.88</v>
      </c>
      <c r="I286" s="123">
        <v>0</v>
      </c>
      <c r="J286" s="256">
        <f>ROUND(I286*H286,2)</f>
        <v>0</v>
      </c>
      <c r="K286" s="236" t="s">
        <v>5</v>
      </c>
      <c r="L286" s="347"/>
      <c r="M286" s="372" t="s">
        <v>5</v>
      </c>
      <c r="N286" s="373" t="s">
        <v>48</v>
      </c>
      <c r="O286" s="300"/>
      <c r="P286" s="374">
        <f>O286*H286</f>
        <v>0</v>
      </c>
      <c r="Q286" s="374">
        <v>0</v>
      </c>
      <c r="R286" s="374">
        <f>Q286*H286</f>
        <v>0</v>
      </c>
      <c r="S286" s="374">
        <v>0</v>
      </c>
      <c r="T286" s="375">
        <f>S286*H286</f>
        <v>0</v>
      </c>
      <c r="AR286" s="341" t="s">
        <v>292</v>
      </c>
      <c r="AT286" s="341" t="s">
        <v>287</v>
      </c>
      <c r="AU286" s="341" t="s">
        <v>86</v>
      </c>
      <c r="AY286" s="341" t="s">
        <v>284</v>
      </c>
      <c r="BE286" s="376">
        <f>IF(N286="základní",J286,0)</f>
        <v>0</v>
      </c>
      <c r="BF286" s="376">
        <f>IF(N286="snížená",J286,0)</f>
        <v>0</v>
      </c>
      <c r="BG286" s="376">
        <f>IF(N286="zákl. přenesená",J286,0)</f>
        <v>0</v>
      </c>
      <c r="BH286" s="376">
        <f>IF(N286="sníž. přenesená",J286,0)</f>
        <v>0</v>
      </c>
      <c r="BI286" s="376">
        <f>IF(N286="nulová",J286,0)</f>
        <v>0</v>
      </c>
      <c r="BJ286" s="341" t="s">
        <v>26</v>
      </c>
      <c r="BK286" s="376">
        <f>ROUND(I286*H286,2)</f>
        <v>0</v>
      </c>
      <c r="BL286" s="341" t="s">
        <v>292</v>
      </c>
      <c r="BM286" s="341" t="s">
        <v>1871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1598</v>
      </c>
      <c r="H287" s="260">
        <v>0.88</v>
      </c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578</v>
      </c>
      <c r="D288" s="252" t="s">
        <v>287</v>
      </c>
      <c r="E288" s="253" t="s">
        <v>1872</v>
      </c>
      <c r="F288" s="236" t="s">
        <v>1873</v>
      </c>
      <c r="G288" s="254" t="s">
        <v>290</v>
      </c>
      <c r="H288" s="255">
        <v>3.8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0.55518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1874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1818</v>
      </c>
      <c r="H289" s="264" t="s">
        <v>5</v>
      </c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1619</v>
      </c>
      <c r="F290" s="237" t="s">
        <v>1875</v>
      </c>
      <c r="H290" s="260">
        <v>3.8</v>
      </c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582</v>
      </c>
      <c r="D291" s="272" t="s">
        <v>439</v>
      </c>
      <c r="E291" s="273" t="s">
        <v>1876</v>
      </c>
      <c r="F291" s="274" t="s">
        <v>1877</v>
      </c>
      <c r="G291" s="275" t="s">
        <v>290</v>
      </c>
      <c r="H291" s="276">
        <v>3.876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1.01745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1878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1879</v>
      </c>
      <c r="H292" s="260">
        <v>3.876</v>
      </c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586</v>
      </c>
      <c r="D293" s="252" t="s">
        <v>287</v>
      </c>
      <c r="E293" s="253" t="s">
        <v>1880</v>
      </c>
      <c r="F293" s="236" t="s">
        <v>1881</v>
      </c>
      <c r="G293" s="254" t="s">
        <v>452</v>
      </c>
      <c r="H293" s="255">
        <v>5.15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0.7524150000000001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1882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1818</v>
      </c>
      <c r="H294" s="264" t="s">
        <v>5</v>
      </c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58" t="s">
        <v>294</v>
      </c>
      <c r="E295" s="259" t="s">
        <v>5</v>
      </c>
      <c r="F295" s="237" t="s">
        <v>1883</v>
      </c>
      <c r="H295" s="260">
        <v>5.15</v>
      </c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26</v>
      </c>
      <c r="AY295" s="265" t="s">
        <v>284</v>
      </c>
    </row>
    <row r="296" spans="2:65" s="285" customFormat="1" ht="22.5" customHeight="1">
      <c r="B296" s="347"/>
      <c r="C296" s="272" t="s">
        <v>590</v>
      </c>
      <c r="D296" s="272" t="s">
        <v>439</v>
      </c>
      <c r="E296" s="273" t="s">
        <v>1884</v>
      </c>
      <c r="F296" s="274" t="s">
        <v>1885</v>
      </c>
      <c r="G296" s="275" t="s">
        <v>452</v>
      </c>
      <c r="H296" s="276">
        <v>5.665</v>
      </c>
      <c r="I296" s="145">
        <v>0</v>
      </c>
      <c r="J296" s="277">
        <f>ROUND(I296*H296,2)</f>
        <v>0</v>
      </c>
      <c r="K296" s="274" t="s">
        <v>5</v>
      </c>
      <c r="L296" s="399"/>
      <c r="M296" s="400" t="s">
        <v>5</v>
      </c>
      <c r="N296" s="401" t="s">
        <v>48</v>
      </c>
      <c r="O296" s="300"/>
      <c r="P296" s="374">
        <f>O296*H296</f>
        <v>0</v>
      </c>
      <c r="Q296" s="374">
        <v>0.2625</v>
      </c>
      <c r="R296" s="374">
        <f>Q296*H296</f>
        <v>1.4870625000000002</v>
      </c>
      <c r="S296" s="374">
        <v>0</v>
      </c>
      <c r="T296" s="375">
        <f>S296*H296</f>
        <v>0</v>
      </c>
      <c r="AR296" s="341" t="s">
        <v>332</v>
      </c>
      <c r="AT296" s="341" t="s">
        <v>439</v>
      </c>
      <c r="AU296" s="341" t="s">
        <v>86</v>
      </c>
      <c r="AY296" s="341" t="s">
        <v>284</v>
      </c>
      <c r="BE296" s="376">
        <f>IF(N296="základní",J296,0)</f>
        <v>0</v>
      </c>
      <c r="BF296" s="376">
        <f>IF(N296="snížená",J296,0)</f>
        <v>0</v>
      </c>
      <c r="BG296" s="376">
        <f>IF(N296="zákl. přenesená",J296,0)</f>
        <v>0</v>
      </c>
      <c r="BH296" s="376">
        <f>IF(N296="sníž. přenesená",J296,0)</f>
        <v>0</v>
      </c>
      <c r="BI296" s="376">
        <f>IF(N296="nulová",J296,0)</f>
        <v>0</v>
      </c>
      <c r="BJ296" s="341" t="s">
        <v>26</v>
      </c>
      <c r="BK296" s="376">
        <f>ROUND(I296*H296,2)</f>
        <v>0</v>
      </c>
      <c r="BL296" s="341" t="s">
        <v>292</v>
      </c>
      <c r="BM296" s="341" t="s">
        <v>1886</v>
      </c>
    </row>
    <row r="297" spans="2:51" s="257" customFormat="1" ht="13.5">
      <c r="B297" s="381"/>
      <c r="D297" s="258" t="s">
        <v>294</v>
      </c>
      <c r="E297" s="259" t="s">
        <v>5</v>
      </c>
      <c r="F297" s="237" t="s">
        <v>1887</v>
      </c>
      <c r="H297" s="260">
        <v>5.665</v>
      </c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26</v>
      </c>
      <c r="AY297" s="265" t="s">
        <v>284</v>
      </c>
    </row>
    <row r="298" spans="2:65" s="285" customFormat="1" ht="22.5" customHeight="1">
      <c r="B298" s="347"/>
      <c r="C298" s="252" t="s">
        <v>594</v>
      </c>
      <c r="D298" s="252" t="s">
        <v>287</v>
      </c>
      <c r="E298" s="253" t="s">
        <v>1888</v>
      </c>
      <c r="F298" s="236" t="s">
        <v>1889</v>
      </c>
      <c r="G298" s="254" t="s">
        <v>290</v>
      </c>
      <c r="H298" s="255">
        <v>55.687</v>
      </c>
      <c r="I298" s="123">
        <v>0</v>
      </c>
      <c r="J298" s="256">
        <f>ROUND(I298*H298,2)</f>
        <v>0</v>
      </c>
      <c r="K298" s="236" t="s">
        <v>5</v>
      </c>
      <c r="L298" s="347"/>
      <c r="M298" s="372" t="s">
        <v>5</v>
      </c>
      <c r="N298" s="373" t="s">
        <v>48</v>
      </c>
      <c r="O298" s="300"/>
      <c r="P298" s="374">
        <f>O298*H298</f>
        <v>0</v>
      </c>
      <c r="Q298" s="374">
        <v>0.1461</v>
      </c>
      <c r="R298" s="374">
        <f>Q298*H298</f>
        <v>8.1358707</v>
      </c>
      <c r="S298" s="374">
        <v>0</v>
      </c>
      <c r="T298" s="375">
        <f>S298*H298</f>
        <v>0</v>
      </c>
      <c r="AR298" s="341" t="s">
        <v>292</v>
      </c>
      <c r="AT298" s="341" t="s">
        <v>287</v>
      </c>
      <c r="AU298" s="341" t="s">
        <v>86</v>
      </c>
      <c r="AY298" s="341" t="s">
        <v>284</v>
      </c>
      <c r="BE298" s="376">
        <f>IF(N298="základní",J298,0)</f>
        <v>0</v>
      </c>
      <c r="BF298" s="376">
        <f>IF(N298="snížená",J298,0)</f>
        <v>0</v>
      </c>
      <c r="BG298" s="376">
        <f>IF(N298="zákl. přenesená",J298,0)</f>
        <v>0</v>
      </c>
      <c r="BH298" s="376">
        <f>IF(N298="sníž. přenesená",J298,0)</f>
        <v>0</v>
      </c>
      <c r="BI298" s="376">
        <f>IF(N298="nulová",J298,0)</f>
        <v>0</v>
      </c>
      <c r="BJ298" s="341" t="s">
        <v>26</v>
      </c>
      <c r="BK298" s="376">
        <f>ROUND(I298*H298,2)</f>
        <v>0</v>
      </c>
      <c r="BL298" s="341" t="s">
        <v>292</v>
      </c>
      <c r="BM298" s="341" t="s">
        <v>1890</v>
      </c>
    </row>
    <row r="299" spans="2:51" s="261" customFormat="1" ht="13.5">
      <c r="B299" s="377"/>
      <c r="D299" s="262" t="s">
        <v>294</v>
      </c>
      <c r="E299" s="263" t="s">
        <v>5</v>
      </c>
      <c r="F299" s="238" t="s">
        <v>1818</v>
      </c>
      <c r="H299" s="264" t="s">
        <v>5</v>
      </c>
      <c r="L299" s="377"/>
      <c r="M299" s="378"/>
      <c r="N299" s="379"/>
      <c r="O299" s="379"/>
      <c r="P299" s="379"/>
      <c r="Q299" s="379"/>
      <c r="R299" s="379"/>
      <c r="S299" s="379"/>
      <c r="T299" s="380"/>
      <c r="AT299" s="264" t="s">
        <v>294</v>
      </c>
      <c r="AU299" s="264" t="s">
        <v>86</v>
      </c>
      <c r="AV299" s="261" t="s">
        <v>26</v>
      </c>
      <c r="AW299" s="261" t="s">
        <v>40</v>
      </c>
      <c r="AX299" s="261" t="s">
        <v>77</v>
      </c>
      <c r="AY299" s="264" t="s">
        <v>284</v>
      </c>
    </row>
    <row r="300" spans="2:51" s="257" customFormat="1" ht="13.5">
      <c r="B300" s="381"/>
      <c r="D300" s="262" t="s">
        <v>294</v>
      </c>
      <c r="E300" s="265" t="s">
        <v>1620</v>
      </c>
      <c r="F300" s="239" t="s">
        <v>1891</v>
      </c>
      <c r="H300" s="266">
        <v>4.961</v>
      </c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77</v>
      </c>
      <c r="AY300" s="265" t="s">
        <v>284</v>
      </c>
    </row>
    <row r="301" spans="2:51" s="257" customFormat="1" ht="13.5">
      <c r="B301" s="381"/>
      <c r="D301" s="262" t="s">
        <v>294</v>
      </c>
      <c r="E301" s="265" t="s">
        <v>1622</v>
      </c>
      <c r="F301" s="239" t="s">
        <v>1892</v>
      </c>
      <c r="H301" s="266">
        <v>50.726</v>
      </c>
      <c r="L301" s="381"/>
      <c r="M301" s="382"/>
      <c r="N301" s="383"/>
      <c r="O301" s="383"/>
      <c r="P301" s="383"/>
      <c r="Q301" s="383"/>
      <c r="R301" s="383"/>
      <c r="S301" s="383"/>
      <c r="T301" s="384"/>
      <c r="AT301" s="265" t="s">
        <v>294</v>
      </c>
      <c r="AU301" s="265" t="s">
        <v>86</v>
      </c>
      <c r="AV301" s="257" t="s">
        <v>86</v>
      </c>
      <c r="AW301" s="257" t="s">
        <v>40</v>
      </c>
      <c r="AX301" s="257" t="s">
        <v>77</v>
      </c>
      <c r="AY301" s="265" t="s">
        <v>284</v>
      </c>
    </row>
    <row r="302" spans="2:51" s="267" customFormat="1" ht="13.5">
      <c r="B302" s="390"/>
      <c r="D302" s="258" t="s">
        <v>294</v>
      </c>
      <c r="E302" s="268" t="s">
        <v>1893</v>
      </c>
      <c r="F302" s="240" t="s">
        <v>304</v>
      </c>
      <c r="H302" s="269">
        <v>55.687</v>
      </c>
      <c r="L302" s="390"/>
      <c r="M302" s="391"/>
      <c r="N302" s="392"/>
      <c r="O302" s="392"/>
      <c r="P302" s="392"/>
      <c r="Q302" s="392"/>
      <c r="R302" s="392"/>
      <c r="S302" s="392"/>
      <c r="T302" s="393"/>
      <c r="AT302" s="394" t="s">
        <v>294</v>
      </c>
      <c r="AU302" s="394" t="s">
        <v>86</v>
      </c>
      <c r="AV302" s="267" t="s">
        <v>292</v>
      </c>
      <c r="AW302" s="267" t="s">
        <v>40</v>
      </c>
      <c r="AX302" s="267" t="s">
        <v>26</v>
      </c>
      <c r="AY302" s="394" t="s">
        <v>284</v>
      </c>
    </row>
    <row r="303" spans="2:65" s="285" customFormat="1" ht="22.5" customHeight="1">
      <c r="B303" s="347"/>
      <c r="C303" s="272" t="s">
        <v>599</v>
      </c>
      <c r="D303" s="272" t="s">
        <v>439</v>
      </c>
      <c r="E303" s="273" t="s">
        <v>1894</v>
      </c>
      <c r="F303" s="274" t="s">
        <v>1895</v>
      </c>
      <c r="G303" s="275" t="s">
        <v>290</v>
      </c>
      <c r="H303" s="276">
        <v>5.457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0.572985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1896</v>
      </c>
    </row>
    <row r="304" spans="2:51" s="257" customFormat="1" ht="13.5">
      <c r="B304" s="381"/>
      <c r="D304" s="258" t="s">
        <v>294</v>
      </c>
      <c r="E304" s="259" t="s">
        <v>5</v>
      </c>
      <c r="F304" s="237" t="s">
        <v>1897</v>
      </c>
      <c r="H304" s="260">
        <v>5.457</v>
      </c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5" s="285" customFormat="1" ht="22.5" customHeight="1">
      <c r="B305" s="347"/>
      <c r="C305" s="272" t="s">
        <v>604</v>
      </c>
      <c r="D305" s="272" t="s">
        <v>439</v>
      </c>
      <c r="E305" s="273" t="s">
        <v>1898</v>
      </c>
      <c r="F305" s="274" t="s">
        <v>1899</v>
      </c>
      <c r="G305" s="275" t="s">
        <v>290</v>
      </c>
      <c r="H305" s="276">
        <v>55.799</v>
      </c>
      <c r="I305" s="145">
        <v>0</v>
      </c>
      <c r="J305" s="277">
        <f>ROUND(I305*H305,2)</f>
        <v>0</v>
      </c>
      <c r="K305" s="274" t="s">
        <v>5</v>
      </c>
      <c r="L305" s="399"/>
      <c r="M305" s="400" t="s">
        <v>5</v>
      </c>
      <c r="N305" s="401" t="s">
        <v>48</v>
      </c>
      <c r="O305" s="300"/>
      <c r="P305" s="374">
        <f>O305*H305</f>
        <v>0</v>
      </c>
      <c r="Q305" s="374">
        <v>0.105</v>
      </c>
      <c r="R305" s="374">
        <f>Q305*H305</f>
        <v>5.8588949999999995</v>
      </c>
      <c r="S305" s="374">
        <v>0</v>
      </c>
      <c r="T305" s="375">
        <f>S305*H305</f>
        <v>0</v>
      </c>
      <c r="AR305" s="341" t="s">
        <v>332</v>
      </c>
      <c r="AT305" s="341" t="s">
        <v>439</v>
      </c>
      <c r="AU305" s="341" t="s">
        <v>86</v>
      </c>
      <c r="AY305" s="341" t="s">
        <v>284</v>
      </c>
      <c r="BE305" s="376">
        <f>IF(N305="základní",J305,0)</f>
        <v>0</v>
      </c>
      <c r="BF305" s="376">
        <f>IF(N305="snížená",J305,0)</f>
        <v>0</v>
      </c>
      <c r="BG305" s="376">
        <f>IF(N305="zákl. přenesená",J305,0)</f>
        <v>0</v>
      </c>
      <c r="BH305" s="376">
        <f>IF(N305="sníž. přenesená",J305,0)</f>
        <v>0</v>
      </c>
      <c r="BI305" s="376">
        <f>IF(N305="nulová",J305,0)</f>
        <v>0</v>
      </c>
      <c r="BJ305" s="341" t="s">
        <v>26</v>
      </c>
      <c r="BK305" s="376">
        <f>ROUND(I305*H305,2)</f>
        <v>0</v>
      </c>
      <c r="BL305" s="341" t="s">
        <v>292</v>
      </c>
      <c r="BM305" s="341" t="s">
        <v>1900</v>
      </c>
    </row>
    <row r="306" spans="2:51" s="257" customFormat="1" ht="13.5">
      <c r="B306" s="381"/>
      <c r="D306" s="258" t="s">
        <v>294</v>
      </c>
      <c r="E306" s="259" t="s">
        <v>5</v>
      </c>
      <c r="F306" s="237" t="s">
        <v>1901</v>
      </c>
      <c r="H306" s="260">
        <v>55.799</v>
      </c>
      <c r="L306" s="381"/>
      <c r="M306" s="382"/>
      <c r="N306" s="383"/>
      <c r="O306" s="383"/>
      <c r="P306" s="383"/>
      <c r="Q306" s="383"/>
      <c r="R306" s="383"/>
      <c r="S306" s="383"/>
      <c r="T306" s="384"/>
      <c r="AT306" s="265" t="s">
        <v>294</v>
      </c>
      <c r="AU306" s="265" t="s">
        <v>86</v>
      </c>
      <c r="AV306" s="257" t="s">
        <v>86</v>
      </c>
      <c r="AW306" s="257" t="s">
        <v>40</v>
      </c>
      <c r="AX306" s="257" t="s">
        <v>26</v>
      </c>
      <c r="AY306" s="265" t="s">
        <v>284</v>
      </c>
    </row>
    <row r="307" spans="2:65" s="285" customFormat="1" ht="22.5" customHeight="1">
      <c r="B307" s="347"/>
      <c r="C307" s="252" t="s">
        <v>608</v>
      </c>
      <c r="D307" s="252" t="s">
        <v>287</v>
      </c>
      <c r="E307" s="253" t="s">
        <v>595</v>
      </c>
      <c r="F307" s="236" t="s">
        <v>596</v>
      </c>
      <c r="G307" s="254" t="s">
        <v>452</v>
      </c>
      <c r="H307" s="255">
        <v>68.28</v>
      </c>
      <c r="I307" s="123">
        <v>0</v>
      </c>
      <c r="J307" s="256">
        <f>ROUND(I307*H307,2)</f>
        <v>0</v>
      </c>
      <c r="K307" s="236" t="s">
        <v>5</v>
      </c>
      <c r="L307" s="347"/>
      <c r="M307" s="372" t="s">
        <v>5</v>
      </c>
      <c r="N307" s="373" t="s">
        <v>48</v>
      </c>
      <c r="O307" s="300"/>
      <c r="P307" s="374">
        <f>O307*H307</f>
        <v>0</v>
      </c>
      <c r="Q307" s="374">
        <v>0</v>
      </c>
      <c r="R307" s="374">
        <f>Q307*H307</f>
        <v>0</v>
      </c>
      <c r="S307" s="374">
        <v>0</v>
      </c>
      <c r="T307" s="375">
        <f>S307*H307</f>
        <v>0</v>
      </c>
      <c r="AR307" s="341" t="s">
        <v>292</v>
      </c>
      <c r="AT307" s="341" t="s">
        <v>287</v>
      </c>
      <c r="AU307" s="341" t="s">
        <v>86</v>
      </c>
      <c r="AY307" s="341" t="s">
        <v>284</v>
      </c>
      <c r="BE307" s="376">
        <f>IF(N307="základní",J307,0)</f>
        <v>0</v>
      </c>
      <c r="BF307" s="376">
        <f>IF(N307="snížená",J307,0)</f>
        <v>0</v>
      </c>
      <c r="BG307" s="376">
        <f>IF(N307="zákl. přenesená",J307,0)</f>
        <v>0</v>
      </c>
      <c r="BH307" s="376">
        <f>IF(N307="sníž. přenesená",J307,0)</f>
        <v>0</v>
      </c>
      <c r="BI307" s="376">
        <f>IF(N307="nulová",J307,0)</f>
        <v>0</v>
      </c>
      <c r="BJ307" s="341" t="s">
        <v>26</v>
      </c>
      <c r="BK307" s="376">
        <f>ROUND(I307*H307,2)</f>
        <v>0</v>
      </c>
      <c r="BL307" s="341" t="s">
        <v>292</v>
      </c>
      <c r="BM307" s="341" t="s">
        <v>1902</v>
      </c>
    </row>
    <row r="308" spans="2:51" s="257" customFormat="1" ht="13.5">
      <c r="B308" s="381"/>
      <c r="D308" s="262" t="s">
        <v>294</v>
      </c>
      <c r="E308" s="265" t="s">
        <v>5</v>
      </c>
      <c r="F308" s="239" t="s">
        <v>1608</v>
      </c>
      <c r="H308" s="266">
        <v>2.7</v>
      </c>
      <c r="L308" s="381"/>
      <c r="M308" s="382"/>
      <c r="N308" s="383"/>
      <c r="O308" s="383"/>
      <c r="P308" s="383"/>
      <c r="Q308" s="383"/>
      <c r="R308" s="383"/>
      <c r="S308" s="383"/>
      <c r="T308" s="384"/>
      <c r="AT308" s="265" t="s">
        <v>294</v>
      </c>
      <c r="AU308" s="265" t="s">
        <v>86</v>
      </c>
      <c r="AV308" s="257" t="s">
        <v>86</v>
      </c>
      <c r="AW308" s="257" t="s">
        <v>40</v>
      </c>
      <c r="AX308" s="257" t="s">
        <v>77</v>
      </c>
      <c r="AY308" s="265" t="s">
        <v>284</v>
      </c>
    </row>
    <row r="309" spans="2:51" s="257" customFormat="1" ht="13.5">
      <c r="B309" s="381"/>
      <c r="D309" s="262" t="s">
        <v>294</v>
      </c>
      <c r="E309" s="265" t="s">
        <v>5</v>
      </c>
      <c r="F309" s="239" t="s">
        <v>1610</v>
      </c>
      <c r="H309" s="266">
        <v>65.58</v>
      </c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77</v>
      </c>
      <c r="AY309" s="265" t="s">
        <v>284</v>
      </c>
    </row>
    <row r="310" spans="2:51" s="267" customFormat="1" ht="13.5">
      <c r="B310" s="390"/>
      <c r="D310" s="262" t="s">
        <v>294</v>
      </c>
      <c r="E310" s="270" t="s">
        <v>5</v>
      </c>
      <c r="F310" s="241" t="s">
        <v>304</v>
      </c>
      <c r="H310" s="271">
        <v>68.28</v>
      </c>
      <c r="L310" s="390"/>
      <c r="M310" s="391"/>
      <c r="N310" s="392"/>
      <c r="O310" s="392"/>
      <c r="P310" s="392"/>
      <c r="Q310" s="392"/>
      <c r="R310" s="392"/>
      <c r="S310" s="392"/>
      <c r="T310" s="393"/>
      <c r="AT310" s="394" t="s">
        <v>294</v>
      </c>
      <c r="AU310" s="394" t="s">
        <v>86</v>
      </c>
      <c r="AV310" s="267" t="s">
        <v>292</v>
      </c>
      <c r="AW310" s="267" t="s">
        <v>40</v>
      </c>
      <c r="AX310" s="267" t="s">
        <v>26</v>
      </c>
      <c r="AY310" s="394" t="s">
        <v>284</v>
      </c>
    </row>
    <row r="311" spans="2:63" s="246" customFormat="1" ht="29.85" customHeight="1">
      <c r="B311" s="365"/>
      <c r="D311" s="250" t="s">
        <v>76</v>
      </c>
      <c r="E311" s="242" t="s">
        <v>323</v>
      </c>
      <c r="F311" s="242" t="s">
        <v>598</v>
      </c>
      <c r="J311" s="251">
        <f>BK311</f>
        <v>0</v>
      </c>
      <c r="L311" s="365"/>
      <c r="M311" s="366"/>
      <c r="N311" s="367"/>
      <c r="O311" s="367"/>
      <c r="P311" s="368">
        <f>SUM(P312:P378)</f>
        <v>0</v>
      </c>
      <c r="Q311" s="367"/>
      <c r="R311" s="368">
        <f>SUM(R312:R378)</f>
        <v>17.61224344</v>
      </c>
      <c r="S311" s="367"/>
      <c r="T311" s="369">
        <f>SUM(T312:T378)</f>
        <v>0</v>
      </c>
      <c r="AR311" s="247" t="s">
        <v>26</v>
      </c>
      <c r="AT311" s="370" t="s">
        <v>76</v>
      </c>
      <c r="AU311" s="370" t="s">
        <v>26</v>
      </c>
      <c r="AY311" s="247" t="s">
        <v>284</v>
      </c>
      <c r="BK311" s="371">
        <f>SUM(BK312:BK378)</f>
        <v>0</v>
      </c>
    </row>
    <row r="312" spans="2:65" s="285" customFormat="1" ht="22.5" customHeight="1">
      <c r="B312" s="347"/>
      <c r="C312" s="252" t="s">
        <v>612</v>
      </c>
      <c r="D312" s="252" t="s">
        <v>287</v>
      </c>
      <c r="E312" s="253" t="s">
        <v>1903</v>
      </c>
      <c r="F312" s="236" t="s">
        <v>1904</v>
      </c>
      <c r="G312" s="254" t="s">
        <v>290</v>
      </c>
      <c r="H312" s="255">
        <v>106.623</v>
      </c>
      <c r="I312" s="123">
        <v>0</v>
      </c>
      <c r="J312" s="256">
        <f>ROUND(I312*H312,2)</f>
        <v>0</v>
      </c>
      <c r="K312" s="236" t="s">
        <v>291</v>
      </c>
      <c r="L312" s="347"/>
      <c r="M312" s="372" t="s">
        <v>5</v>
      </c>
      <c r="N312" s="373" t="s">
        <v>48</v>
      </c>
      <c r="O312" s="300"/>
      <c r="P312" s="374">
        <f>O312*H312</f>
        <v>0</v>
      </c>
      <c r="Q312" s="374">
        <v>0.03358</v>
      </c>
      <c r="R312" s="374">
        <f>Q312*H312</f>
        <v>3.58040034</v>
      </c>
      <c r="S312" s="374">
        <v>0</v>
      </c>
      <c r="T312" s="375">
        <f>S312*H312</f>
        <v>0</v>
      </c>
      <c r="AR312" s="341" t="s">
        <v>292</v>
      </c>
      <c r="AT312" s="341" t="s">
        <v>287</v>
      </c>
      <c r="AU312" s="341" t="s">
        <v>86</v>
      </c>
      <c r="AY312" s="341" t="s">
        <v>284</v>
      </c>
      <c r="BE312" s="376">
        <f>IF(N312="základní",J312,0)</f>
        <v>0</v>
      </c>
      <c r="BF312" s="376">
        <f>IF(N312="snížená",J312,0)</f>
        <v>0</v>
      </c>
      <c r="BG312" s="376">
        <f>IF(N312="zákl. přenesená",J312,0)</f>
        <v>0</v>
      </c>
      <c r="BH312" s="376">
        <f>IF(N312="sníž. přenesená",J312,0)</f>
        <v>0</v>
      </c>
      <c r="BI312" s="376">
        <f>IF(N312="nulová",J312,0)</f>
        <v>0</v>
      </c>
      <c r="BJ312" s="341" t="s">
        <v>26</v>
      </c>
      <c r="BK312" s="376">
        <f>ROUND(I312*H312,2)</f>
        <v>0</v>
      </c>
      <c r="BL312" s="341" t="s">
        <v>292</v>
      </c>
      <c r="BM312" s="341" t="s">
        <v>1905</v>
      </c>
    </row>
    <row r="313" spans="2:51" s="261" customFormat="1" ht="13.5">
      <c r="B313" s="377"/>
      <c r="D313" s="262" t="s">
        <v>294</v>
      </c>
      <c r="E313" s="263" t="s">
        <v>5</v>
      </c>
      <c r="F313" s="238" t="s">
        <v>469</v>
      </c>
      <c r="H313" s="264" t="s">
        <v>5</v>
      </c>
      <c r="L313" s="377"/>
      <c r="M313" s="378"/>
      <c r="N313" s="379"/>
      <c r="O313" s="379"/>
      <c r="P313" s="379"/>
      <c r="Q313" s="379"/>
      <c r="R313" s="379"/>
      <c r="S313" s="379"/>
      <c r="T313" s="380"/>
      <c r="AT313" s="264" t="s">
        <v>294</v>
      </c>
      <c r="AU313" s="264" t="s">
        <v>86</v>
      </c>
      <c r="AV313" s="261" t="s">
        <v>26</v>
      </c>
      <c r="AW313" s="261" t="s">
        <v>40</v>
      </c>
      <c r="AX313" s="261" t="s">
        <v>77</v>
      </c>
      <c r="AY313" s="264" t="s">
        <v>284</v>
      </c>
    </row>
    <row r="314" spans="2:51" s="257" customFormat="1" ht="13.5">
      <c r="B314" s="381"/>
      <c r="D314" s="262" t="s">
        <v>294</v>
      </c>
      <c r="E314" s="265" t="s">
        <v>5</v>
      </c>
      <c r="F314" s="239" t="s">
        <v>1906</v>
      </c>
      <c r="H314" s="266">
        <v>52.308</v>
      </c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77</v>
      </c>
      <c r="AY314" s="265" t="s">
        <v>284</v>
      </c>
    </row>
    <row r="315" spans="2:51" s="257" customFormat="1" ht="27">
      <c r="B315" s="381"/>
      <c r="D315" s="262" t="s">
        <v>294</v>
      </c>
      <c r="E315" s="265" t="s">
        <v>5</v>
      </c>
      <c r="F315" s="239" t="s">
        <v>1907</v>
      </c>
      <c r="H315" s="266">
        <v>40.56</v>
      </c>
      <c r="L315" s="381"/>
      <c r="M315" s="382"/>
      <c r="N315" s="383"/>
      <c r="O315" s="383"/>
      <c r="P315" s="383"/>
      <c r="Q315" s="383"/>
      <c r="R315" s="383"/>
      <c r="S315" s="383"/>
      <c r="T315" s="384"/>
      <c r="AT315" s="265" t="s">
        <v>294</v>
      </c>
      <c r="AU315" s="265" t="s">
        <v>86</v>
      </c>
      <c r="AV315" s="257" t="s">
        <v>86</v>
      </c>
      <c r="AW315" s="257" t="s">
        <v>40</v>
      </c>
      <c r="AX315" s="257" t="s">
        <v>77</v>
      </c>
      <c r="AY315" s="265" t="s">
        <v>284</v>
      </c>
    </row>
    <row r="316" spans="2:51" s="257" customFormat="1" ht="13.5">
      <c r="B316" s="381"/>
      <c r="D316" s="262" t="s">
        <v>294</v>
      </c>
      <c r="E316" s="265" t="s">
        <v>5</v>
      </c>
      <c r="F316" s="239" t="s">
        <v>1908</v>
      </c>
      <c r="H316" s="266">
        <v>13.755</v>
      </c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77</v>
      </c>
      <c r="AY316" s="265" t="s">
        <v>284</v>
      </c>
    </row>
    <row r="317" spans="2:51" s="267" customFormat="1" ht="13.5">
      <c r="B317" s="390"/>
      <c r="D317" s="258" t="s">
        <v>294</v>
      </c>
      <c r="E317" s="268" t="s">
        <v>1635</v>
      </c>
      <c r="F317" s="240" t="s">
        <v>304</v>
      </c>
      <c r="H317" s="269">
        <v>106.623</v>
      </c>
      <c r="L317" s="390"/>
      <c r="M317" s="391"/>
      <c r="N317" s="392"/>
      <c r="O317" s="392"/>
      <c r="P317" s="392"/>
      <c r="Q317" s="392"/>
      <c r="R317" s="392"/>
      <c r="S317" s="392"/>
      <c r="T317" s="393"/>
      <c r="AT317" s="394" t="s">
        <v>294</v>
      </c>
      <c r="AU317" s="394" t="s">
        <v>86</v>
      </c>
      <c r="AV317" s="267" t="s">
        <v>292</v>
      </c>
      <c r="AW317" s="267" t="s">
        <v>40</v>
      </c>
      <c r="AX317" s="267" t="s">
        <v>26</v>
      </c>
      <c r="AY317" s="394" t="s">
        <v>284</v>
      </c>
    </row>
    <row r="318" spans="2:65" s="285" customFormat="1" ht="22.5" customHeight="1">
      <c r="B318" s="347"/>
      <c r="C318" s="252" t="s">
        <v>616</v>
      </c>
      <c r="D318" s="252" t="s">
        <v>287</v>
      </c>
      <c r="E318" s="253" t="s">
        <v>642</v>
      </c>
      <c r="F318" s="236" t="s">
        <v>1909</v>
      </c>
      <c r="G318" s="254" t="s">
        <v>452</v>
      </c>
      <c r="H318" s="255">
        <v>177.705</v>
      </c>
      <c r="I318" s="123">
        <v>0</v>
      </c>
      <c r="J318" s="256">
        <f>ROUND(I318*H318,2)</f>
        <v>0</v>
      </c>
      <c r="K318" s="236" t="s">
        <v>291</v>
      </c>
      <c r="L318" s="347"/>
      <c r="M318" s="372" t="s">
        <v>5</v>
      </c>
      <c r="N318" s="373" t="s">
        <v>48</v>
      </c>
      <c r="O318" s="300"/>
      <c r="P318" s="374">
        <f>O318*H318</f>
        <v>0</v>
      </c>
      <c r="Q318" s="374">
        <v>0</v>
      </c>
      <c r="R318" s="374">
        <f>Q318*H318</f>
        <v>0</v>
      </c>
      <c r="S318" s="374">
        <v>0</v>
      </c>
      <c r="T318" s="375">
        <f>S318*H318</f>
        <v>0</v>
      </c>
      <c r="AR318" s="341" t="s">
        <v>292</v>
      </c>
      <c r="AT318" s="341" t="s">
        <v>287</v>
      </c>
      <c r="AU318" s="341" t="s">
        <v>86</v>
      </c>
      <c r="AY318" s="341" t="s">
        <v>284</v>
      </c>
      <c r="BE318" s="376">
        <f>IF(N318="základní",J318,0)</f>
        <v>0</v>
      </c>
      <c r="BF318" s="376">
        <f>IF(N318="snížená",J318,0)</f>
        <v>0</v>
      </c>
      <c r="BG318" s="376">
        <f>IF(N318="zákl. přenesená",J318,0)</f>
        <v>0</v>
      </c>
      <c r="BH318" s="376">
        <f>IF(N318="sníž. přenesená",J318,0)</f>
        <v>0</v>
      </c>
      <c r="BI318" s="376">
        <f>IF(N318="nulová",J318,0)</f>
        <v>0</v>
      </c>
      <c r="BJ318" s="341" t="s">
        <v>26</v>
      </c>
      <c r="BK318" s="376">
        <f>ROUND(I318*H318,2)</f>
        <v>0</v>
      </c>
      <c r="BL318" s="341" t="s">
        <v>292</v>
      </c>
      <c r="BM318" s="341" t="s">
        <v>1910</v>
      </c>
    </row>
    <row r="319" spans="2:51" s="261" customFormat="1" ht="13.5">
      <c r="B319" s="377"/>
      <c r="D319" s="262" t="s">
        <v>294</v>
      </c>
      <c r="E319" s="263" t="s">
        <v>5</v>
      </c>
      <c r="F319" s="238" t="s">
        <v>469</v>
      </c>
      <c r="H319" s="264" t="s">
        <v>5</v>
      </c>
      <c r="L319" s="377"/>
      <c r="M319" s="378"/>
      <c r="N319" s="379"/>
      <c r="O319" s="379"/>
      <c r="P319" s="379"/>
      <c r="Q319" s="379"/>
      <c r="R319" s="379"/>
      <c r="S319" s="379"/>
      <c r="T319" s="380"/>
      <c r="AT319" s="264" t="s">
        <v>294</v>
      </c>
      <c r="AU319" s="264" t="s">
        <v>86</v>
      </c>
      <c r="AV319" s="261" t="s">
        <v>26</v>
      </c>
      <c r="AW319" s="261" t="s">
        <v>40</v>
      </c>
      <c r="AX319" s="261" t="s">
        <v>77</v>
      </c>
      <c r="AY319" s="264" t="s">
        <v>284</v>
      </c>
    </row>
    <row r="320" spans="2:51" s="257" customFormat="1" ht="13.5">
      <c r="B320" s="381"/>
      <c r="D320" s="262" t="s">
        <v>294</v>
      </c>
      <c r="E320" s="265" t="s">
        <v>5</v>
      </c>
      <c r="F320" s="239" t="s">
        <v>1911</v>
      </c>
      <c r="H320" s="266">
        <v>87.18</v>
      </c>
      <c r="L320" s="381"/>
      <c r="M320" s="382"/>
      <c r="N320" s="383"/>
      <c r="O320" s="383"/>
      <c r="P320" s="383"/>
      <c r="Q320" s="383"/>
      <c r="R320" s="383"/>
      <c r="S320" s="383"/>
      <c r="T320" s="384"/>
      <c r="AT320" s="265" t="s">
        <v>294</v>
      </c>
      <c r="AU320" s="265" t="s">
        <v>86</v>
      </c>
      <c r="AV320" s="257" t="s">
        <v>86</v>
      </c>
      <c r="AW320" s="257" t="s">
        <v>40</v>
      </c>
      <c r="AX320" s="257" t="s">
        <v>77</v>
      </c>
      <c r="AY320" s="265" t="s">
        <v>284</v>
      </c>
    </row>
    <row r="321" spans="2:51" s="257" customFormat="1" ht="13.5">
      <c r="B321" s="381"/>
      <c r="D321" s="262" t="s">
        <v>294</v>
      </c>
      <c r="E321" s="265" t="s">
        <v>5</v>
      </c>
      <c r="F321" s="239" t="s">
        <v>1912</v>
      </c>
      <c r="H321" s="266">
        <v>67.6</v>
      </c>
      <c r="L321" s="381"/>
      <c r="M321" s="382"/>
      <c r="N321" s="383"/>
      <c r="O321" s="383"/>
      <c r="P321" s="383"/>
      <c r="Q321" s="383"/>
      <c r="R321" s="383"/>
      <c r="S321" s="383"/>
      <c r="T321" s="384"/>
      <c r="AT321" s="265" t="s">
        <v>294</v>
      </c>
      <c r="AU321" s="265" t="s">
        <v>86</v>
      </c>
      <c r="AV321" s="257" t="s">
        <v>86</v>
      </c>
      <c r="AW321" s="257" t="s">
        <v>40</v>
      </c>
      <c r="AX321" s="257" t="s">
        <v>77</v>
      </c>
      <c r="AY321" s="265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1913</v>
      </c>
      <c r="H322" s="266">
        <v>22.925</v>
      </c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67" customFormat="1" ht="13.5">
      <c r="B323" s="390"/>
      <c r="D323" s="258" t="s">
        <v>294</v>
      </c>
      <c r="E323" s="268" t="s">
        <v>1613</v>
      </c>
      <c r="F323" s="240" t="s">
        <v>304</v>
      </c>
      <c r="H323" s="269">
        <v>177.705</v>
      </c>
      <c r="L323" s="390"/>
      <c r="M323" s="391"/>
      <c r="N323" s="392"/>
      <c r="O323" s="392"/>
      <c r="P323" s="392"/>
      <c r="Q323" s="392"/>
      <c r="R323" s="392"/>
      <c r="S323" s="392"/>
      <c r="T323" s="393"/>
      <c r="AT323" s="394" t="s">
        <v>294</v>
      </c>
      <c r="AU323" s="394" t="s">
        <v>86</v>
      </c>
      <c r="AV323" s="267" t="s">
        <v>292</v>
      </c>
      <c r="AW323" s="267" t="s">
        <v>40</v>
      </c>
      <c r="AX323" s="267" t="s">
        <v>26</v>
      </c>
      <c r="AY323" s="394" t="s">
        <v>284</v>
      </c>
    </row>
    <row r="324" spans="2:65" s="285" customFormat="1" ht="22.5" customHeight="1">
      <c r="B324" s="347"/>
      <c r="C324" s="272" t="s">
        <v>623</v>
      </c>
      <c r="D324" s="272" t="s">
        <v>439</v>
      </c>
      <c r="E324" s="273" t="s">
        <v>646</v>
      </c>
      <c r="F324" s="274" t="s">
        <v>1914</v>
      </c>
      <c r="G324" s="275" t="s">
        <v>452</v>
      </c>
      <c r="H324" s="276">
        <v>177.705</v>
      </c>
      <c r="I324" s="145">
        <v>0</v>
      </c>
      <c r="J324" s="277">
        <f>ROUND(I324*H324,2)</f>
        <v>0</v>
      </c>
      <c r="K324" s="274" t="s">
        <v>291</v>
      </c>
      <c r="L324" s="399"/>
      <c r="M324" s="400" t="s">
        <v>5</v>
      </c>
      <c r="N324" s="401" t="s">
        <v>48</v>
      </c>
      <c r="O324" s="300"/>
      <c r="P324" s="374">
        <f>O324*H324</f>
        <v>0</v>
      </c>
      <c r="Q324" s="374">
        <v>4E-05</v>
      </c>
      <c r="R324" s="374">
        <f>Q324*H324</f>
        <v>0.007108200000000001</v>
      </c>
      <c r="S324" s="374">
        <v>0</v>
      </c>
      <c r="T324" s="375">
        <f>S324*H324</f>
        <v>0</v>
      </c>
      <c r="AR324" s="341" t="s">
        <v>332</v>
      </c>
      <c r="AT324" s="341" t="s">
        <v>439</v>
      </c>
      <c r="AU324" s="341" t="s">
        <v>86</v>
      </c>
      <c r="AY324" s="341" t="s">
        <v>284</v>
      </c>
      <c r="BE324" s="376">
        <f>IF(N324="základní",J324,0)</f>
        <v>0</v>
      </c>
      <c r="BF324" s="376">
        <f>IF(N324="snížená",J324,0)</f>
        <v>0</v>
      </c>
      <c r="BG324" s="376">
        <f>IF(N324="zákl. přenesená",J324,0)</f>
        <v>0</v>
      </c>
      <c r="BH324" s="376">
        <f>IF(N324="sníž. přenesená",J324,0)</f>
        <v>0</v>
      </c>
      <c r="BI324" s="376">
        <f>IF(N324="nulová",J324,0)</f>
        <v>0</v>
      </c>
      <c r="BJ324" s="341" t="s">
        <v>26</v>
      </c>
      <c r="BK324" s="376">
        <f>ROUND(I324*H324,2)</f>
        <v>0</v>
      </c>
      <c r="BL324" s="341" t="s">
        <v>292</v>
      </c>
      <c r="BM324" s="341" t="s">
        <v>1915</v>
      </c>
    </row>
    <row r="325" spans="2:51" s="257" customFormat="1" ht="13.5">
      <c r="B325" s="381"/>
      <c r="D325" s="258" t="s">
        <v>294</v>
      </c>
      <c r="E325" s="259" t="s">
        <v>5</v>
      </c>
      <c r="F325" s="237" t="s">
        <v>1613</v>
      </c>
      <c r="H325" s="260">
        <v>177.705</v>
      </c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26</v>
      </c>
      <c r="AY325" s="265" t="s">
        <v>284</v>
      </c>
    </row>
    <row r="326" spans="2:65" s="285" customFormat="1" ht="31.5" customHeight="1">
      <c r="B326" s="347"/>
      <c r="C326" s="252" t="s">
        <v>627</v>
      </c>
      <c r="D326" s="252" t="s">
        <v>287</v>
      </c>
      <c r="E326" s="253" t="s">
        <v>1916</v>
      </c>
      <c r="F326" s="236" t="s">
        <v>1917</v>
      </c>
      <c r="G326" s="254" t="s">
        <v>290</v>
      </c>
      <c r="H326" s="255">
        <v>62.193</v>
      </c>
      <c r="I326" s="123">
        <v>0</v>
      </c>
      <c r="J326" s="256">
        <f>ROUND(I326*H326,2)</f>
        <v>0</v>
      </c>
      <c r="K326" s="236" t="s">
        <v>5</v>
      </c>
      <c r="L326" s="347"/>
      <c r="M326" s="372" t="s">
        <v>5</v>
      </c>
      <c r="N326" s="373" t="s">
        <v>48</v>
      </c>
      <c r="O326" s="300"/>
      <c r="P326" s="374">
        <f>O326*H326</f>
        <v>0</v>
      </c>
      <c r="Q326" s="374">
        <v>0.02636</v>
      </c>
      <c r="R326" s="374">
        <f>Q326*H326</f>
        <v>1.63940748</v>
      </c>
      <c r="S326" s="374">
        <v>0</v>
      </c>
      <c r="T326" s="375">
        <f>S326*H326</f>
        <v>0</v>
      </c>
      <c r="AR326" s="341" t="s">
        <v>292</v>
      </c>
      <c r="AT326" s="341" t="s">
        <v>287</v>
      </c>
      <c r="AU326" s="341" t="s">
        <v>86</v>
      </c>
      <c r="AY326" s="341" t="s">
        <v>284</v>
      </c>
      <c r="BE326" s="376">
        <f>IF(N326="základní",J326,0)</f>
        <v>0</v>
      </c>
      <c r="BF326" s="376">
        <f>IF(N326="snížená",J326,0)</f>
        <v>0</v>
      </c>
      <c r="BG326" s="376">
        <f>IF(N326="zákl. přenesená",J326,0)</f>
        <v>0</v>
      </c>
      <c r="BH326" s="376">
        <f>IF(N326="sníž. přenesená",J326,0)</f>
        <v>0</v>
      </c>
      <c r="BI326" s="376">
        <f>IF(N326="nulová",J326,0)</f>
        <v>0</v>
      </c>
      <c r="BJ326" s="341" t="s">
        <v>26</v>
      </c>
      <c r="BK326" s="376">
        <f>ROUND(I326*H326,2)</f>
        <v>0</v>
      </c>
      <c r="BL326" s="341" t="s">
        <v>292</v>
      </c>
      <c r="BM326" s="341" t="s">
        <v>1918</v>
      </c>
    </row>
    <row r="327" spans="2:51" s="261" customFormat="1" ht="13.5">
      <c r="B327" s="377"/>
      <c r="D327" s="262" t="s">
        <v>294</v>
      </c>
      <c r="E327" s="263" t="s">
        <v>5</v>
      </c>
      <c r="F327" s="238" t="s">
        <v>1919</v>
      </c>
      <c r="H327" s="264" t="s">
        <v>5</v>
      </c>
      <c r="L327" s="377"/>
      <c r="M327" s="378"/>
      <c r="N327" s="379"/>
      <c r="O327" s="379"/>
      <c r="P327" s="379"/>
      <c r="Q327" s="379"/>
      <c r="R327" s="379"/>
      <c r="S327" s="379"/>
      <c r="T327" s="380"/>
      <c r="AT327" s="264" t="s">
        <v>294</v>
      </c>
      <c r="AU327" s="264" t="s">
        <v>86</v>
      </c>
      <c r="AV327" s="261" t="s">
        <v>26</v>
      </c>
      <c r="AW327" s="261" t="s">
        <v>40</v>
      </c>
      <c r="AX327" s="261" t="s">
        <v>77</v>
      </c>
      <c r="AY327" s="264" t="s">
        <v>284</v>
      </c>
    </row>
    <row r="328" spans="2:51" s="257" customFormat="1" ht="27">
      <c r="B328" s="381"/>
      <c r="D328" s="262" t="s">
        <v>294</v>
      </c>
      <c r="E328" s="265" t="s">
        <v>5</v>
      </c>
      <c r="F328" s="239" t="s">
        <v>1920</v>
      </c>
      <c r="H328" s="266">
        <v>13.883</v>
      </c>
      <c r="L328" s="381"/>
      <c r="M328" s="382"/>
      <c r="N328" s="383"/>
      <c r="O328" s="383"/>
      <c r="P328" s="383"/>
      <c r="Q328" s="383"/>
      <c r="R328" s="383"/>
      <c r="S328" s="383"/>
      <c r="T328" s="384"/>
      <c r="AT328" s="265" t="s">
        <v>294</v>
      </c>
      <c r="AU328" s="265" t="s">
        <v>86</v>
      </c>
      <c r="AV328" s="257" t="s">
        <v>86</v>
      </c>
      <c r="AW328" s="257" t="s">
        <v>40</v>
      </c>
      <c r="AX328" s="257" t="s">
        <v>77</v>
      </c>
      <c r="AY328" s="265" t="s">
        <v>284</v>
      </c>
    </row>
    <row r="329" spans="2:51" s="257" customFormat="1" ht="13.5">
      <c r="B329" s="381"/>
      <c r="D329" s="262" t="s">
        <v>294</v>
      </c>
      <c r="E329" s="265" t="s">
        <v>5</v>
      </c>
      <c r="F329" s="239" t="s">
        <v>1921</v>
      </c>
      <c r="H329" s="266">
        <v>17.495</v>
      </c>
      <c r="L329" s="381"/>
      <c r="M329" s="382"/>
      <c r="N329" s="383"/>
      <c r="O329" s="383"/>
      <c r="P329" s="383"/>
      <c r="Q329" s="383"/>
      <c r="R329" s="383"/>
      <c r="S329" s="383"/>
      <c r="T329" s="384"/>
      <c r="AT329" s="265" t="s">
        <v>294</v>
      </c>
      <c r="AU329" s="265" t="s">
        <v>86</v>
      </c>
      <c r="AV329" s="257" t="s">
        <v>86</v>
      </c>
      <c r="AW329" s="257" t="s">
        <v>40</v>
      </c>
      <c r="AX329" s="257" t="s">
        <v>77</v>
      </c>
      <c r="AY329" s="265" t="s">
        <v>284</v>
      </c>
    </row>
    <row r="330" spans="2:51" s="257" customFormat="1" ht="13.5">
      <c r="B330" s="381"/>
      <c r="D330" s="262" t="s">
        <v>294</v>
      </c>
      <c r="E330" s="265" t="s">
        <v>5</v>
      </c>
      <c r="F330" s="239" t="s">
        <v>1922</v>
      </c>
      <c r="H330" s="266">
        <v>19.895</v>
      </c>
      <c r="L330" s="381"/>
      <c r="M330" s="382"/>
      <c r="N330" s="383"/>
      <c r="O330" s="383"/>
      <c r="P330" s="383"/>
      <c r="Q330" s="383"/>
      <c r="R330" s="383"/>
      <c r="S330" s="383"/>
      <c r="T330" s="384"/>
      <c r="AT330" s="265" t="s">
        <v>294</v>
      </c>
      <c r="AU330" s="265" t="s">
        <v>86</v>
      </c>
      <c r="AV330" s="257" t="s">
        <v>86</v>
      </c>
      <c r="AW330" s="257" t="s">
        <v>40</v>
      </c>
      <c r="AX330" s="257" t="s">
        <v>77</v>
      </c>
      <c r="AY330" s="265" t="s">
        <v>284</v>
      </c>
    </row>
    <row r="331" spans="2:51" s="257" customFormat="1" ht="13.5">
      <c r="B331" s="381"/>
      <c r="D331" s="262" t="s">
        <v>294</v>
      </c>
      <c r="E331" s="265" t="s">
        <v>5</v>
      </c>
      <c r="F331" s="239" t="s">
        <v>1923</v>
      </c>
      <c r="H331" s="266">
        <v>5.22</v>
      </c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77</v>
      </c>
      <c r="AY331" s="265" t="s">
        <v>284</v>
      </c>
    </row>
    <row r="332" spans="2:51" s="257" customFormat="1" ht="13.5">
      <c r="B332" s="381"/>
      <c r="D332" s="262" t="s">
        <v>294</v>
      </c>
      <c r="E332" s="265" t="s">
        <v>5</v>
      </c>
      <c r="F332" s="239" t="s">
        <v>1924</v>
      </c>
      <c r="H332" s="266">
        <v>5.7</v>
      </c>
      <c r="L332" s="381"/>
      <c r="M332" s="382"/>
      <c r="N332" s="383"/>
      <c r="O332" s="383"/>
      <c r="P332" s="383"/>
      <c r="Q332" s="383"/>
      <c r="R332" s="383"/>
      <c r="S332" s="383"/>
      <c r="T332" s="384"/>
      <c r="AT332" s="265" t="s">
        <v>294</v>
      </c>
      <c r="AU332" s="265" t="s">
        <v>86</v>
      </c>
      <c r="AV332" s="257" t="s">
        <v>86</v>
      </c>
      <c r="AW332" s="257" t="s">
        <v>40</v>
      </c>
      <c r="AX332" s="257" t="s">
        <v>77</v>
      </c>
      <c r="AY332" s="265" t="s">
        <v>284</v>
      </c>
    </row>
    <row r="333" spans="2:51" s="267" customFormat="1" ht="13.5">
      <c r="B333" s="390"/>
      <c r="D333" s="258" t="s">
        <v>294</v>
      </c>
      <c r="E333" s="268" t="s">
        <v>1606</v>
      </c>
      <c r="F333" s="240" t="s">
        <v>304</v>
      </c>
      <c r="H333" s="269">
        <v>62.193</v>
      </c>
      <c r="L333" s="390"/>
      <c r="M333" s="391"/>
      <c r="N333" s="392"/>
      <c r="O333" s="392"/>
      <c r="P333" s="392"/>
      <c r="Q333" s="392"/>
      <c r="R333" s="392"/>
      <c r="S333" s="392"/>
      <c r="T333" s="393"/>
      <c r="AT333" s="394" t="s">
        <v>294</v>
      </c>
      <c r="AU333" s="394" t="s">
        <v>86</v>
      </c>
      <c r="AV333" s="267" t="s">
        <v>292</v>
      </c>
      <c r="AW333" s="267" t="s">
        <v>40</v>
      </c>
      <c r="AX333" s="267" t="s">
        <v>26</v>
      </c>
      <c r="AY333" s="394" t="s">
        <v>284</v>
      </c>
    </row>
    <row r="334" spans="2:65" s="285" customFormat="1" ht="22.5" customHeight="1">
      <c r="B334" s="347"/>
      <c r="C334" s="252" t="s">
        <v>632</v>
      </c>
      <c r="D334" s="252" t="s">
        <v>287</v>
      </c>
      <c r="E334" s="253" t="s">
        <v>1925</v>
      </c>
      <c r="F334" s="236" t="s">
        <v>1926</v>
      </c>
      <c r="G334" s="254" t="s">
        <v>290</v>
      </c>
      <c r="H334" s="255">
        <v>5.55</v>
      </c>
      <c r="I334" s="123">
        <v>0</v>
      </c>
      <c r="J334" s="256">
        <f>ROUND(I334*H334,2)</f>
        <v>0</v>
      </c>
      <c r="K334" s="236" t="s">
        <v>5</v>
      </c>
      <c r="L334" s="347"/>
      <c r="M334" s="372" t="s">
        <v>5</v>
      </c>
      <c r="N334" s="373" t="s">
        <v>48</v>
      </c>
      <c r="O334" s="300"/>
      <c r="P334" s="374">
        <f>O334*H334</f>
        <v>0</v>
      </c>
      <c r="Q334" s="374">
        <v>0.03358</v>
      </c>
      <c r="R334" s="374">
        <f>Q334*H334</f>
        <v>0.18636899999999998</v>
      </c>
      <c r="S334" s="374">
        <v>0</v>
      </c>
      <c r="T334" s="375">
        <f>S334*H334</f>
        <v>0</v>
      </c>
      <c r="AR334" s="341" t="s">
        <v>292</v>
      </c>
      <c r="AT334" s="341" t="s">
        <v>287</v>
      </c>
      <c r="AU334" s="341" t="s">
        <v>86</v>
      </c>
      <c r="AY334" s="341" t="s">
        <v>284</v>
      </c>
      <c r="BE334" s="376">
        <f>IF(N334="základní",J334,0)</f>
        <v>0</v>
      </c>
      <c r="BF334" s="376">
        <f>IF(N334="snížená",J334,0)</f>
        <v>0</v>
      </c>
      <c r="BG334" s="376">
        <f>IF(N334="zákl. přenesená",J334,0)</f>
        <v>0</v>
      </c>
      <c r="BH334" s="376">
        <f>IF(N334="sníž. přenesená",J334,0)</f>
        <v>0</v>
      </c>
      <c r="BI334" s="376">
        <f>IF(N334="nulová",J334,0)</f>
        <v>0</v>
      </c>
      <c r="BJ334" s="341" t="s">
        <v>26</v>
      </c>
      <c r="BK334" s="376">
        <f>ROUND(I334*H334,2)</f>
        <v>0</v>
      </c>
      <c r="BL334" s="341" t="s">
        <v>292</v>
      </c>
      <c r="BM334" s="341" t="s">
        <v>1927</v>
      </c>
    </row>
    <row r="335" spans="2:51" s="261" customFormat="1" ht="13.5">
      <c r="B335" s="377"/>
      <c r="D335" s="262" t="s">
        <v>294</v>
      </c>
      <c r="E335" s="263" t="s">
        <v>5</v>
      </c>
      <c r="F335" s="238" t="s">
        <v>469</v>
      </c>
      <c r="H335" s="264" t="s">
        <v>5</v>
      </c>
      <c r="L335" s="377"/>
      <c r="M335" s="378"/>
      <c r="N335" s="379"/>
      <c r="O335" s="379"/>
      <c r="P335" s="379"/>
      <c r="Q335" s="379"/>
      <c r="R335" s="379"/>
      <c r="S335" s="379"/>
      <c r="T335" s="380"/>
      <c r="AT335" s="264" t="s">
        <v>294</v>
      </c>
      <c r="AU335" s="264" t="s">
        <v>86</v>
      </c>
      <c r="AV335" s="261" t="s">
        <v>26</v>
      </c>
      <c r="AW335" s="261" t="s">
        <v>40</v>
      </c>
      <c r="AX335" s="261" t="s">
        <v>77</v>
      </c>
      <c r="AY335" s="264" t="s">
        <v>284</v>
      </c>
    </row>
    <row r="336" spans="2:51" s="257" customFormat="1" ht="13.5">
      <c r="B336" s="381"/>
      <c r="D336" s="258" t="s">
        <v>294</v>
      </c>
      <c r="E336" s="259" t="s">
        <v>1637</v>
      </c>
      <c r="F336" s="237" t="s">
        <v>1928</v>
      </c>
      <c r="H336" s="260">
        <v>5.55</v>
      </c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31.5" customHeight="1">
      <c r="B337" s="347"/>
      <c r="C337" s="252" t="s">
        <v>636</v>
      </c>
      <c r="D337" s="252" t="s">
        <v>287</v>
      </c>
      <c r="E337" s="253" t="s">
        <v>814</v>
      </c>
      <c r="F337" s="236" t="s">
        <v>815</v>
      </c>
      <c r="G337" s="254" t="s">
        <v>290</v>
      </c>
      <c r="H337" s="255">
        <v>67.743</v>
      </c>
      <c r="I337" s="123">
        <v>0</v>
      </c>
      <c r="J337" s="256">
        <f>ROUND(I337*H337,2)</f>
        <v>0</v>
      </c>
      <c r="K337" s="236" t="s">
        <v>5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0.0006</v>
      </c>
      <c r="R337" s="374">
        <f>Q337*H337</f>
        <v>0.040645799999999996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1929</v>
      </c>
    </row>
    <row r="338" spans="2:51" s="257" customFormat="1" ht="13.5">
      <c r="B338" s="381"/>
      <c r="D338" s="262" t="s">
        <v>294</v>
      </c>
      <c r="E338" s="265" t="s">
        <v>5</v>
      </c>
      <c r="F338" s="239" t="s">
        <v>1606</v>
      </c>
      <c r="H338" s="266">
        <v>62.193</v>
      </c>
      <c r="L338" s="381"/>
      <c r="M338" s="382"/>
      <c r="N338" s="383"/>
      <c r="O338" s="383"/>
      <c r="P338" s="383"/>
      <c r="Q338" s="383"/>
      <c r="R338" s="383"/>
      <c r="S338" s="383"/>
      <c r="T338" s="384"/>
      <c r="AT338" s="265" t="s">
        <v>294</v>
      </c>
      <c r="AU338" s="265" t="s">
        <v>86</v>
      </c>
      <c r="AV338" s="257" t="s">
        <v>86</v>
      </c>
      <c r="AW338" s="257" t="s">
        <v>40</v>
      </c>
      <c r="AX338" s="257" t="s">
        <v>77</v>
      </c>
      <c r="AY338" s="265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1637</v>
      </c>
      <c r="H339" s="266">
        <v>5.55</v>
      </c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67" customFormat="1" ht="13.5">
      <c r="B340" s="390"/>
      <c r="D340" s="258" t="s">
        <v>294</v>
      </c>
      <c r="E340" s="268" t="s">
        <v>5</v>
      </c>
      <c r="F340" s="240" t="s">
        <v>304</v>
      </c>
      <c r="H340" s="269">
        <v>67.743</v>
      </c>
      <c r="L340" s="390"/>
      <c r="M340" s="391"/>
      <c r="N340" s="392"/>
      <c r="O340" s="392"/>
      <c r="P340" s="392"/>
      <c r="Q340" s="392"/>
      <c r="R340" s="392"/>
      <c r="S340" s="392"/>
      <c r="T340" s="393"/>
      <c r="AT340" s="394" t="s">
        <v>294</v>
      </c>
      <c r="AU340" s="394" t="s">
        <v>86</v>
      </c>
      <c r="AV340" s="267" t="s">
        <v>292</v>
      </c>
      <c r="AW340" s="267" t="s">
        <v>40</v>
      </c>
      <c r="AX340" s="267" t="s">
        <v>26</v>
      </c>
      <c r="AY340" s="394" t="s">
        <v>284</v>
      </c>
    </row>
    <row r="341" spans="2:65" s="285" customFormat="1" ht="22.5" customHeight="1">
      <c r="B341" s="347"/>
      <c r="C341" s="252" t="s">
        <v>641</v>
      </c>
      <c r="D341" s="252" t="s">
        <v>287</v>
      </c>
      <c r="E341" s="253" t="s">
        <v>818</v>
      </c>
      <c r="F341" s="236" t="s">
        <v>819</v>
      </c>
      <c r="G341" s="254" t="s">
        <v>290</v>
      </c>
      <c r="H341" s="255">
        <v>5.55</v>
      </c>
      <c r="I341" s="123">
        <v>0</v>
      </c>
      <c r="J341" s="256">
        <f>ROUND(I341*H341,2)</f>
        <v>0</v>
      </c>
      <c r="K341" s="236" t="s">
        <v>5</v>
      </c>
      <c r="L341" s="347"/>
      <c r="M341" s="372" t="s">
        <v>5</v>
      </c>
      <c r="N341" s="373" t="s">
        <v>48</v>
      </c>
      <c r="O341" s="300"/>
      <c r="P341" s="374">
        <f>O341*H341</f>
        <v>0</v>
      </c>
      <c r="Q341" s="374">
        <v>0.0006</v>
      </c>
      <c r="R341" s="374">
        <f>Q341*H341</f>
        <v>0.0033299999999999996</v>
      </c>
      <c r="S341" s="374">
        <v>0</v>
      </c>
      <c r="T341" s="375">
        <f>S341*H341</f>
        <v>0</v>
      </c>
      <c r="AR341" s="341" t="s">
        <v>292</v>
      </c>
      <c r="AT341" s="341" t="s">
        <v>287</v>
      </c>
      <c r="AU341" s="341" t="s">
        <v>86</v>
      </c>
      <c r="AY341" s="341" t="s">
        <v>284</v>
      </c>
      <c r="BE341" s="376">
        <f>IF(N341="základní",J341,0)</f>
        <v>0</v>
      </c>
      <c r="BF341" s="376">
        <f>IF(N341="snížená",J341,0)</f>
        <v>0</v>
      </c>
      <c r="BG341" s="376">
        <f>IF(N341="zákl. přenesená",J341,0)</f>
        <v>0</v>
      </c>
      <c r="BH341" s="376">
        <f>IF(N341="sníž. přenesená",J341,0)</f>
        <v>0</v>
      </c>
      <c r="BI341" s="376">
        <f>IF(N341="nulová",J341,0)</f>
        <v>0</v>
      </c>
      <c r="BJ341" s="341" t="s">
        <v>26</v>
      </c>
      <c r="BK341" s="376">
        <f>ROUND(I341*H341,2)</f>
        <v>0</v>
      </c>
      <c r="BL341" s="341" t="s">
        <v>292</v>
      </c>
      <c r="BM341" s="341" t="s">
        <v>1930</v>
      </c>
    </row>
    <row r="342" spans="2:51" s="257" customFormat="1" ht="13.5">
      <c r="B342" s="381"/>
      <c r="D342" s="258" t="s">
        <v>294</v>
      </c>
      <c r="E342" s="259" t="s">
        <v>5</v>
      </c>
      <c r="F342" s="237" t="s">
        <v>1931</v>
      </c>
      <c r="H342" s="260">
        <v>5.55</v>
      </c>
      <c r="L342" s="381"/>
      <c r="M342" s="382"/>
      <c r="N342" s="383"/>
      <c r="O342" s="383"/>
      <c r="P342" s="383"/>
      <c r="Q342" s="383"/>
      <c r="R342" s="383"/>
      <c r="S342" s="383"/>
      <c r="T342" s="384"/>
      <c r="AT342" s="265" t="s">
        <v>294</v>
      </c>
      <c r="AU342" s="265" t="s">
        <v>86</v>
      </c>
      <c r="AV342" s="257" t="s">
        <v>86</v>
      </c>
      <c r="AW342" s="257" t="s">
        <v>40</v>
      </c>
      <c r="AX342" s="257" t="s">
        <v>26</v>
      </c>
      <c r="AY342" s="265" t="s">
        <v>284</v>
      </c>
    </row>
    <row r="343" spans="2:65" s="285" customFormat="1" ht="22.5" customHeight="1">
      <c r="B343" s="347"/>
      <c r="C343" s="252" t="s">
        <v>645</v>
      </c>
      <c r="D343" s="252" t="s">
        <v>287</v>
      </c>
      <c r="E343" s="253" t="s">
        <v>822</v>
      </c>
      <c r="F343" s="236" t="s">
        <v>1932</v>
      </c>
      <c r="G343" s="254" t="s">
        <v>452</v>
      </c>
      <c r="H343" s="255">
        <v>97.748</v>
      </c>
      <c r="I343" s="123">
        <v>0</v>
      </c>
      <c r="J343" s="256">
        <f>ROUND(I343*H343,2)</f>
        <v>0</v>
      </c>
      <c r="K343" s="236" t="s">
        <v>291</v>
      </c>
      <c r="L343" s="347"/>
      <c r="M343" s="372" t="s">
        <v>5</v>
      </c>
      <c r="N343" s="373" t="s">
        <v>48</v>
      </c>
      <c r="O343" s="300"/>
      <c r="P343" s="374">
        <f>O343*H343</f>
        <v>0</v>
      </c>
      <c r="Q343" s="374">
        <v>0.02065</v>
      </c>
      <c r="R343" s="374">
        <f>Q343*H343</f>
        <v>2.0184962000000004</v>
      </c>
      <c r="S343" s="374">
        <v>0</v>
      </c>
      <c r="T343" s="375">
        <f>S343*H343</f>
        <v>0</v>
      </c>
      <c r="AR343" s="341" t="s">
        <v>292</v>
      </c>
      <c r="AT343" s="341" t="s">
        <v>287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1933</v>
      </c>
    </row>
    <row r="344" spans="2:51" s="261" customFormat="1" ht="13.5">
      <c r="B344" s="377"/>
      <c r="D344" s="262" t="s">
        <v>294</v>
      </c>
      <c r="E344" s="263" t="s">
        <v>5</v>
      </c>
      <c r="F344" s="238" t="s">
        <v>1934</v>
      </c>
      <c r="H344" s="264" t="s">
        <v>5</v>
      </c>
      <c r="L344" s="377"/>
      <c r="M344" s="378"/>
      <c r="N344" s="379"/>
      <c r="O344" s="379"/>
      <c r="P344" s="379"/>
      <c r="Q344" s="379"/>
      <c r="R344" s="379"/>
      <c r="S344" s="379"/>
      <c r="T344" s="380"/>
      <c r="AT344" s="264" t="s">
        <v>294</v>
      </c>
      <c r="AU344" s="264" t="s">
        <v>86</v>
      </c>
      <c r="AV344" s="261" t="s">
        <v>26</v>
      </c>
      <c r="AW344" s="261" t="s">
        <v>40</v>
      </c>
      <c r="AX344" s="261" t="s">
        <v>77</v>
      </c>
      <c r="AY344" s="264" t="s">
        <v>284</v>
      </c>
    </row>
    <row r="345" spans="2:51" s="257" customFormat="1" ht="13.5">
      <c r="B345" s="381"/>
      <c r="D345" s="258" t="s">
        <v>294</v>
      </c>
      <c r="E345" s="259" t="s">
        <v>5</v>
      </c>
      <c r="F345" s="237" t="s">
        <v>1935</v>
      </c>
      <c r="H345" s="260">
        <v>97.748</v>
      </c>
      <c r="L345" s="381"/>
      <c r="M345" s="382"/>
      <c r="N345" s="383"/>
      <c r="O345" s="383"/>
      <c r="P345" s="383"/>
      <c r="Q345" s="383"/>
      <c r="R345" s="383"/>
      <c r="S345" s="383"/>
      <c r="T345" s="384"/>
      <c r="AT345" s="265" t="s">
        <v>294</v>
      </c>
      <c r="AU345" s="265" t="s">
        <v>86</v>
      </c>
      <c r="AV345" s="257" t="s">
        <v>86</v>
      </c>
      <c r="AW345" s="257" t="s">
        <v>40</v>
      </c>
      <c r="AX345" s="257" t="s">
        <v>26</v>
      </c>
      <c r="AY345" s="265" t="s">
        <v>284</v>
      </c>
    </row>
    <row r="346" spans="2:65" s="285" customFormat="1" ht="22.5" customHeight="1">
      <c r="B346" s="347"/>
      <c r="C346" s="252" t="s">
        <v>650</v>
      </c>
      <c r="D346" s="252" t="s">
        <v>287</v>
      </c>
      <c r="E346" s="253" t="s">
        <v>827</v>
      </c>
      <c r="F346" s="236" t="s">
        <v>1936</v>
      </c>
      <c r="G346" s="254" t="s">
        <v>290</v>
      </c>
      <c r="H346" s="255">
        <v>122.655</v>
      </c>
      <c r="I346" s="123">
        <v>0</v>
      </c>
      <c r="J346" s="256">
        <f>ROUND(I346*H346,2)</f>
        <v>0</v>
      </c>
      <c r="K346" s="236" t="s">
        <v>291</v>
      </c>
      <c r="L346" s="347"/>
      <c r="M346" s="372" t="s">
        <v>5</v>
      </c>
      <c r="N346" s="373" t="s">
        <v>48</v>
      </c>
      <c r="O346" s="300"/>
      <c r="P346" s="374">
        <f>O346*H346</f>
        <v>0</v>
      </c>
      <c r="Q346" s="374">
        <v>0.00012</v>
      </c>
      <c r="R346" s="374">
        <f>Q346*H346</f>
        <v>0.0147186</v>
      </c>
      <c r="S346" s="374">
        <v>0</v>
      </c>
      <c r="T346" s="375">
        <f>S346*H346</f>
        <v>0</v>
      </c>
      <c r="AR346" s="341" t="s">
        <v>292</v>
      </c>
      <c r="AT346" s="341" t="s">
        <v>287</v>
      </c>
      <c r="AU346" s="341" t="s">
        <v>86</v>
      </c>
      <c r="AY346" s="341" t="s">
        <v>284</v>
      </c>
      <c r="BE346" s="376">
        <f>IF(N346="základní",J346,0)</f>
        <v>0</v>
      </c>
      <c r="BF346" s="376">
        <f>IF(N346="snížená",J346,0)</f>
        <v>0</v>
      </c>
      <c r="BG346" s="376">
        <f>IF(N346="zákl. přenesená",J346,0)</f>
        <v>0</v>
      </c>
      <c r="BH346" s="376">
        <f>IF(N346="sníž. přenesená",J346,0)</f>
        <v>0</v>
      </c>
      <c r="BI346" s="376">
        <f>IF(N346="nulová",J346,0)</f>
        <v>0</v>
      </c>
      <c r="BJ346" s="341" t="s">
        <v>26</v>
      </c>
      <c r="BK346" s="376">
        <f>ROUND(I346*H346,2)</f>
        <v>0</v>
      </c>
      <c r="BL346" s="341" t="s">
        <v>292</v>
      </c>
      <c r="BM346" s="341" t="s">
        <v>1937</v>
      </c>
    </row>
    <row r="347" spans="2:51" s="261" customFormat="1" ht="13.5">
      <c r="B347" s="377"/>
      <c r="D347" s="262" t="s">
        <v>294</v>
      </c>
      <c r="E347" s="263" t="s">
        <v>5</v>
      </c>
      <c r="F347" s="238" t="s">
        <v>1934</v>
      </c>
      <c r="H347" s="264" t="s">
        <v>5</v>
      </c>
      <c r="L347" s="377"/>
      <c r="M347" s="378"/>
      <c r="N347" s="379"/>
      <c r="O347" s="379"/>
      <c r="P347" s="379"/>
      <c r="Q347" s="379"/>
      <c r="R347" s="379"/>
      <c r="S347" s="379"/>
      <c r="T347" s="380"/>
      <c r="AT347" s="264" t="s">
        <v>294</v>
      </c>
      <c r="AU347" s="264" t="s">
        <v>86</v>
      </c>
      <c r="AV347" s="261" t="s">
        <v>26</v>
      </c>
      <c r="AW347" s="261" t="s">
        <v>40</v>
      </c>
      <c r="AX347" s="261" t="s">
        <v>77</v>
      </c>
      <c r="AY347" s="264" t="s">
        <v>284</v>
      </c>
    </row>
    <row r="348" spans="2:51" s="257" customFormat="1" ht="27">
      <c r="B348" s="381"/>
      <c r="D348" s="262" t="s">
        <v>294</v>
      </c>
      <c r="E348" s="265" t="s">
        <v>5</v>
      </c>
      <c r="F348" s="239" t="s">
        <v>1938</v>
      </c>
      <c r="H348" s="266">
        <v>96.073</v>
      </c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77</v>
      </c>
      <c r="AY348" s="265" t="s">
        <v>284</v>
      </c>
    </row>
    <row r="349" spans="2:51" s="257" customFormat="1" ht="13.5">
      <c r="B349" s="381"/>
      <c r="D349" s="262" t="s">
        <v>294</v>
      </c>
      <c r="E349" s="265" t="s">
        <v>5</v>
      </c>
      <c r="F349" s="239" t="s">
        <v>1939</v>
      </c>
      <c r="H349" s="266">
        <v>26.582</v>
      </c>
      <c r="L349" s="381"/>
      <c r="M349" s="382"/>
      <c r="N349" s="383"/>
      <c r="O349" s="383"/>
      <c r="P349" s="383"/>
      <c r="Q349" s="383"/>
      <c r="R349" s="383"/>
      <c r="S349" s="383"/>
      <c r="T349" s="384"/>
      <c r="AT349" s="265" t="s">
        <v>294</v>
      </c>
      <c r="AU349" s="265" t="s">
        <v>86</v>
      </c>
      <c r="AV349" s="257" t="s">
        <v>86</v>
      </c>
      <c r="AW349" s="257" t="s">
        <v>40</v>
      </c>
      <c r="AX349" s="257" t="s">
        <v>77</v>
      </c>
      <c r="AY349" s="265" t="s">
        <v>284</v>
      </c>
    </row>
    <row r="350" spans="2:51" s="267" customFormat="1" ht="13.5">
      <c r="B350" s="390"/>
      <c r="D350" s="258" t="s">
        <v>294</v>
      </c>
      <c r="E350" s="268" t="s">
        <v>5</v>
      </c>
      <c r="F350" s="240" t="s">
        <v>304</v>
      </c>
      <c r="H350" s="269">
        <v>122.655</v>
      </c>
      <c r="L350" s="390"/>
      <c r="M350" s="391"/>
      <c r="N350" s="392"/>
      <c r="O350" s="392"/>
      <c r="P350" s="392"/>
      <c r="Q350" s="392"/>
      <c r="R350" s="392"/>
      <c r="S350" s="392"/>
      <c r="T350" s="393"/>
      <c r="AT350" s="394" t="s">
        <v>294</v>
      </c>
      <c r="AU350" s="394" t="s">
        <v>86</v>
      </c>
      <c r="AV350" s="267" t="s">
        <v>292</v>
      </c>
      <c r="AW350" s="267" t="s">
        <v>40</v>
      </c>
      <c r="AX350" s="267" t="s">
        <v>26</v>
      </c>
      <c r="AY350" s="394" t="s">
        <v>284</v>
      </c>
    </row>
    <row r="351" spans="2:65" s="285" customFormat="1" ht="22.5" customHeight="1">
      <c r="B351" s="347"/>
      <c r="C351" s="252" t="s">
        <v>656</v>
      </c>
      <c r="D351" s="252" t="s">
        <v>287</v>
      </c>
      <c r="E351" s="253" t="s">
        <v>838</v>
      </c>
      <c r="F351" s="236" t="s">
        <v>1940</v>
      </c>
      <c r="G351" s="254" t="s">
        <v>308</v>
      </c>
      <c r="H351" s="255">
        <v>0.288</v>
      </c>
      <c r="I351" s="123">
        <v>0</v>
      </c>
      <c r="J351" s="256">
        <f>ROUND(I351*H351,2)</f>
        <v>0</v>
      </c>
      <c r="K351" s="236" t="s">
        <v>291</v>
      </c>
      <c r="L351" s="347"/>
      <c r="M351" s="372" t="s">
        <v>5</v>
      </c>
      <c r="N351" s="373" t="s">
        <v>48</v>
      </c>
      <c r="O351" s="300"/>
      <c r="P351" s="374">
        <f>O351*H351</f>
        <v>0</v>
      </c>
      <c r="Q351" s="374">
        <v>2.25634</v>
      </c>
      <c r="R351" s="374">
        <f>Q351*H351</f>
        <v>0.64982592</v>
      </c>
      <c r="S351" s="374">
        <v>0</v>
      </c>
      <c r="T351" s="375">
        <f>S351*H351</f>
        <v>0</v>
      </c>
      <c r="AR351" s="341" t="s">
        <v>292</v>
      </c>
      <c r="AT351" s="341" t="s">
        <v>287</v>
      </c>
      <c r="AU351" s="341" t="s">
        <v>86</v>
      </c>
      <c r="AY351" s="341" t="s">
        <v>284</v>
      </c>
      <c r="BE351" s="376">
        <f>IF(N351="základní",J351,0)</f>
        <v>0</v>
      </c>
      <c r="BF351" s="376">
        <f>IF(N351="snížená",J351,0)</f>
        <v>0</v>
      </c>
      <c r="BG351" s="376">
        <f>IF(N351="zákl. přenesená",J351,0)</f>
        <v>0</v>
      </c>
      <c r="BH351" s="376">
        <f>IF(N351="sníž. přenesená",J351,0)</f>
        <v>0</v>
      </c>
      <c r="BI351" s="376">
        <f>IF(N351="nulová",J351,0)</f>
        <v>0</v>
      </c>
      <c r="BJ351" s="341" t="s">
        <v>26</v>
      </c>
      <c r="BK351" s="376">
        <f>ROUND(I351*H351,2)</f>
        <v>0</v>
      </c>
      <c r="BL351" s="341" t="s">
        <v>292</v>
      </c>
      <c r="BM351" s="341" t="s">
        <v>1941</v>
      </c>
    </row>
    <row r="352" spans="2:51" s="261" customFormat="1" ht="13.5">
      <c r="B352" s="377"/>
      <c r="D352" s="262" t="s">
        <v>294</v>
      </c>
      <c r="E352" s="263" t="s">
        <v>5</v>
      </c>
      <c r="F352" s="238" t="s">
        <v>298</v>
      </c>
      <c r="H352" s="264" t="s">
        <v>5</v>
      </c>
      <c r="L352" s="377"/>
      <c r="M352" s="378"/>
      <c r="N352" s="379"/>
      <c r="O352" s="379"/>
      <c r="P352" s="379"/>
      <c r="Q352" s="379"/>
      <c r="R352" s="379"/>
      <c r="S352" s="379"/>
      <c r="T352" s="380"/>
      <c r="AT352" s="264" t="s">
        <v>294</v>
      </c>
      <c r="AU352" s="264" t="s">
        <v>86</v>
      </c>
      <c r="AV352" s="261" t="s">
        <v>26</v>
      </c>
      <c r="AW352" s="261" t="s">
        <v>40</v>
      </c>
      <c r="AX352" s="261" t="s">
        <v>77</v>
      </c>
      <c r="AY352" s="264" t="s">
        <v>284</v>
      </c>
    </row>
    <row r="353" spans="2:51" s="257" customFormat="1" ht="13.5">
      <c r="B353" s="381"/>
      <c r="D353" s="258" t="s">
        <v>294</v>
      </c>
      <c r="E353" s="259" t="s">
        <v>1631</v>
      </c>
      <c r="F353" s="237" t="s">
        <v>1942</v>
      </c>
      <c r="H353" s="260">
        <v>0.288</v>
      </c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26</v>
      </c>
      <c r="AY353" s="265" t="s">
        <v>284</v>
      </c>
    </row>
    <row r="354" spans="2:65" s="285" customFormat="1" ht="22.5" customHeight="1">
      <c r="B354" s="347"/>
      <c r="C354" s="252" t="s">
        <v>661</v>
      </c>
      <c r="D354" s="252" t="s">
        <v>287</v>
      </c>
      <c r="E354" s="253" t="s">
        <v>1943</v>
      </c>
      <c r="F354" s="236" t="s">
        <v>1944</v>
      </c>
      <c r="G354" s="254" t="s">
        <v>308</v>
      </c>
      <c r="H354" s="255">
        <v>2.652</v>
      </c>
      <c r="I354" s="123">
        <v>0</v>
      </c>
      <c r="J354" s="256">
        <f>ROUND(I354*H354,2)</f>
        <v>0</v>
      </c>
      <c r="K354" s="236" t="s">
        <v>291</v>
      </c>
      <c r="L354" s="347"/>
      <c r="M354" s="372" t="s">
        <v>5</v>
      </c>
      <c r="N354" s="373" t="s">
        <v>48</v>
      </c>
      <c r="O354" s="300"/>
      <c r="P354" s="374">
        <f>O354*H354</f>
        <v>0</v>
      </c>
      <c r="Q354" s="374">
        <v>2.45329</v>
      </c>
      <c r="R354" s="374">
        <f>Q354*H354</f>
        <v>6.50612508</v>
      </c>
      <c r="S354" s="374">
        <v>0</v>
      </c>
      <c r="T354" s="375">
        <f>S354*H354</f>
        <v>0</v>
      </c>
      <c r="AR354" s="341" t="s">
        <v>292</v>
      </c>
      <c r="AT354" s="341" t="s">
        <v>287</v>
      </c>
      <c r="AU354" s="341" t="s">
        <v>86</v>
      </c>
      <c r="AY354" s="341" t="s">
        <v>284</v>
      </c>
      <c r="BE354" s="376">
        <f>IF(N354="základní",J354,0)</f>
        <v>0</v>
      </c>
      <c r="BF354" s="376">
        <f>IF(N354="snížená",J354,0)</f>
        <v>0</v>
      </c>
      <c r="BG354" s="376">
        <f>IF(N354="zákl. přenesená",J354,0)</f>
        <v>0</v>
      </c>
      <c r="BH354" s="376">
        <f>IF(N354="sníž. přenesená",J354,0)</f>
        <v>0</v>
      </c>
      <c r="BI354" s="376">
        <f>IF(N354="nulová",J354,0)</f>
        <v>0</v>
      </c>
      <c r="BJ354" s="341" t="s">
        <v>26</v>
      </c>
      <c r="BK354" s="376">
        <f>ROUND(I354*H354,2)</f>
        <v>0</v>
      </c>
      <c r="BL354" s="341" t="s">
        <v>292</v>
      </c>
      <c r="BM354" s="341" t="s">
        <v>1945</v>
      </c>
    </row>
    <row r="355" spans="2:51" s="261" customFormat="1" ht="13.5">
      <c r="B355" s="377"/>
      <c r="D355" s="262" t="s">
        <v>294</v>
      </c>
      <c r="E355" s="263" t="s">
        <v>5</v>
      </c>
      <c r="F355" s="238" t="s">
        <v>469</v>
      </c>
      <c r="H355" s="264" t="s">
        <v>5</v>
      </c>
      <c r="L355" s="377"/>
      <c r="M355" s="378"/>
      <c r="N355" s="379"/>
      <c r="O355" s="379"/>
      <c r="P355" s="379"/>
      <c r="Q355" s="379"/>
      <c r="R355" s="379"/>
      <c r="S355" s="379"/>
      <c r="T355" s="380"/>
      <c r="AT355" s="264" t="s">
        <v>294</v>
      </c>
      <c r="AU355" s="264" t="s">
        <v>86</v>
      </c>
      <c r="AV355" s="261" t="s">
        <v>26</v>
      </c>
      <c r="AW355" s="261" t="s">
        <v>40</v>
      </c>
      <c r="AX355" s="261" t="s">
        <v>77</v>
      </c>
      <c r="AY355" s="264" t="s">
        <v>284</v>
      </c>
    </row>
    <row r="356" spans="2:51" s="257" customFormat="1" ht="13.5">
      <c r="B356" s="381"/>
      <c r="D356" s="262" t="s">
        <v>294</v>
      </c>
      <c r="E356" s="265" t="s">
        <v>5</v>
      </c>
      <c r="F356" s="239" t="s">
        <v>1946</v>
      </c>
      <c r="H356" s="266">
        <v>0.161</v>
      </c>
      <c r="L356" s="381"/>
      <c r="M356" s="382"/>
      <c r="N356" s="383"/>
      <c r="O356" s="383"/>
      <c r="P356" s="383"/>
      <c r="Q356" s="383"/>
      <c r="R356" s="383"/>
      <c r="S356" s="383"/>
      <c r="T356" s="384"/>
      <c r="AT356" s="265" t="s">
        <v>294</v>
      </c>
      <c r="AU356" s="265" t="s">
        <v>86</v>
      </c>
      <c r="AV356" s="257" t="s">
        <v>86</v>
      </c>
      <c r="AW356" s="257" t="s">
        <v>40</v>
      </c>
      <c r="AX356" s="257" t="s">
        <v>77</v>
      </c>
      <c r="AY356" s="265" t="s">
        <v>284</v>
      </c>
    </row>
    <row r="357" spans="2:51" s="257" customFormat="1" ht="13.5">
      <c r="B357" s="381"/>
      <c r="D357" s="262" t="s">
        <v>294</v>
      </c>
      <c r="E357" s="265" t="s">
        <v>5</v>
      </c>
      <c r="F357" s="239" t="s">
        <v>1947</v>
      </c>
      <c r="H357" s="266">
        <v>2.491</v>
      </c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77</v>
      </c>
      <c r="AY357" s="265" t="s">
        <v>284</v>
      </c>
    </row>
    <row r="358" spans="2:51" s="267" customFormat="1" ht="13.5">
      <c r="B358" s="390"/>
      <c r="D358" s="258" t="s">
        <v>294</v>
      </c>
      <c r="E358" s="268" t="s">
        <v>1604</v>
      </c>
      <c r="F358" s="240" t="s">
        <v>304</v>
      </c>
      <c r="H358" s="269">
        <v>2.652</v>
      </c>
      <c r="L358" s="390"/>
      <c r="M358" s="391"/>
      <c r="N358" s="392"/>
      <c r="O358" s="392"/>
      <c r="P358" s="392"/>
      <c r="Q358" s="392"/>
      <c r="R358" s="392"/>
      <c r="S358" s="392"/>
      <c r="T358" s="393"/>
      <c r="AT358" s="394" t="s">
        <v>294</v>
      </c>
      <c r="AU358" s="394" t="s">
        <v>86</v>
      </c>
      <c r="AV358" s="267" t="s">
        <v>292</v>
      </c>
      <c r="AW358" s="267" t="s">
        <v>40</v>
      </c>
      <c r="AX358" s="267" t="s">
        <v>26</v>
      </c>
      <c r="AY358" s="394" t="s">
        <v>284</v>
      </c>
    </row>
    <row r="359" spans="2:65" s="285" customFormat="1" ht="22.5" customHeight="1">
      <c r="B359" s="347"/>
      <c r="C359" s="252" t="s">
        <v>668</v>
      </c>
      <c r="D359" s="252" t="s">
        <v>287</v>
      </c>
      <c r="E359" s="253" t="s">
        <v>843</v>
      </c>
      <c r="F359" s="236" t="s">
        <v>1948</v>
      </c>
      <c r="G359" s="254" t="s">
        <v>308</v>
      </c>
      <c r="H359" s="255">
        <v>1.138</v>
      </c>
      <c r="I359" s="123">
        <v>0</v>
      </c>
      <c r="J359" s="256">
        <f>ROUND(I359*H359,2)</f>
        <v>0</v>
      </c>
      <c r="K359" s="236" t="s">
        <v>291</v>
      </c>
      <c r="L359" s="347"/>
      <c r="M359" s="372" t="s">
        <v>5</v>
      </c>
      <c r="N359" s="373" t="s">
        <v>48</v>
      </c>
      <c r="O359" s="300"/>
      <c r="P359" s="374">
        <f>O359*H359</f>
        <v>0</v>
      </c>
      <c r="Q359" s="374">
        <v>2.45329</v>
      </c>
      <c r="R359" s="374">
        <f>Q359*H359</f>
        <v>2.7918440199999996</v>
      </c>
      <c r="S359" s="374">
        <v>0</v>
      </c>
      <c r="T359" s="375">
        <f>S359*H359</f>
        <v>0</v>
      </c>
      <c r="AR359" s="341" t="s">
        <v>292</v>
      </c>
      <c r="AT359" s="341" t="s">
        <v>287</v>
      </c>
      <c r="AU359" s="341" t="s">
        <v>86</v>
      </c>
      <c r="AY359" s="341" t="s">
        <v>284</v>
      </c>
      <c r="BE359" s="376">
        <f>IF(N359="základní",J359,0)</f>
        <v>0</v>
      </c>
      <c r="BF359" s="376">
        <f>IF(N359="snížená",J359,0)</f>
        <v>0</v>
      </c>
      <c r="BG359" s="376">
        <f>IF(N359="zákl. přenesená",J359,0)</f>
        <v>0</v>
      </c>
      <c r="BH359" s="376">
        <f>IF(N359="sníž. přenesená",J359,0)</f>
        <v>0</v>
      </c>
      <c r="BI359" s="376">
        <f>IF(N359="nulová",J359,0)</f>
        <v>0</v>
      </c>
      <c r="BJ359" s="341" t="s">
        <v>26</v>
      </c>
      <c r="BK359" s="376">
        <f>ROUND(I359*H359,2)</f>
        <v>0</v>
      </c>
      <c r="BL359" s="341" t="s">
        <v>292</v>
      </c>
      <c r="BM359" s="341" t="s">
        <v>1949</v>
      </c>
    </row>
    <row r="360" spans="2:51" s="261" customFormat="1" ht="13.5">
      <c r="B360" s="377"/>
      <c r="D360" s="262" t="s">
        <v>294</v>
      </c>
      <c r="E360" s="263" t="s">
        <v>5</v>
      </c>
      <c r="F360" s="238" t="s">
        <v>298</v>
      </c>
      <c r="H360" s="264" t="s">
        <v>5</v>
      </c>
      <c r="L360" s="377"/>
      <c r="M360" s="378"/>
      <c r="N360" s="379"/>
      <c r="O360" s="379"/>
      <c r="P360" s="379"/>
      <c r="Q360" s="379"/>
      <c r="R360" s="379"/>
      <c r="S360" s="379"/>
      <c r="T360" s="380"/>
      <c r="AT360" s="264" t="s">
        <v>294</v>
      </c>
      <c r="AU360" s="264" t="s">
        <v>86</v>
      </c>
      <c r="AV360" s="261" t="s">
        <v>26</v>
      </c>
      <c r="AW360" s="261" t="s">
        <v>40</v>
      </c>
      <c r="AX360" s="261" t="s">
        <v>77</v>
      </c>
      <c r="AY360" s="264" t="s">
        <v>284</v>
      </c>
    </row>
    <row r="361" spans="2:51" s="257" customFormat="1" ht="13.5">
      <c r="B361" s="381"/>
      <c r="D361" s="262" t="s">
        <v>294</v>
      </c>
      <c r="E361" s="265" t="s">
        <v>5</v>
      </c>
      <c r="F361" s="239" t="s">
        <v>1950</v>
      </c>
      <c r="H361" s="266">
        <v>1.066</v>
      </c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77</v>
      </c>
      <c r="AY361" s="265" t="s">
        <v>284</v>
      </c>
    </row>
    <row r="362" spans="2:51" s="257" customFormat="1" ht="13.5">
      <c r="B362" s="381"/>
      <c r="D362" s="262" t="s">
        <v>294</v>
      </c>
      <c r="E362" s="265" t="s">
        <v>5</v>
      </c>
      <c r="F362" s="239" t="s">
        <v>1951</v>
      </c>
      <c r="H362" s="266">
        <v>0.072</v>
      </c>
      <c r="L362" s="381"/>
      <c r="M362" s="382"/>
      <c r="N362" s="383"/>
      <c r="O362" s="383"/>
      <c r="P362" s="383"/>
      <c r="Q362" s="383"/>
      <c r="R362" s="383"/>
      <c r="S362" s="383"/>
      <c r="T362" s="384"/>
      <c r="AT362" s="265" t="s">
        <v>294</v>
      </c>
      <c r="AU362" s="265" t="s">
        <v>86</v>
      </c>
      <c r="AV362" s="257" t="s">
        <v>86</v>
      </c>
      <c r="AW362" s="257" t="s">
        <v>40</v>
      </c>
      <c r="AX362" s="257" t="s">
        <v>77</v>
      </c>
      <c r="AY362" s="265" t="s">
        <v>284</v>
      </c>
    </row>
    <row r="363" spans="2:51" s="267" customFormat="1" ht="13.5">
      <c r="B363" s="390"/>
      <c r="D363" s="258" t="s">
        <v>294</v>
      </c>
      <c r="E363" s="268" t="s">
        <v>1633</v>
      </c>
      <c r="F363" s="240" t="s">
        <v>304</v>
      </c>
      <c r="H363" s="269">
        <v>1.138</v>
      </c>
      <c r="L363" s="390"/>
      <c r="M363" s="391"/>
      <c r="N363" s="392"/>
      <c r="O363" s="392"/>
      <c r="P363" s="392"/>
      <c r="Q363" s="392"/>
      <c r="R363" s="392"/>
      <c r="S363" s="392"/>
      <c r="T363" s="393"/>
      <c r="AT363" s="394" t="s">
        <v>294</v>
      </c>
      <c r="AU363" s="394" t="s">
        <v>86</v>
      </c>
      <c r="AV363" s="267" t="s">
        <v>292</v>
      </c>
      <c r="AW363" s="267" t="s">
        <v>40</v>
      </c>
      <c r="AX363" s="267" t="s">
        <v>26</v>
      </c>
      <c r="AY363" s="394" t="s">
        <v>284</v>
      </c>
    </row>
    <row r="364" spans="2:65" s="285" customFormat="1" ht="31.5" customHeight="1">
      <c r="B364" s="347"/>
      <c r="C364" s="252" t="s">
        <v>673</v>
      </c>
      <c r="D364" s="252" t="s">
        <v>287</v>
      </c>
      <c r="E364" s="253" t="s">
        <v>1952</v>
      </c>
      <c r="F364" s="236" t="s">
        <v>1953</v>
      </c>
      <c r="G364" s="254" t="s">
        <v>308</v>
      </c>
      <c r="H364" s="255">
        <v>0.144</v>
      </c>
      <c r="I364" s="123">
        <v>0</v>
      </c>
      <c r="J364" s="256">
        <f>ROUND(I364*H364,2)</f>
        <v>0</v>
      </c>
      <c r="K364" s="236" t="s">
        <v>291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</v>
      </c>
      <c r="R364" s="374">
        <f>Q364*H364</f>
        <v>0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1954</v>
      </c>
    </row>
    <row r="365" spans="2:51" s="257" customFormat="1" ht="13.5">
      <c r="B365" s="381"/>
      <c r="D365" s="258" t="s">
        <v>294</v>
      </c>
      <c r="E365" s="259" t="s">
        <v>5</v>
      </c>
      <c r="F365" s="237" t="s">
        <v>1955</v>
      </c>
      <c r="H365" s="260">
        <v>0.144</v>
      </c>
      <c r="L365" s="381"/>
      <c r="M365" s="382"/>
      <c r="N365" s="383"/>
      <c r="O365" s="383"/>
      <c r="P365" s="383"/>
      <c r="Q365" s="383"/>
      <c r="R365" s="383"/>
      <c r="S365" s="383"/>
      <c r="T365" s="384"/>
      <c r="AT365" s="265" t="s">
        <v>294</v>
      </c>
      <c r="AU365" s="265" t="s">
        <v>86</v>
      </c>
      <c r="AV365" s="257" t="s">
        <v>86</v>
      </c>
      <c r="AW365" s="257" t="s">
        <v>40</v>
      </c>
      <c r="AX365" s="257" t="s">
        <v>26</v>
      </c>
      <c r="AY365" s="265" t="s">
        <v>284</v>
      </c>
    </row>
    <row r="366" spans="2:65" s="285" customFormat="1" ht="31.5" customHeight="1">
      <c r="B366" s="347"/>
      <c r="C366" s="252" t="s">
        <v>688</v>
      </c>
      <c r="D366" s="252" t="s">
        <v>287</v>
      </c>
      <c r="E366" s="253" t="s">
        <v>1956</v>
      </c>
      <c r="F366" s="236" t="s">
        <v>1957</v>
      </c>
      <c r="G366" s="254" t="s">
        <v>308</v>
      </c>
      <c r="H366" s="255">
        <v>2.796</v>
      </c>
      <c r="I366" s="123">
        <v>0</v>
      </c>
      <c r="J366" s="256">
        <f>ROUND(I366*H366,2)</f>
        <v>0</v>
      </c>
      <c r="K366" s="236" t="s">
        <v>291</v>
      </c>
      <c r="L366" s="347"/>
      <c r="M366" s="372" t="s">
        <v>5</v>
      </c>
      <c r="N366" s="373" t="s">
        <v>48</v>
      </c>
      <c r="O366" s="300"/>
      <c r="P366" s="374">
        <f>O366*H366</f>
        <v>0</v>
      </c>
      <c r="Q366" s="374">
        <v>0.02</v>
      </c>
      <c r="R366" s="374">
        <f>Q366*H366</f>
        <v>0.05592</v>
      </c>
      <c r="S366" s="374">
        <v>0</v>
      </c>
      <c r="T366" s="375">
        <f>S366*H366</f>
        <v>0</v>
      </c>
      <c r="AR366" s="341" t="s">
        <v>292</v>
      </c>
      <c r="AT366" s="341" t="s">
        <v>287</v>
      </c>
      <c r="AU366" s="341" t="s">
        <v>86</v>
      </c>
      <c r="AY366" s="341" t="s">
        <v>284</v>
      </c>
      <c r="BE366" s="376">
        <f>IF(N366="základní",J366,0)</f>
        <v>0</v>
      </c>
      <c r="BF366" s="376">
        <f>IF(N366="snížená",J366,0)</f>
        <v>0</v>
      </c>
      <c r="BG366" s="376">
        <f>IF(N366="zákl. přenesená",J366,0)</f>
        <v>0</v>
      </c>
      <c r="BH366" s="376">
        <f>IF(N366="sníž. přenesená",J366,0)</f>
        <v>0</v>
      </c>
      <c r="BI366" s="376">
        <f>IF(N366="nulová",J366,0)</f>
        <v>0</v>
      </c>
      <c r="BJ366" s="341" t="s">
        <v>26</v>
      </c>
      <c r="BK366" s="376">
        <f>ROUND(I366*H366,2)</f>
        <v>0</v>
      </c>
      <c r="BL366" s="341" t="s">
        <v>292</v>
      </c>
      <c r="BM366" s="341" t="s">
        <v>1958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1955</v>
      </c>
      <c r="H367" s="266">
        <v>0.144</v>
      </c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1604</v>
      </c>
      <c r="H368" s="266">
        <v>2.652</v>
      </c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5</v>
      </c>
      <c r="F369" s="240" t="s">
        <v>304</v>
      </c>
      <c r="H369" s="269">
        <v>2.796</v>
      </c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693</v>
      </c>
      <c r="D370" s="252" t="s">
        <v>287</v>
      </c>
      <c r="E370" s="253" t="s">
        <v>858</v>
      </c>
      <c r="F370" s="236" t="s">
        <v>1959</v>
      </c>
      <c r="G370" s="254" t="s">
        <v>308</v>
      </c>
      <c r="H370" s="255">
        <v>1.138</v>
      </c>
      <c r="I370" s="123">
        <v>0</v>
      </c>
      <c r="J370" s="256">
        <f>ROUND(I370*H370,2)</f>
        <v>0</v>
      </c>
      <c r="K370" s="236" t="s">
        <v>291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0.01</v>
      </c>
      <c r="R370" s="374">
        <f>Q370*H370</f>
        <v>0.01138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1960</v>
      </c>
    </row>
    <row r="371" spans="2:51" s="257" customFormat="1" ht="13.5">
      <c r="B371" s="381"/>
      <c r="D371" s="258" t="s">
        <v>294</v>
      </c>
      <c r="E371" s="259" t="s">
        <v>5</v>
      </c>
      <c r="F371" s="237" t="s">
        <v>1633</v>
      </c>
      <c r="H371" s="260">
        <v>1.138</v>
      </c>
      <c r="L371" s="381"/>
      <c r="M371" s="382"/>
      <c r="N371" s="383"/>
      <c r="O371" s="383"/>
      <c r="P371" s="383"/>
      <c r="Q371" s="383"/>
      <c r="R371" s="383"/>
      <c r="S371" s="383"/>
      <c r="T371" s="384"/>
      <c r="AT371" s="265" t="s">
        <v>294</v>
      </c>
      <c r="AU371" s="265" t="s">
        <v>86</v>
      </c>
      <c r="AV371" s="257" t="s">
        <v>86</v>
      </c>
      <c r="AW371" s="257" t="s">
        <v>40</v>
      </c>
      <c r="AX371" s="257" t="s">
        <v>26</v>
      </c>
      <c r="AY371" s="265" t="s">
        <v>284</v>
      </c>
    </row>
    <row r="372" spans="2:65" s="285" customFormat="1" ht="22.5" customHeight="1">
      <c r="B372" s="347"/>
      <c r="C372" s="252" t="s">
        <v>698</v>
      </c>
      <c r="D372" s="252" t="s">
        <v>287</v>
      </c>
      <c r="E372" s="253" t="s">
        <v>862</v>
      </c>
      <c r="F372" s="236" t="s">
        <v>1961</v>
      </c>
      <c r="G372" s="254" t="s">
        <v>290</v>
      </c>
      <c r="H372" s="255">
        <v>7.89</v>
      </c>
      <c r="I372" s="123">
        <v>0</v>
      </c>
      <c r="J372" s="256">
        <f>ROUND(I372*H372,2)</f>
        <v>0</v>
      </c>
      <c r="K372" s="236" t="s">
        <v>291</v>
      </c>
      <c r="L372" s="347"/>
      <c r="M372" s="372" t="s">
        <v>5</v>
      </c>
      <c r="N372" s="373" t="s">
        <v>48</v>
      </c>
      <c r="O372" s="300"/>
      <c r="P372" s="374">
        <f>O372*H372</f>
        <v>0</v>
      </c>
      <c r="Q372" s="374">
        <v>0.01352</v>
      </c>
      <c r="R372" s="374">
        <f>Q372*H372</f>
        <v>0.1066728</v>
      </c>
      <c r="S372" s="374">
        <v>0</v>
      </c>
      <c r="T372" s="375">
        <f>S372*H372</f>
        <v>0</v>
      </c>
      <c r="AR372" s="341" t="s">
        <v>292</v>
      </c>
      <c r="AT372" s="341" t="s">
        <v>287</v>
      </c>
      <c r="AU372" s="341" t="s">
        <v>86</v>
      </c>
      <c r="AY372" s="341" t="s">
        <v>284</v>
      </c>
      <c r="BE372" s="376">
        <f>IF(N372="základní",J372,0)</f>
        <v>0</v>
      </c>
      <c r="BF372" s="376">
        <f>IF(N372="snížená",J372,0)</f>
        <v>0</v>
      </c>
      <c r="BG372" s="376">
        <f>IF(N372="zákl. přenesená",J372,0)</f>
        <v>0</v>
      </c>
      <c r="BH372" s="376">
        <f>IF(N372="sníž. přenesená",J372,0)</f>
        <v>0</v>
      </c>
      <c r="BI372" s="376">
        <f>IF(N372="nulová",J372,0)</f>
        <v>0</v>
      </c>
      <c r="BJ372" s="341" t="s">
        <v>26</v>
      </c>
      <c r="BK372" s="376">
        <f>ROUND(I372*H372,2)</f>
        <v>0</v>
      </c>
      <c r="BL372" s="341" t="s">
        <v>292</v>
      </c>
      <c r="BM372" s="341" t="s">
        <v>1962</v>
      </c>
    </row>
    <row r="373" spans="2:51" s="261" customFormat="1" ht="13.5">
      <c r="B373" s="377"/>
      <c r="D373" s="262" t="s">
        <v>294</v>
      </c>
      <c r="E373" s="263" t="s">
        <v>5</v>
      </c>
      <c r="F373" s="238" t="s">
        <v>469</v>
      </c>
      <c r="H373" s="264" t="s">
        <v>5</v>
      </c>
      <c r="L373" s="377"/>
      <c r="M373" s="378"/>
      <c r="N373" s="379"/>
      <c r="O373" s="379"/>
      <c r="P373" s="379"/>
      <c r="Q373" s="379"/>
      <c r="R373" s="379"/>
      <c r="S373" s="379"/>
      <c r="T373" s="380"/>
      <c r="AT373" s="264" t="s">
        <v>294</v>
      </c>
      <c r="AU373" s="264" t="s">
        <v>86</v>
      </c>
      <c r="AV373" s="261" t="s">
        <v>26</v>
      </c>
      <c r="AW373" s="261" t="s">
        <v>40</v>
      </c>
      <c r="AX373" s="261" t="s">
        <v>77</v>
      </c>
      <c r="AY373" s="264" t="s">
        <v>284</v>
      </c>
    </row>
    <row r="374" spans="2:51" s="257" customFormat="1" ht="13.5">
      <c r="B374" s="381"/>
      <c r="D374" s="262" t="s">
        <v>294</v>
      </c>
      <c r="E374" s="265" t="s">
        <v>5</v>
      </c>
      <c r="F374" s="239" t="s">
        <v>1963</v>
      </c>
      <c r="H374" s="266">
        <v>1.662</v>
      </c>
      <c r="L374" s="381"/>
      <c r="M374" s="382"/>
      <c r="N374" s="383"/>
      <c r="O374" s="383"/>
      <c r="P374" s="383"/>
      <c r="Q374" s="383"/>
      <c r="R374" s="383"/>
      <c r="S374" s="383"/>
      <c r="T374" s="384"/>
      <c r="AT374" s="265" t="s">
        <v>294</v>
      </c>
      <c r="AU374" s="265" t="s">
        <v>86</v>
      </c>
      <c r="AV374" s="257" t="s">
        <v>86</v>
      </c>
      <c r="AW374" s="257" t="s">
        <v>40</v>
      </c>
      <c r="AX374" s="257" t="s">
        <v>77</v>
      </c>
      <c r="AY374" s="265" t="s">
        <v>284</v>
      </c>
    </row>
    <row r="375" spans="2:51" s="257" customFormat="1" ht="13.5">
      <c r="B375" s="381"/>
      <c r="D375" s="262" t="s">
        <v>294</v>
      </c>
      <c r="E375" s="265" t="s">
        <v>5</v>
      </c>
      <c r="F375" s="239" t="s">
        <v>1964</v>
      </c>
      <c r="H375" s="266">
        <v>6.228</v>
      </c>
      <c r="L375" s="381"/>
      <c r="M375" s="382"/>
      <c r="N375" s="383"/>
      <c r="O375" s="383"/>
      <c r="P375" s="383"/>
      <c r="Q375" s="383"/>
      <c r="R375" s="383"/>
      <c r="S375" s="383"/>
      <c r="T375" s="384"/>
      <c r="AT375" s="265" t="s">
        <v>294</v>
      </c>
      <c r="AU375" s="265" t="s">
        <v>86</v>
      </c>
      <c r="AV375" s="257" t="s">
        <v>86</v>
      </c>
      <c r="AW375" s="257" t="s">
        <v>40</v>
      </c>
      <c r="AX375" s="257" t="s">
        <v>77</v>
      </c>
      <c r="AY375" s="265" t="s">
        <v>284</v>
      </c>
    </row>
    <row r="376" spans="2:51" s="267" customFormat="1" ht="13.5">
      <c r="B376" s="390"/>
      <c r="D376" s="258" t="s">
        <v>294</v>
      </c>
      <c r="E376" s="268" t="s">
        <v>1615</v>
      </c>
      <c r="F376" s="240" t="s">
        <v>304</v>
      </c>
      <c r="H376" s="269">
        <v>7.89</v>
      </c>
      <c r="L376" s="390"/>
      <c r="M376" s="391"/>
      <c r="N376" s="392"/>
      <c r="O376" s="392"/>
      <c r="P376" s="392"/>
      <c r="Q376" s="392"/>
      <c r="R376" s="392"/>
      <c r="S376" s="392"/>
      <c r="T376" s="393"/>
      <c r="AT376" s="394" t="s">
        <v>294</v>
      </c>
      <c r="AU376" s="394" t="s">
        <v>86</v>
      </c>
      <c r="AV376" s="267" t="s">
        <v>292</v>
      </c>
      <c r="AW376" s="267" t="s">
        <v>40</v>
      </c>
      <c r="AX376" s="267" t="s">
        <v>26</v>
      </c>
      <c r="AY376" s="394" t="s">
        <v>284</v>
      </c>
    </row>
    <row r="377" spans="2:65" s="285" customFormat="1" ht="22.5" customHeight="1">
      <c r="B377" s="347"/>
      <c r="C377" s="252" t="s">
        <v>703</v>
      </c>
      <c r="D377" s="252" t="s">
        <v>287</v>
      </c>
      <c r="E377" s="253" t="s">
        <v>867</v>
      </c>
      <c r="F377" s="236" t="s">
        <v>1965</v>
      </c>
      <c r="G377" s="254" t="s">
        <v>290</v>
      </c>
      <c r="H377" s="255">
        <v>7.89</v>
      </c>
      <c r="I377" s="123">
        <v>0</v>
      </c>
      <c r="J377" s="256">
        <f>ROUND(I377*H377,2)</f>
        <v>0</v>
      </c>
      <c r="K377" s="236" t="s">
        <v>291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</v>
      </c>
      <c r="R377" s="374">
        <f>Q377*H377</f>
        <v>0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1966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1615</v>
      </c>
      <c r="H378" s="266">
        <v>7.89</v>
      </c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26</v>
      </c>
      <c r="AY378" s="265" t="s">
        <v>284</v>
      </c>
    </row>
    <row r="379" spans="2:63" s="246" customFormat="1" ht="29.85" customHeight="1">
      <c r="B379" s="365"/>
      <c r="D379" s="250" t="s">
        <v>76</v>
      </c>
      <c r="E379" s="242" t="s">
        <v>332</v>
      </c>
      <c r="F379" s="242" t="s">
        <v>893</v>
      </c>
      <c r="J379" s="251">
        <f>BK379</f>
        <v>0</v>
      </c>
      <c r="L379" s="365"/>
      <c r="M379" s="366"/>
      <c r="N379" s="367"/>
      <c r="O379" s="367"/>
      <c r="P379" s="368">
        <f>SUM(P380:P423)</f>
        <v>0</v>
      </c>
      <c r="Q379" s="367"/>
      <c r="R379" s="368">
        <f>SUM(R380:R423)</f>
        <v>0.3058163</v>
      </c>
      <c r="S379" s="367"/>
      <c r="T379" s="369">
        <f>SUM(T380:T423)</f>
        <v>0</v>
      </c>
      <c r="AR379" s="247" t="s">
        <v>26</v>
      </c>
      <c r="AT379" s="370" t="s">
        <v>76</v>
      </c>
      <c r="AU379" s="370" t="s">
        <v>26</v>
      </c>
      <c r="AY379" s="247" t="s">
        <v>284</v>
      </c>
      <c r="BK379" s="371">
        <f>SUM(BK380:BK423)</f>
        <v>0</v>
      </c>
    </row>
    <row r="380" spans="2:65" s="285" customFormat="1" ht="31.5" customHeight="1">
      <c r="B380" s="347"/>
      <c r="C380" s="252" t="s">
        <v>708</v>
      </c>
      <c r="D380" s="252" t="s">
        <v>287</v>
      </c>
      <c r="E380" s="253" t="s">
        <v>1967</v>
      </c>
      <c r="F380" s="236" t="s">
        <v>1968</v>
      </c>
      <c r="G380" s="254" t="s">
        <v>452</v>
      </c>
      <c r="H380" s="255">
        <v>10.3</v>
      </c>
      <c r="I380" s="123">
        <v>0</v>
      </c>
      <c r="J380" s="256">
        <f>ROUND(I380*H380,2)</f>
        <v>0</v>
      </c>
      <c r="K380" s="236" t="s">
        <v>291</v>
      </c>
      <c r="L380" s="347"/>
      <c r="M380" s="372" t="s">
        <v>5</v>
      </c>
      <c r="N380" s="373" t="s">
        <v>48</v>
      </c>
      <c r="O380" s="300"/>
      <c r="P380" s="374">
        <f>O380*H380</f>
        <v>0</v>
      </c>
      <c r="Q380" s="374">
        <v>0.00206</v>
      </c>
      <c r="R380" s="374">
        <f>Q380*H380</f>
        <v>0.021218000000000004</v>
      </c>
      <c r="S380" s="374">
        <v>0</v>
      </c>
      <c r="T380" s="375">
        <f>S380*H380</f>
        <v>0</v>
      </c>
      <c r="AR380" s="341" t="s">
        <v>292</v>
      </c>
      <c r="AT380" s="341" t="s">
        <v>287</v>
      </c>
      <c r="AU380" s="341" t="s">
        <v>86</v>
      </c>
      <c r="AY380" s="341" t="s">
        <v>284</v>
      </c>
      <c r="BE380" s="376">
        <f>IF(N380="základní",J380,0)</f>
        <v>0</v>
      </c>
      <c r="BF380" s="376">
        <f>IF(N380="snížená",J380,0)</f>
        <v>0</v>
      </c>
      <c r="BG380" s="376">
        <f>IF(N380="zákl. přenesená",J380,0)</f>
        <v>0</v>
      </c>
      <c r="BH380" s="376">
        <f>IF(N380="sníž. přenesená",J380,0)</f>
        <v>0</v>
      </c>
      <c r="BI380" s="376">
        <f>IF(N380="nulová",J380,0)</f>
        <v>0</v>
      </c>
      <c r="BJ380" s="341" t="s">
        <v>26</v>
      </c>
      <c r="BK380" s="376">
        <f>ROUND(I380*H380,2)</f>
        <v>0</v>
      </c>
      <c r="BL380" s="341" t="s">
        <v>292</v>
      </c>
      <c r="BM380" s="341" t="s">
        <v>1969</v>
      </c>
    </row>
    <row r="381" spans="2:51" s="261" customFormat="1" ht="13.5">
      <c r="B381" s="377"/>
      <c r="D381" s="262" t="s">
        <v>294</v>
      </c>
      <c r="E381" s="263" t="s">
        <v>5</v>
      </c>
      <c r="F381" s="238" t="s">
        <v>1818</v>
      </c>
      <c r="H381" s="264" t="s">
        <v>5</v>
      </c>
      <c r="L381" s="377"/>
      <c r="M381" s="378"/>
      <c r="N381" s="379"/>
      <c r="O381" s="379"/>
      <c r="P381" s="379"/>
      <c r="Q381" s="379"/>
      <c r="R381" s="379"/>
      <c r="S381" s="379"/>
      <c r="T381" s="380"/>
      <c r="AT381" s="264" t="s">
        <v>294</v>
      </c>
      <c r="AU381" s="264" t="s">
        <v>86</v>
      </c>
      <c r="AV381" s="261" t="s">
        <v>26</v>
      </c>
      <c r="AW381" s="261" t="s">
        <v>40</v>
      </c>
      <c r="AX381" s="261" t="s">
        <v>77</v>
      </c>
      <c r="AY381" s="264" t="s">
        <v>284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1970</v>
      </c>
      <c r="H382" s="260">
        <v>10.3</v>
      </c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31.5" customHeight="1">
      <c r="B383" s="347"/>
      <c r="C383" s="252" t="s">
        <v>711</v>
      </c>
      <c r="D383" s="252" t="s">
        <v>287</v>
      </c>
      <c r="E383" s="253" t="s">
        <v>1971</v>
      </c>
      <c r="F383" s="236" t="s">
        <v>1972</v>
      </c>
      <c r="G383" s="254" t="s">
        <v>485</v>
      </c>
      <c r="H383" s="255">
        <v>51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</v>
      </c>
      <c r="R383" s="374">
        <f>Q383*H383</f>
        <v>0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1973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1818</v>
      </c>
      <c r="H384" s="264" t="s">
        <v>5</v>
      </c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1663</v>
      </c>
      <c r="F385" s="239" t="s">
        <v>1974</v>
      </c>
      <c r="H385" s="266">
        <v>48</v>
      </c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1664</v>
      </c>
      <c r="F386" s="239" t="s">
        <v>305</v>
      </c>
      <c r="H386" s="266">
        <v>3</v>
      </c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51</v>
      </c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31.5" customHeight="1">
      <c r="B388" s="347"/>
      <c r="C388" s="272" t="s">
        <v>715</v>
      </c>
      <c r="D388" s="272" t="s">
        <v>439</v>
      </c>
      <c r="E388" s="273" t="s">
        <v>1975</v>
      </c>
      <c r="F388" s="274" t="s">
        <v>1976</v>
      </c>
      <c r="G388" s="275" t="s">
        <v>485</v>
      </c>
      <c r="H388" s="276">
        <v>52.32</v>
      </c>
      <c r="I388" s="145">
        <v>0</v>
      </c>
      <c r="J388" s="277">
        <f>ROUND(I388*H388,2)</f>
        <v>0</v>
      </c>
      <c r="K388" s="274" t="s">
        <v>291</v>
      </c>
      <c r="L388" s="399"/>
      <c r="M388" s="400" t="s">
        <v>5</v>
      </c>
      <c r="N388" s="401" t="s">
        <v>48</v>
      </c>
      <c r="O388" s="300"/>
      <c r="P388" s="374">
        <f>O388*H388</f>
        <v>0</v>
      </c>
      <c r="Q388" s="374">
        <v>0.00035</v>
      </c>
      <c r="R388" s="374">
        <f>Q388*H388</f>
        <v>0.018312</v>
      </c>
      <c r="S388" s="374">
        <v>0</v>
      </c>
      <c r="T388" s="375">
        <f>S388*H388</f>
        <v>0</v>
      </c>
      <c r="AR388" s="341" t="s">
        <v>332</v>
      </c>
      <c r="AT388" s="341" t="s">
        <v>439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1977</v>
      </c>
    </row>
    <row r="389" spans="2:51" s="257" customFormat="1" ht="13.5">
      <c r="B389" s="381"/>
      <c r="D389" s="258" t="s">
        <v>294</v>
      </c>
      <c r="E389" s="259" t="s">
        <v>5</v>
      </c>
      <c r="F389" s="237" t="s">
        <v>1978</v>
      </c>
      <c r="H389" s="260">
        <v>52.32</v>
      </c>
      <c r="L389" s="381"/>
      <c r="M389" s="382"/>
      <c r="N389" s="383"/>
      <c r="O389" s="383"/>
      <c r="P389" s="383"/>
      <c r="Q389" s="383"/>
      <c r="R389" s="383"/>
      <c r="S389" s="383"/>
      <c r="T389" s="384"/>
      <c r="AT389" s="265" t="s">
        <v>294</v>
      </c>
      <c r="AU389" s="265" t="s">
        <v>86</v>
      </c>
      <c r="AV389" s="257" t="s">
        <v>86</v>
      </c>
      <c r="AW389" s="257" t="s">
        <v>40</v>
      </c>
      <c r="AX389" s="257" t="s">
        <v>26</v>
      </c>
      <c r="AY389" s="265" t="s">
        <v>284</v>
      </c>
    </row>
    <row r="390" spans="2:65" s="285" customFormat="1" ht="31.5" customHeight="1">
      <c r="B390" s="347"/>
      <c r="C390" s="272" t="s">
        <v>720</v>
      </c>
      <c r="D390" s="272" t="s">
        <v>439</v>
      </c>
      <c r="E390" s="273" t="s">
        <v>1979</v>
      </c>
      <c r="F390" s="274" t="s">
        <v>1980</v>
      </c>
      <c r="G390" s="275" t="s">
        <v>485</v>
      </c>
      <c r="H390" s="276">
        <v>3.27</v>
      </c>
      <c r="I390" s="145">
        <v>0</v>
      </c>
      <c r="J390" s="277">
        <f>ROUND(I390*H390,2)</f>
        <v>0</v>
      </c>
      <c r="K390" s="274" t="s">
        <v>291</v>
      </c>
      <c r="L390" s="399"/>
      <c r="M390" s="400" t="s">
        <v>5</v>
      </c>
      <c r="N390" s="401" t="s">
        <v>48</v>
      </c>
      <c r="O390" s="300"/>
      <c r="P390" s="374">
        <f>O390*H390</f>
        <v>0</v>
      </c>
      <c r="Q390" s="374">
        <v>0.00041</v>
      </c>
      <c r="R390" s="374">
        <f>Q390*H390</f>
        <v>0.0013407</v>
      </c>
      <c r="S390" s="374">
        <v>0</v>
      </c>
      <c r="T390" s="375">
        <f>S390*H390</f>
        <v>0</v>
      </c>
      <c r="AR390" s="341" t="s">
        <v>332</v>
      </c>
      <c r="AT390" s="341" t="s">
        <v>439</v>
      </c>
      <c r="AU390" s="341" t="s">
        <v>86</v>
      </c>
      <c r="AY390" s="341" t="s">
        <v>284</v>
      </c>
      <c r="BE390" s="376">
        <f>IF(N390="základní",J390,0)</f>
        <v>0</v>
      </c>
      <c r="BF390" s="376">
        <f>IF(N390="snížená",J390,0)</f>
        <v>0</v>
      </c>
      <c r="BG390" s="376">
        <f>IF(N390="zákl. přenesená",J390,0)</f>
        <v>0</v>
      </c>
      <c r="BH390" s="376">
        <f>IF(N390="sníž. přenesená",J390,0)</f>
        <v>0</v>
      </c>
      <c r="BI390" s="376">
        <f>IF(N390="nulová",J390,0)</f>
        <v>0</v>
      </c>
      <c r="BJ390" s="341" t="s">
        <v>26</v>
      </c>
      <c r="BK390" s="376">
        <f>ROUND(I390*H390,2)</f>
        <v>0</v>
      </c>
      <c r="BL390" s="341" t="s">
        <v>292</v>
      </c>
      <c r="BM390" s="341" t="s">
        <v>1981</v>
      </c>
    </row>
    <row r="391" spans="2:51" s="257" customFormat="1" ht="13.5">
      <c r="B391" s="381"/>
      <c r="D391" s="258" t="s">
        <v>294</v>
      </c>
      <c r="E391" s="259" t="s">
        <v>5</v>
      </c>
      <c r="F391" s="237" t="s">
        <v>1982</v>
      </c>
      <c r="H391" s="260">
        <v>3.27</v>
      </c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26</v>
      </c>
      <c r="AY391" s="265" t="s">
        <v>284</v>
      </c>
    </row>
    <row r="392" spans="2:65" s="285" customFormat="1" ht="31.5" customHeight="1">
      <c r="B392" s="347"/>
      <c r="C392" s="252" t="s">
        <v>725</v>
      </c>
      <c r="D392" s="252" t="s">
        <v>287</v>
      </c>
      <c r="E392" s="253" t="s">
        <v>1983</v>
      </c>
      <c r="F392" s="236" t="s">
        <v>1984</v>
      </c>
      <c r="G392" s="254" t="s">
        <v>485</v>
      </c>
      <c r="H392" s="255">
        <v>18</v>
      </c>
      <c r="I392" s="123">
        <v>0</v>
      </c>
      <c r="J392" s="256">
        <f>ROUND(I392*H392,2)</f>
        <v>0</v>
      </c>
      <c r="K392" s="236" t="s">
        <v>291</v>
      </c>
      <c r="L392" s="347"/>
      <c r="M392" s="372" t="s">
        <v>5</v>
      </c>
      <c r="N392" s="373" t="s">
        <v>48</v>
      </c>
      <c r="O392" s="300"/>
      <c r="P392" s="374">
        <f>O392*H392</f>
        <v>0</v>
      </c>
      <c r="Q392" s="374">
        <v>1E-05</v>
      </c>
      <c r="R392" s="374">
        <f>Q392*H392</f>
        <v>0.00018</v>
      </c>
      <c r="S392" s="374">
        <v>0</v>
      </c>
      <c r="T392" s="375">
        <f>S392*H392</f>
        <v>0</v>
      </c>
      <c r="AR392" s="341" t="s">
        <v>292</v>
      </c>
      <c r="AT392" s="341" t="s">
        <v>287</v>
      </c>
      <c r="AU392" s="341" t="s">
        <v>86</v>
      </c>
      <c r="AY392" s="341" t="s">
        <v>284</v>
      </c>
      <c r="BE392" s="376">
        <f>IF(N392="základní",J392,0)</f>
        <v>0</v>
      </c>
      <c r="BF392" s="376">
        <f>IF(N392="snížená",J392,0)</f>
        <v>0</v>
      </c>
      <c r="BG392" s="376">
        <f>IF(N392="zákl. přenesená",J392,0)</f>
        <v>0</v>
      </c>
      <c r="BH392" s="376">
        <f>IF(N392="sníž. přenesená",J392,0)</f>
        <v>0</v>
      </c>
      <c r="BI392" s="376">
        <f>IF(N392="nulová",J392,0)</f>
        <v>0</v>
      </c>
      <c r="BJ392" s="341" t="s">
        <v>26</v>
      </c>
      <c r="BK392" s="376">
        <f>ROUND(I392*H392,2)</f>
        <v>0</v>
      </c>
      <c r="BL392" s="341" t="s">
        <v>292</v>
      </c>
      <c r="BM392" s="341" t="s">
        <v>1985</v>
      </c>
    </row>
    <row r="393" spans="2:51" s="261" customFormat="1" ht="13.5">
      <c r="B393" s="377"/>
      <c r="D393" s="262" t="s">
        <v>294</v>
      </c>
      <c r="E393" s="263" t="s">
        <v>5</v>
      </c>
      <c r="F393" s="238" t="s">
        <v>1818</v>
      </c>
      <c r="H393" s="264" t="s">
        <v>5</v>
      </c>
      <c r="L393" s="377"/>
      <c r="M393" s="378"/>
      <c r="N393" s="379"/>
      <c r="O393" s="379"/>
      <c r="P393" s="379"/>
      <c r="Q393" s="379"/>
      <c r="R393" s="379"/>
      <c r="S393" s="379"/>
      <c r="T393" s="380"/>
      <c r="AT393" s="264" t="s">
        <v>294</v>
      </c>
      <c r="AU393" s="264" t="s">
        <v>86</v>
      </c>
      <c r="AV393" s="261" t="s">
        <v>26</v>
      </c>
      <c r="AW393" s="261" t="s">
        <v>40</v>
      </c>
      <c r="AX393" s="261" t="s">
        <v>77</v>
      </c>
      <c r="AY393" s="264" t="s">
        <v>284</v>
      </c>
    </row>
    <row r="394" spans="2:51" s="257" customFormat="1" ht="13.5">
      <c r="B394" s="381"/>
      <c r="D394" s="262" t="s">
        <v>294</v>
      </c>
      <c r="E394" s="265" t="s">
        <v>1665</v>
      </c>
      <c r="F394" s="239" t="s">
        <v>1986</v>
      </c>
      <c r="H394" s="266">
        <v>12</v>
      </c>
      <c r="L394" s="381"/>
      <c r="M394" s="382"/>
      <c r="N394" s="383"/>
      <c r="O394" s="383"/>
      <c r="P394" s="383"/>
      <c r="Q394" s="383"/>
      <c r="R394" s="383"/>
      <c r="S394" s="383"/>
      <c r="T394" s="384"/>
      <c r="AT394" s="265" t="s">
        <v>294</v>
      </c>
      <c r="AU394" s="265" t="s">
        <v>86</v>
      </c>
      <c r="AV394" s="257" t="s">
        <v>86</v>
      </c>
      <c r="AW394" s="257" t="s">
        <v>40</v>
      </c>
      <c r="AX394" s="257" t="s">
        <v>77</v>
      </c>
      <c r="AY394" s="265" t="s">
        <v>284</v>
      </c>
    </row>
    <row r="395" spans="2:51" s="257" customFormat="1" ht="13.5">
      <c r="B395" s="381"/>
      <c r="D395" s="262" t="s">
        <v>294</v>
      </c>
      <c r="E395" s="265" t="s">
        <v>1666</v>
      </c>
      <c r="F395" s="239" t="s">
        <v>323</v>
      </c>
      <c r="H395" s="266">
        <v>6</v>
      </c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77</v>
      </c>
      <c r="AY395" s="265" t="s">
        <v>284</v>
      </c>
    </row>
    <row r="396" spans="2:51" s="267" customFormat="1" ht="13.5">
      <c r="B396" s="390"/>
      <c r="D396" s="258" t="s">
        <v>294</v>
      </c>
      <c r="E396" s="268" t="s">
        <v>5</v>
      </c>
      <c r="F396" s="240" t="s">
        <v>304</v>
      </c>
      <c r="H396" s="269">
        <v>18</v>
      </c>
      <c r="L396" s="390"/>
      <c r="M396" s="391"/>
      <c r="N396" s="392"/>
      <c r="O396" s="392"/>
      <c r="P396" s="392"/>
      <c r="Q396" s="392"/>
      <c r="R396" s="392"/>
      <c r="S396" s="392"/>
      <c r="T396" s="393"/>
      <c r="AT396" s="394" t="s">
        <v>294</v>
      </c>
      <c r="AU396" s="394" t="s">
        <v>86</v>
      </c>
      <c r="AV396" s="267" t="s">
        <v>292</v>
      </c>
      <c r="AW396" s="267" t="s">
        <v>40</v>
      </c>
      <c r="AX396" s="267" t="s">
        <v>26</v>
      </c>
      <c r="AY396" s="394" t="s">
        <v>284</v>
      </c>
    </row>
    <row r="397" spans="2:65" s="285" customFormat="1" ht="22.5" customHeight="1">
      <c r="B397" s="347"/>
      <c r="C397" s="272" t="s">
        <v>729</v>
      </c>
      <c r="D397" s="272" t="s">
        <v>439</v>
      </c>
      <c r="E397" s="273" t="s">
        <v>1987</v>
      </c>
      <c r="F397" s="274" t="s">
        <v>1988</v>
      </c>
      <c r="G397" s="275" t="s">
        <v>485</v>
      </c>
      <c r="H397" s="276">
        <v>13.08</v>
      </c>
      <c r="I397" s="145">
        <v>0</v>
      </c>
      <c r="J397" s="277">
        <f>ROUND(I397*H397,2)</f>
        <v>0</v>
      </c>
      <c r="K397" s="274" t="s">
        <v>5</v>
      </c>
      <c r="L397" s="399"/>
      <c r="M397" s="400" t="s">
        <v>5</v>
      </c>
      <c r="N397" s="401" t="s">
        <v>48</v>
      </c>
      <c r="O397" s="300"/>
      <c r="P397" s="374">
        <f>O397*H397</f>
        <v>0</v>
      </c>
      <c r="Q397" s="374">
        <v>0.00088</v>
      </c>
      <c r="R397" s="374">
        <f>Q397*H397</f>
        <v>0.0115104</v>
      </c>
      <c r="S397" s="374">
        <v>0</v>
      </c>
      <c r="T397" s="375">
        <f>S397*H397</f>
        <v>0</v>
      </c>
      <c r="AR397" s="341" t="s">
        <v>332</v>
      </c>
      <c r="AT397" s="341" t="s">
        <v>439</v>
      </c>
      <c r="AU397" s="341" t="s">
        <v>86</v>
      </c>
      <c r="AY397" s="341" t="s">
        <v>284</v>
      </c>
      <c r="BE397" s="376">
        <f>IF(N397="základní",J397,0)</f>
        <v>0</v>
      </c>
      <c r="BF397" s="376">
        <f>IF(N397="snížená",J397,0)</f>
        <v>0</v>
      </c>
      <c r="BG397" s="376">
        <f>IF(N397="zákl. přenesená",J397,0)</f>
        <v>0</v>
      </c>
      <c r="BH397" s="376">
        <f>IF(N397="sníž. přenesená",J397,0)</f>
        <v>0</v>
      </c>
      <c r="BI397" s="376">
        <f>IF(N397="nulová",J397,0)</f>
        <v>0</v>
      </c>
      <c r="BJ397" s="341" t="s">
        <v>26</v>
      </c>
      <c r="BK397" s="376">
        <f>ROUND(I397*H397,2)</f>
        <v>0</v>
      </c>
      <c r="BL397" s="341" t="s">
        <v>292</v>
      </c>
      <c r="BM397" s="341" t="s">
        <v>1989</v>
      </c>
    </row>
    <row r="398" spans="2:51" s="257" customFormat="1" ht="13.5">
      <c r="B398" s="381"/>
      <c r="D398" s="258" t="s">
        <v>294</v>
      </c>
      <c r="E398" s="259" t="s">
        <v>5</v>
      </c>
      <c r="F398" s="237" t="s">
        <v>1990</v>
      </c>
      <c r="H398" s="260">
        <v>13.08</v>
      </c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72" t="s">
        <v>734</v>
      </c>
      <c r="D399" s="272" t="s">
        <v>439</v>
      </c>
      <c r="E399" s="273" t="s">
        <v>1991</v>
      </c>
      <c r="F399" s="274" t="s">
        <v>1992</v>
      </c>
      <c r="G399" s="275" t="s">
        <v>485</v>
      </c>
      <c r="H399" s="276">
        <v>6.54</v>
      </c>
      <c r="I399" s="145">
        <v>0</v>
      </c>
      <c r="J399" s="277">
        <f>ROUND(I399*H399,2)</f>
        <v>0</v>
      </c>
      <c r="K399" s="274" t="s">
        <v>291</v>
      </c>
      <c r="L399" s="399"/>
      <c r="M399" s="400" t="s">
        <v>5</v>
      </c>
      <c r="N399" s="401" t="s">
        <v>48</v>
      </c>
      <c r="O399" s="300"/>
      <c r="P399" s="374">
        <f>O399*H399</f>
        <v>0</v>
      </c>
      <c r="Q399" s="374">
        <v>0.00088</v>
      </c>
      <c r="R399" s="374">
        <f>Q399*H399</f>
        <v>0.0057552</v>
      </c>
      <c r="S399" s="374">
        <v>0</v>
      </c>
      <c r="T399" s="375">
        <f>S399*H399</f>
        <v>0</v>
      </c>
      <c r="AR399" s="341" t="s">
        <v>332</v>
      </c>
      <c r="AT399" s="341" t="s">
        <v>439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1993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1994</v>
      </c>
      <c r="H400" s="260">
        <v>6.54</v>
      </c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739</v>
      </c>
      <c r="D401" s="252" t="s">
        <v>287</v>
      </c>
      <c r="E401" s="253" t="s">
        <v>1995</v>
      </c>
      <c r="F401" s="236" t="s">
        <v>1996</v>
      </c>
      <c r="G401" s="254" t="s">
        <v>452</v>
      </c>
      <c r="H401" s="255">
        <v>4.4</v>
      </c>
      <c r="I401" s="123">
        <v>0</v>
      </c>
      <c r="J401" s="256">
        <f>ROUND(I401*H401,2)</f>
        <v>0</v>
      </c>
      <c r="K401" s="236" t="s">
        <v>5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</v>
      </c>
      <c r="R401" s="374">
        <f>Q401*H401</f>
        <v>0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1997</v>
      </c>
    </row>
    <row r="402" spans="2:51" s="261" customFormat="1" ht="13.5">
      <c r="B402" s="377"/>
      <c r="D402" s="262" t="s">
        <v>294</v>
      </c>
      <c r="E402" s="263" t="s">
        <v>5</v>
      </c>
      <c r="F402" s="238" t="s">
        <v>1818</v>
      </c>
      <c r="H402" s="264" t="s">
        <v>5</v>
      </c>
      <c r="L402" s="377"/>
      <c r="M402" s="378"/>
      <c r="N402" s="379"/>
      <c r="O402" s="379"/>
      <c r="P402" s="379"/>
      <c r="Q402" s="379"/>
      <c r="R402" s="379"/>
      <c r="S402" s="379"/>
      <c r="T402" s="380"/>
      <c r="AT402" s="264" t="s">
        <v>294</v>
      </c>
      <c r="AU402" s="264" t="s">
        <v>86</v>
      </c>
      <c r="AV402" s="261" t="s">
        <v>26</v>
      </c>
      <c r="AW402" s="261" t="s">
        <v>40</v>
      </c>
      <c r="AX402" s="261" t="s">
        <v>77</v>
      </c>
      <c r="AY402" s="264" t="s">
        <v>284</v>
      </c>
    </row>
    <row r="403" spans="2:51" s="257" customFormat="1" ht="13.5">
      <c r="B403" s="381"/>
      <c r="D403" s="258" t="s">
        <v>294</v>
      </c>
      <c r="E403" s="259" t="s">
        <v>5</v>
      </c>
      <c r="F403" s="237" t="s">
        <v>1998</v>
      </c>
      <c r="H403" s="260">
        <v>4.4</v>
      </c>
      <c r="L403" s="381"/>
      <c r="M403" s="382"/>
      <c r="N403" s="383"/>
      <c r="O403" s="383"/>
      <c r="P403" s="383"/>
      <c r="Q403" s="383"/>
      <c r="R403" s="383"/>
      <c r="S403" s="383"/>
      <c r="T403" s="384"/>
      <c r="AT403" s="265" t="s">
        <v>294</v>
      </c>
      <c r="AU403" s="265" t="s">
        <v>86</v>
      </c>
      <c r="AV403" s="257" t="s">
        <v>86</v>
      </c>
      <c r="AW403" s="257" t="s">
        <v>40</v>
      </c>
      <c r="AX403" s="257" t="s">
        <v>26</v>
      </c>
      <c r="AY403" s="265" t="s">
        <v>284</v>
      </c>
    </row>
    <row r="404" spans="2:65" s="285" customFormat="1" ht="22.5" customHeight="1">
      <c r="B404" s="347"/>
      <c r="C404" s="252" t="s">
        <v>743</v>
      </c>
      <c r="D404" s="252" t="s">
        <v>287</v>
      </c>
      <c r="E404" s="253" t="s">
        <v>895</v>
      </c>
      <c r="F404" s="236" t="s">
        <v>1999</v>
      </c>
      <c r="G404" s="254" t="s">
        <v>485</v>
      </c>
      <c r="H404" s="255">
        <v>8</v>
      </c>
      <c r="I404" s="123">
        <v>0</v>
      </c>
      <c r="J404" s="256">
        <f>ROUND(I404*H404,2)</f>
        <v>0</v>
      </c>
      <c r="K404" s="236" t="s">
        <v>291</v>
      </c>
      <c r="L404" s="347"/>
      <c r="M404" s="372" t="s">
        <v>5</v>
      </c>
      <c r="N404" s="373" t="s">
        <v>48</v>
      </c>
      <c r="O404" s="300"/>
      <c r="P404" s="374">
        <f>O404*H404</f>
        <v>0</v>
      </c>
      <c r="Q404" s="374">
        <v>0</v>
      </c>
      <c r="R404" s="374">
        <f>Q404*H404</f>
        <v>0</v>
      </c>
      <c r="S404" s="374">
        <v>0</v>
      </c>
      <c r="T404" s="375">
        <f>S404*H404</f>
        <v>0</v>
      </c>
      <c r="AR404" s="341" t="s">
        <v>292</v>
      </c>
      <c r="AT404" s="341" t="s">
        <v>287</v>
      </c>
      <c r="AU404" s="341" t="s">
        <v>86</v>
      </c>
      <c r="AY404" s="341" t="s">
        <v>284</v>
      </c>
      <c r="BE404" s="376">
        <f>IF(N404="základní",J404,0)</f>
        <v>0</v>
      </c>
      <c r="BF404" s="376">
        <f>IF(N404="snížená",J404,0)</f>
        <v>0</v>
      </c>
      <c r="BG404" s="376">
        <f>IF(N404="zákl. přenesená",J404,0)</f>
        <v>0</v>
      </c>
      <c r="BH404" s="376">
        <f>IF(N404="sníž. přenesená",J404,0)</f>
        <v>0</v>
      </c>
      <c r="BI404" s="376">
        <f>IF(N404="nulová",J404,0)</f>
        <v>0</v>
      </c>
      <c r="BJ404" s="341" t="s">
        <v>26</v>
      </c>
      <c r="BK404" s="376">
        <f>ROUND(I404*H404,2)</f>
        <v>0</v>
      </c>
      <c r="BL404" s="341" t="s">
        <v>292</v>
      </c>
      <c r="BM404" s="341" t="s">
        <v>2000</v>
      </c>
    </row>
    <row r="405" spans="2:51" s="257" customFormat="1" ht="13.5">
      <c r="B405" s="381"/>
      <c r="D405" s="258" t="s">
        <v>294</v>
      </c>
      <c r="E405" s="259" t="s">
        <v>5</v>
      </c>
      <c r="F405" s="237" t="s">
        <v>1628</v>
      </c>
      <c r="H405" s="260">
        <v>8</v>
      </c>
      <c r="L405" s="381"/>
      <c r="M405" s="382"/>
      <c r="N405" s="383"/>
      <c r="O405" s="383"/>
      <c r="P405" s="383"/>
      <c r="Q405" s="383"/>
      <c r="R405" s="383"/>
      <c r="S405" s="383"/>
      <c r="T405" s="384"/>
      <c r="AT405" s="265" t="s">
        <v>294</v>
      </c>
      <c r="AU405" s="265" t="s">
        <v>86</v>
      </c>
      <c r="AV405" s="257" t="s">
        <v>86</v>
      </c>
      <c r="AW405" s="257" t="s">
        <v>40</v>
      </c>
      <c r="AX405" s="257" t="s">
        <v>26</v>
      </c>
      <c r="AY405" s="265" t="s">
        <v>284</v>
      </c>
    </row>
    <row r="406" spans="2:65" s="285" customFormat="1" ht="22.5" customHeight="1">
      <c r="B406" s="347"/>
      <c r="C406" s="272" t="s">
        <v>751</v>
      </c>
      <c r="D406" s="272" t="s">
        <v>439</v>
      </c>
      <c r="E406" s="273" t="s">
        <v>899</v>
      </c>
      <c r="F406" s="274" t="s">
        <v>2001</v>
      </c>
      <c r="G406" s="275" t="s">
        <v>485</v>
      </c>
      <c r="H406" s="276">
        <v>8</v>
      </c>
      <c r="I406" s="145">
        <v>0</v>
      </c>
      <c r="J406" s="277">
        <f>ROUND(I406*H406,2)</f>
        <v>0</v>
      </c>
      <c r="K406" s="274" t="s">
        <v>291</v>
      </c>
      <c r="L406" s="399"/>
      <c r="M406" s="400" t="s">
        <v>5</v>
      </c>
      <c r="N406" s="401" t="s">
        <v>48</v>
      </c>
      <c r="O406" s="300"/>
      <c r="P406" s="374">
        <f>O406*H406</f>
        <v>0</v>
      </c>
      <c r="Q406" s="374">
        <v>0.0255</v>
      </c>
      <c r="R406" s="374">
        <f>Q406*H406</f>
        <v>0.204</v>
      </c>
      <c r="S406" s="374">
        <v>0</v>
      </c>
      <c r="T406" s="375">
        <f>S406*H406</f>
        <v>0</v>
      </c>
      <c r="AR406" s="341" t="s">
        <v>332</v>
      </c>
      <c r="AT406" s="341" t="s">
        <v>439</v>
      </c>
      <c r="AU406" s="341" t="s">
        <v>86</v>
      </c>
      <c r="AY406" s="341" t="s">
        <v>284</v>
      </c>
      <c r="BE406" s="376">
        <f>IF(N406="základní",J406,0)</f>
        <v>0</v>
      </c>
      <c r="BF406" s="376">
        <f>IF(N406="snížená",J406,0)</f>
        <v>0</v>
      </c>
      <c r="BG406" s="376">
        <f>IF(N406="zákl. přenesená",J406,0)</f>
        <v>0</v>
      </c>
      <c r="BH406" s="376">
        <f>IF(N406="sníž. přenesená",J406,0)</f>
        <v>0</v>
      </c>
      <c r="BI406" s="376">
        <f>IF(N406="nulová",J406,0)</f>
        <v>0</v>
      </c>
      <c r="BJ406" s="341" t="s">
        <v>26</v>
      </c>
      <c r="BK406" s="376">
        <f>ROUND(I406*H406,2)</f>
        <v>0</v>
      </c>
      <c r="BL406" s="341" t="s">
        <v>292</v>
      </c>
      <c r="BM406" s="341" t="s">
        <v>2002</v>
      </c>
    </row>
    <row r="407" spans="2:51" s="257" customFormat="1" ht="13.5">
      <c r="B407" s="381"/>
      <c r="D407" s="258" t="s">
        <v>294</v>
      </c>
      <c r="E407" s="259" t="s">
        <v>5</v>
      </c>
      <c r="F407" s="237" t="s">
        <v>1628</v>
      </c>
      <c r="H407" s="260">
        <v>8</v>
      </c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26</v>
      </c>
      <c r="AY407" s="265" t="s">
        <v>284</v>
      </c>
    </row>
    <row r="408" spans="2:65" s="285" customFormat="1" ht="22.5" customHeight="1">
      <c r="B408" s="347"/>
      <c r="C408" s="252" t="s">
        <v>756</v>
      </c>
      <c r="D408" s="252" t="s">
        <v>287</v>
      </c>
      <c r="E408" s="253" t="s">
        <v>903</v>
      </c>
      <c r="F408" s="236" t="s">
        <v>904</v>
      </c>
      <c r="G408" s="254" t="s">
        <v>485</v>
      </c>
      <c r="H408" s="255">
        <v>8</v>
      </c>
      <c r="I408" s="123">
        <v>0</v>
      </c>
      <c r="J408" s="256">
        <f>ROUND(I408*H408,2)</f>
        <v>0</v>
      </c>
      <c r="K408" s="236" t="s">
        <v>5</v>
      </c>
      <c r="L408" s="347"/>
      <c r="M408" s="372" t="s">
        <v>5</v>
      </c>
      <c r="N408" s="373" t="s">
        <v>48</v>
      </c>
      <c r="O408" s="300"/>
      <c r="P408" s="374">
        <f>O408*H408</f>
        <v>0</v>
      </c>
      <c r="Q408" s="374">
        <v>0</v>
      </c>
      <c r="R408" s="374">
        <f>Q408*H408</f>
        <v>0</v>
      </c>
      <c r="S408" s="374">
        <v>0</v>
      </c>
      <c r="T408" s="375">
        <f>S408*H408</f>
        <v>0</v>
      </c>
      <c r="AR408" s="341" t="s">
        <v>292</v>
      </c>
      <c r="AT408" s="341" t="s">
        <v>287</v>
      </c>
      <c r="AU408" s="341" t="s">
        <v>86</v>
      </c>
      <c r="AY408" s="341" t="s">
        <v>284</v>
      </c>
      <c r="BE408" s="376">
        <f>IF(N408="základní",J408,0)</f>
        <v>0</v>
      </c>
      <c r="BF408" s="376">
        <f>IF(N408="snížená",J408,0)</f>
        <v>0</v>
      </c>
      <c r="BG408" s="376">
        <f>IF(N408="zákl. přenesená",J408,0)</f>
        <v>0</v>
      </c>
      <c r="BH408" s="376">
        <f>IF(N408="sníž. přenesená",J408,0)</f>
        <v>0</v>
      </c>
      <c r="BI408" s="376">
        <f>IF(N408="nulová",J408,0)</f>
        <v>0</v>
      </c>
      <c r="BJ408" s="341" t="s">
        <v>26</v>
      </c>
      <c r="BK408" s="376">
        <f>ROUND(I408*H408,2)</f>
        <v>0</v>
      </c>
      <c r="BL408" s="341" t="s">
        <v>292</v>
      </c>
      <c r="BM408" s="341" t="s">
        <v>2003</v>
      </c>
    </row>
    <row r="409" spans="2:51" s="261" customFormat="1" ht="13.5">
      <c r="B409" s="377"/>
      <c r="D409" s="262" t="s">
        <v>294</v>
      </c>
      <c r="E409" s="263" t="s">
        <v>5</v>
      </c>
      <c r="F409" s="238" t="s">
        <v>1818</v>
      </c>
      <c r="H409" s="264" t="s">
        <v>5</v>
      </c>
      <c r="L409" s="377"/>
      <c r="M409" s="378"/>
      <c r="N409" s="379"/>
      <c r="O409" s="379"/>
      <c r="P409" s="379"/>
      <c r="Q409" s="379"/>
      <c r="R409" s="379"/>
      <c r="S409" s="379"/>
      <c r="T409" s="380"/>
      <c r="AT409" s="264" t="s">
        <v>294</v>
      </c>
      <c r="AU409" s="264" t="s">
        <v>86</v>
      </c>
      <c r="AV409" s="261" t="s">
        <v>26</v>
      </c>
      <c r="AW409" s="261" t="s">
        <v>40</v>
      </c>
      <c r="AX409" s="261" t="s">
        <v>77</v>
      </c>
      <c r="AY409" s="264" t="s">
        <v>284</v>
      </c>
    </row>
    <row r="410" spans="2:51" s="257" customFormat="1" ht="13.5">
      <c r="B410" s="381"/>
      <c r="D410" s="258" t="s">
        <v>294</v>
      </c>
      <c r="E410" s="259" t="s">
        <v>1628</v>
      </c>
      <c r="F410" s="237" t="s">
        <v>332</v>
      </c>
      <c r="H410" s="260">
        <v>8</v>
      </c>
      <c r="L410" s="381"/>
      <c r="M410" s="382"/>
      <c r="N410" s="383"/>
      <c r="O410" s="383"/>
      <c r="P410" s="383"/>
      <c r="Q410" s="383"/>
      <c r="R410" s="383"/>
      <c r="S410" s="383"/>
      <c r="T410" s="384"/>
      <c r="AT410" s="265" t="s">
        <v>294</v>
      </c>
      <c r="AU410" s="265" t="s">
        <v>86</v>
      </c>
      <c r="AV410" s="257" t="s">
        <v>86</v>
      </c>
      <c r="AW410" s="257" t="s">
        <v>40</v>
      </c>
      <c r="AX410" s="257" t="s">
        <v>26</v>
      </c>
      <c r="AY410" s="265" t="s">
        <v>284</v>
      </c>
    </row>
    <row r="411" spans="2:65" s="285" customFormat="1" ht="22.5" customHeight="1">
      <c r="B411" s="347"/>
      <c r="C411" s="252" t="s">
        <v>761</v>
      </c>
      <c r="D411" s="252" t="s">
        <v>287</v>
      </c>
      <c r="E411" s="253" t="s">
        <v>2004</v>
      </c>
      <c r="F411" s="236" t="s">
        <v>2005</v>
      </c>
      <c r="G411" s="254" t="s">
        <v>485</v>
      </c>
      <c r="H411" s="255">
        <v>6</v>
      </c>
      <c r="I411" s="123">
        <v>0</v>
      </c>
      <c r="J411" s="256">
        <f>ROUND(I411*H411,2)</f>
        <v>0</v>
      </c>
      <c r="K411" s="236" t="s">
        <v>5</v>
      </c>
      <c r="L411" s="347"/>
      <c r="M411" s="372" t="s">
        <v>5</v>
      </c>
      <c r="N411" s="373" t="s">
        <v>48</v>
      </c>
      <c r="O411" s="300"/>
      <c r="P411" s="374">
        <f>O411*H411</f>
        <v>0</v>
      </c>
      <c r="Q411" s="374">
        <v>0</v>
      </c>
      <c r="R411" s="374">
        <f>Q411*H411</f>
        <v>0</v>
      </c>
      <c r="S411" s="374">
        <v>0</v>
      </c>
      <c r="T411" s="375">
        <f>S411*H411</f>
        <v>0</v>
      </c>
      <c r="AR411" s="341" t="s">
        <v>292</v>
      </c>
      <c r="AT411" s="341" t="s">
        <v>287</v>
      </c>
      <c r="AU411" s="341" t="s">
        <v>86</v>
      </c>
      <c r="AY411" s="341" t="s">
        <v>284</v>
      </c>
      <c r="BE411" s="376">
        <f>IF(N411="základní",J411,0)</f>
        <v>0</v>
      </c>
      <c r="BF411" s="376">
        <f>IF(N411="snížená",J411,0)</f>
        <v>0</v>
      </c>
      <c r="BG411" s="376">
        <f>IF(N411="zákl. přenesená",J411,0)</f>
        <v>0</v>
      </c>
      <c r="BH411" s="376">
        <f>IF(N411="sníž. přenesená",J411,0)</f>
        <v>0</v>
      </c>
      <c r="BI411" s="376">
        <f>IF(N411="nulová",J411,0)</f>
        <v>0</v>
      </c>
      <c r="BJ411" s="341" t="s">
        <v>26</v>
      </c>
      <c r="BK411" s="376">
        <f>ROUND(I411*H411,2)</f>
        <v>0</v>
      </c>
      <c r="BL411" s="341" t="s">
        <v>292</v>
      </c>
      <c r="BM411" s="341" t="s">
        <v>2006</v>
      </c>
    </row>
    <row r="412" spans="2:51" s="261" customFormat="1" ht="13.5">
      <c r="B412" s="377"/>
      <c r="D412" s="262" t="s">
        <v>294</v>
      </c>
      <c r="E412" s="263" t="s">
        <v>5</v>
      </c>
      <c r="F412" s="238" t="s">
        <v>1818</v>
      </c>
      <c r="H412" s="264" t="s">
        <v>5</v>
      </c>
      <c r="L412" s="377"/>
      <c r="M412" s="378"/>
      <c r="N412" s="379"/>
      <c r="O412" s="379"/>
      <c r="P412" s="379"/>
      <c r="Q412" s="379"/>
      <c r="R412" s="379"/>
      <c r="S412" s="379"/>
      <c r="T412" s="380"/>
      <c r="AT412" s="264" t="s">
        <v>294</v>
      </c>
      <c r="AU412" s="264" t="s">
        <v>86</v>
      </c>
      <c r="AV412" s="261" t="s">
        <v>26</v>
      </c>
      <c r="AW412" s="261" t="s">
        <v>40</v>
      </c>
      <c r="AX412" s="261" t="s">
        <v>77</v>
      </c>
      <c r="AY412" s="264" t="s">
        <v>284</v>
      </c>
    </row>
    <row r="413" spans="2:51" s="257" customFormat="1" ht="13.5">
      <c r="B413" s="381"/>
      <c r="D413" s="258" t="s">
        <v>294</v>
      </c>
      <c r="E413" s="259" t="s">
        <v>1671</v>
      </c>
      <c r="F413" s="237" t="s">
        <v>323</v>
      </c>
      <c r="H413" s="260">
        <v>6</v>
      </c>
      <c r="L413" s="381"/>
      <c r="M413" s="382"/>
      <c r="N413" s="383"/>
      <c r="O413" s="383"/>
      <c r="P413" s="383"/>
      <c r="Q413" s="383"/>
      <c r="R413" s="383"/>
      <c r="S413" s="383"/>
      <c r="T413" s="384"/>
      <c r="AT413" s="265" t="s">
        <v>294</v>
      </c>
      <c r="AU413" s="265" t="s">
        <v>86</v>
      </c>
      <c r="AV413" s="257" t="s">
        <v>86</v>
      </c>
      <c r="AW413" s="257" t="s">
        <v>40</v>
      </c>
      <c r="AX413" s="257" t="s">
        <v>26</v>
      </c>
      <c r="AY413" s="265" t="s">
        <v>284</v>
      </c>
    </row>
    <row r="414" spans="2:65" s="285" customFormat="1" ht="44.25" customHeight="1">
      <c r="B414" s="347"/>
      <c r="C414" s="272" t="s">
        <v>766</v>
      </c>
      <c r="D414" s="272" t="s">
        <v>439</v>
      </c>
      <c r="E414" s="273" t="s">
        <v>2007</v>
      </c>
      <c r="F414" s="274" t="s">
        <v>2008</v>
      </c>
      <c r="G414" s="275" t="s">
        <v>485</v>
      </c>
      <c r="H414" s="276">
        <v>6</v>
      </c>
      <c r="I414" s="145">
        <v>0</v>
      </c>
      <c r="J414" s="277">
        <f>ROUND(I414*H414,2)</f>
        <v>0</v>
      </c>
      <c r="K414" s="274" t="s">
        <v>291</v>
      </c>
      <c r="L414" s="399"/>
      <c r="M414" s="400" t="s">
        <v>5</v>
      </c>
      <c r="N414" s="401" t="s">
        <v>48</v>
      </c>
      <c r="O414" s="300"/>
      <c r="P414" s="374">
        <f>O414*H414</f>
        <v>0</v>
      </c>
      <c r="Q414" s="374">
        <v>0.00725</v>
      </c>
      <c r="R414" s="374">
        <f>Q414*H414</f>
        <v>0.043500000000000004</v>
      </c>
      <c r="S414" s="374">
        <v>0</v>
      </c>
      <c r="T414" s="375">
        <f>S414*H414</f>
        <v>0</v>
      </c>
      <c r="AR414" s="341" t="s">
        <v>332</v>
      </c>
      <c r="AT414" s="341" t="s">
        <v>439</v>
      </c>
      <c r="AU414" s="341" t="s">
        <v>86</v>
      </c>
      <c r="AY414" s="341" t="s">
        <v>284</v>
      </c>
      <c r="BE414" s="376">
        <f>IF(N414="základní",J414,0)</f>
        <v>0</v>
      </c>
      <c r="BF414" s="376">
        <f>IF(N414="snížená",J414,0)</f>
        <v>0</v>
      </c>
      <c r="BG414" s="376">
        <f>IF(N414="zákl. přenesená",J414,0)</f>
        <v>0</v>
      </c>
      <c r="BH414" s="376">
        <f>IF(N414="sníž. přenesená",J414,0)</f>
        <v>0</v>
      </c>
      <c r="BI414" s="376">
        <f>IF(N414="nulová",J414,0)</f>
        <v>0</v>
      </c>
      <c r="BJ414" s="341" t="s">
        <v>26</v>
      </c>
      <c r="BK414" s="376">
        <f>ROUND(I414*H414,2)</f>
        <v>0</v>
      </c>
      <c r="BL414" s="341" t="s">
        <v>292</v>
      </c>
      <c r="BM414" s="341" t="s">
        <v>2009</v>
      </c>
    </row>
    <row r="415" spans="2:51" s="257" customFormat="1" ht="13.5">
      <c r="B415" s="381"/>
      <c r="D415" s="258" t="s">
        <v>294</v>
      </c>
      <c r="E415" s="259" t="s">
        <v>5</v>
      </c>
      <c r="F415" s="237" t="s">
        <v>1671</v>
      </c>
      <c r="H415" s="260">
        <v>6</v>
      </c>
      <c r="L415" s="381"/>
      <c r="M415" s="382"/>
      <c r="N415" s="383"/>
      <c r="O415" s="383"/>
      <c r="P415" s="383"/>
      <c r="Q415" s="383"/>
      <c r="R415" s="383"/>
      <c r="S415" s="383"/>
      <c r="T415" s="384"/>
      <c r="AT415" s="265" t="s">
        <v>294</v>
      </c>
      <c r="AU415" s="265" t="s">
        <v>86</v>
      </c>
      <c r="AV415" s="257" t="s">
        <v>86</v>
      </c>
      <c r="AW415" s="257" t="s">
        <v>40</v>
      </c>
      <c r="AX415" s="257" t="s">
        <v>26</v>
      </c>
      <c r="AY415" s="265" t="s">
        <v>284</v>
      </c>
    </row>
    <row r="416" spans="2:65" s="285" customFormat="1" ht="31.5" customHeight="1">
      <c r="B416" s="347"/>
      <c r="C416" s="252" t="s">
        <v>771</v>
      </c>
      <c r="D416" s="252" t="s">
        <v>287</v>
      </c>
      <c r="E416" s="253" t="s">
        <v>907</v>
      </c>
      <c r="F416" s="236" t="s">
        <v>2010</v>
      </c>
      <c r="G416" s="254" t="s">
        <v>909</v>
      </c>
      <c r="H416" s="255">
        <v>7</v>
      </c>
      <c r="I416" s="123">
        <v>0</v>
      </c>
      <c r="J416" s="256">
        <f>ROUND(I416*H416,2)</f>
        <v>0</v>
      </c>
      <c r="K416" s="236" t="s">
        <v>5</v>
      </c>
      <c r="L416" s="347"/>
      <c r="M416" s="372" t="s">
        <v>5</v>
      </c>
      <c r="N416" s="373" t="s">
        <v>48</v>
      </c>
      <c r="O416" s="300"/>
      <c r="P416" s="374">
        <f>O416*H416</f>
        <v>0</v>
      </c>
      <c r="Q416" s="374">
        <v>0</v>
      </c>
      <c r="R416" s="374">
        <f>Q416*H416</f>
        <v>0</v>
      </c>
      <c r="S416" s="374">
        <v>0</v>
      </c>
      <c r="T416" s="375">
        <f>S416*H416</f>
        <v>0</v>
      </c>
      <c r="AR416" s="341" t="s">
        <v>292</v>
      </c>
      <c r="AT416" s="341" t="s">
        <v>287</v>
      </c>
      <c r="AU416" s="341" t="s">
        <v>86</v>
      </c>
      <c r="AY416" s="341" t="s">
        <v>284</v>
      </c>
      <c r="BE416" s="376">
        <f>IF(N416="základní",J416,0)</f>
        <v>0</v>
      </c>
      <c r="BF416" s="376">
        <f>IF(N416="snížená",J416,0)</f>
        <v>0</v>
      </c>
      <c r="BG416" s="376">
        <f>IF(N416="zákl. přenesená",J416,0)</f>
        <v>0</v>
      </c>
      <c r="BH416" s="376">
        <f>IF(N416="sníž. přenesená",J416,0)</f>
        <v>0</v>
      </c>
      <c r="BI416" s="376">
        <f>IF(N416="nulová",J416,0)</f>
        <v>0</v>
      </c>
      <c r="BJ416" s="341" t="s">
        <v>26</v>
      </c>
      <c r="BK416" s="376">
        <f>ROUND(I416*H416,2)</f>
        <v>0</v>
      </c>
      <c r="BL416" s="341" t="s">
        <v>292</v>
      </c>
      <c r="BM416" s="341" t="s">
        <v>2011</v>
      </c>
    </row>
    <row r="417" spans="2:51" s="257" customFormat="1" ht="13.5">
      <c r="B417" s="381"/>
      <c r="D417" s="258" t="s">
        <v>294</v>
      </c>
      <c r="E417" s="259" t="s">
        <v>5</v>
      </c>
      <c r="F417" s="237" t="s">
        <v>2012</v>
      </c>
      <c r="H417" s="260">
        <v>7</v>
      </c>
      <c r="L417" s="381"/>
      <c r="M417" s="382"/>
      <c r="N417" s="383"/>
      <c r="O417" s="383"/>
      <c r="P417" s="383"/>
      <c r="Q417" s="383"/>
      <c r="R417" s="383"/>
      <c r="S417" s="383"/>
      <c r="T417" s="384"/>
      <c r="AT417" s="265" t="s">
        <v>294</v>
      </c>
      <c r="AU417" s="265" t="s">
        <v>86</v>
      </c>
      <c r="AV417" s="257" t="s">
        <v>86</v>
      </c>
      <c r="AW417" s="257" t="s">
        <v>40</v>
      </c>
      <c r="AX417" s="257" t="s">
        <v>26</v>
      </c>
      <c r="AY417" s="265" t="s">
        <v>284</v>
      </c>
    </row>
    <row r="418" spans="2:65" s="285" customFormat="1" ht="22.5" customHeight="1">
      <c r="B418" s="347"/>
      <c r="C418" s="252" t="s">
        <v>775</v>
      </c>
      <c r="D418" s="252" t="s">
        <v>287</v>
      </c>
      <c r="E418" s="253" t="s">
        <v>912</v>
      </c>
      <c r="F418" s="236" t="s">
        <v>913</v>
      </c>
      <c r="G418" s="254" t="s">
        <v>909</v>
      </c>
      <c r="H418" s="255">
        <v>1</v>
      </c>
      <c r="I418" s="123">
        <v>0</v>
      </c>
      <c r="J418" s="256">
        <f>ROUND(I418*H418,2)</f>
        <v>0</v>
      </c>
      <c r="K418" s="236" t="s">
        <v>5</v>
      </c>
      <c r="L418" s="347"/>
      <c r="M418" s="372" t="s">
        <v>5</v>
      </c>
      <c r="N418" s="373" t="s">
        <v>48</v>
      </c>
      <c r="O418" s="300"/>
      <c r="P418" s="374">
        <f>O418*H418</f>
        <v>0</v>
      </c>
      <c r="Q418" s="374">
        <v>0</v>
      </c>
      <c r="R418" s="374">
        <f>Q418*H418</f>
        <v>0</v>
      </c>
      <c r="S418" s="374">
        <v>0</v>
      </c>
      <c r="T418" s="375">
        <f>S418*H418</f>
        <v>0</v>
      </c>
      <c r="AR418" s="341" t="s">
        <v>292</v>
      </c>
      <c r="AT418" s="341" t="s">
        <v>287</v>
      </c>
      <c r="AU418" s="341" t="s">
        <v>86</v>
      </c>
      <c r="AY418" s="341" t="s">
        <v>284</v>
      </c>
      <c r="BE418" s="376">
        <f>IF(N418="základní",J418,0)</f>
        <v>0</v>
      </c>
      <c r="BF418" s="376">
        <f>IF(N418="snížená",J418,0)</f>
        <v>0</v>
      </c>
      <c r="BG418" s="376">
        <f>IF(N418="zákl. přenesená",J418,0)</f>
        <v>0</v>
      </c>
      <c r="BH418" s="376">
        <f>IF(N418="sníž. přenesená",J418,0)</f>
        <v>0</v>
      </c>
      <c r="BI418" s="376">
        <f>IF(N418="nulová",J418,0)</f>
        <v>0</v>
      </c>
      <c r="BJ418" s="341" t="s">
        <v>26</v>
      </c>
      <c r="BK418" s="376">
        <f>ROUND(I418*H418,2)</f>
        <v>0</v>
      </c>
      <c r="BL418" s="341" t="s">
        <v>292</v>
      </c>
      <c r="BM418" s="341" t="s">
        <v>2013</v>
      </c>
    </row>
    <row r="419" spans="2:51" s="261" customFormat="1" ht="13.5">
      <c r="B419" s="377"/>
      <c r="D419" s="262" t="s">
        <v>294</v>
      </c>
      <c r="E419" s="263" t="s">
        <v>5</v>
      </c>
      <c r="F419" s="238" t="s">
        <v>1818</v>
      </c>
      <c r="H419" s="264" t="s">
        <v>5</v>
      </c>
      <c r="L419" s="377"/>
      <c r="M419" s="378"/>
      <c r="N419" s="379"/>
      <c r="O419" s="379"/>
      <c r="P419" s="379"/>
      <c r="Q419" s="379"/>
      <c r="R419" s="379"/>
      <c r="S419" s="379"/>
      <c r="T419" s="380"/>
      <c r="AT419" s="264" t="s">
        <v>294</v>
      </c>
      <c r="AU419" s="264" t="s">
        <v>86</v>
      </c>
      <c r="AV419" s="261" t="s">
        <v>26</v>
      </c>
      <c r="AW419" s="261" t="s">
        <v>40</v>
      </c>
      <c r="AX419" s="261" t="s">
        <v>77</v>
      </c>
      <c r="AY419" s="264" t="s">
        <v>284</v>
      </c>
    </row>
    <row r="420" spans="2:51" s="257" customFormat="1" ht="13.5">
      <c r="B420" s="381"/>
      <c r="D420" s="258" t="s">
        <v>294</v>
      </c>
      <c r="E420" s="259" t="s">
        <v>5</v>
      </c>
      <c r="F420" s="237" t="s">
        <v>26</v>
      </c>
      <c r="H420" s="260">
        <v>1</v>
      </c>
      <c r="L420" s="381"/>
      <c r="M420" s="382"/>
      <c r="N420" s="383"/>
      <c r="O420" s="383"/>
      <c r="P420" s="383"/>
      <c r="Q420" s="383"/>
      <c r="R420" s="383"/>
      <c r="S420" s="383"/>
      <c r="T420" s="384"/>
      <c r="AT420" s="265" t="s">
        <v>294</v>
      </c>
      <c r="AU420" s="265" t="s">
        <v>86</v>
      </c>
      <c r="AV420" s="257" t="s">
        <v>86</v>
      </c>
      <c r="AW420" s="257" t="s">
        <v>40</v>
      </c>
      <c r="AX420" s="257" t="s">
        <v>26</v>
      </c>
      <c r="AY420" s="265" t="s">
        <v>284</v>
      </c>
    </row>
    <row r="421" spans="2:65" s="285" customFormat="1" ht="31.5" customHeight="1">
      <c r="B421" s="347"/>
      <c r="C421" s="252" t="s">
        <v>780</v>
      </c>
      <c r="D421" s="252" t="s">
        <v>287</v>
      </c>
      <c r="E421" s="253" t="s">
        <v>2014</v>
      </c>
      <c r="F421" s="236" t="s">
        <v>2015</v>
      </c>
      <c r="G421" s="254" t="s">
        <v>909</v>
      </c>
      <c r="H421" s="255">
        <v>2</v>
      </c>
      <c r="I421" s="123">
        <v>0</v>
      </c>
      <c r="J421" s="256">
        <f>ROUND(I421*H421,2)</f>
        <v>0</v>
      </c>
      <c r="K421" s="236" t="s">
        <v>5</v>
      </c>
      <c r="L421" s="347"/>
      <c r="M421" s="372" t="s">
        <v>5</v>
      </c>
      <c r="N421" s="373" t="s">
        <v>48</v>
      </c>
      <c r="O421" s="300"/>
      <c r="P421" s="374">
        <f>O421*H421</f>
        <v>0</v>
      </c>
      <c r="Q421" s="374">
        <v>0</v>
      </c>
      <c r="R421" s="374">
        <f>Q421*H421</f>
        <v>0</v>
      </c>
      <c r="S421" s="374">
        <v>0</v>
      </c>
      <c r="T421" s="375">
        <f>S421*H421</f>
        <v>0</v>
      </c>
      <c r="AR421" s="341" t="s">
        <v>292</v>
      </c>
      <c r="AT421" s="341" t="s">
        <v>287</v>
      </c>
      <c r="AU421" s="341" t="s">
        <v>86</v>
      </c>
      <c r="AY421" s="341" t="s">
        <v>284</v>
      </c>
      <c r="BE421" s="376">
        <f>IF(N421="základní",J421,0)</f>
        <v>0</v>
      </c>
      <c r="BF421" s="376">
        <f>IF(N421="snížená",J421,0)</f>
        <v>0</v>
      </c>
      <c r="BG421" s="376">
        <f>IF(N421="zákl. přenesená",J421,0)</f>
        <v>0</v>
      </c>
      <c r="BH421" s="376">
        <f>IF(N421="sníž. přenesená",J421,0)</f>
        <v>0</v>
      </c>
      <c r="BI421" s="376">
        <f>IF(N421="nulová",J421,0)</f>
        <v>0</v>
      </c>
      <c r="BJ421" s="341" t="s">
        <v>26</v>
      </c>
      <c r="BK421" s="376">
        <f>ROUND(I421*H421,2)</f>
        <v>0</v>
      </c>
      <c r="BL421" s="341" t="s">
        <v>292</v>
      </c>
      <c r="BM421" s="341" t="s">
        <v>2016</v>
      </c>
    </row>
    <row r="422" spans="2:51" s="261" customFormat="1" ht="13.5">
      <c r="B422" s="377"/>
      <c r="D422" s="262" t="s">
        <v>294</v>
      </c>
      <c r="E422" s="263" t="s">
        <v>5</v>
      </c>
      <c r="F422" s="238" t="s">
        <v>1818</v>
      </c>
      <c r="H422" s="264" t="s">
        <v>5</v>
      </c>
      <c r="L422" s="377"/>
      <c r="M422" s="378"/>
      <c r="N422" s="379"/>
      <c r="O422" s="379"/>
      <c r="P422" s="379"/>
      <c r="Q422" s="379"/>
      <c r="R422" s="379"/>
      <c r="S422" s="379"/>
      <c r="T422" s="380"/>
      <c r="AT422" s="264" t="s">
        <v>294</v>
      </c>
      <c r="AU422" s="264" t="s">
        <v>86</v>
      </c>
      <c r="AV422" s="261" t="s">
        <v>26</v>
      </c>
      <c r="AW422" s="261" t="s">
        <v>40</v>
      </c>
      <c r="AX422" s="261" t="s">
        <v>77</v>
      </c>
      <c r="AY422" s="264" t="s">
        <v>284</v>
      </c>
    </row>
    <row r="423" spans="2:51" s="257" customFormat="1" ht="13.5">
      <c r="B423" s="381"/>
      <c r="D423" s="262" t="s">
        <v>294</v>
      </c>
      <c r="E423" s="265" t="s">
        <v>5</v>
      </c>
      <c r="F423" s="239" t="s">
        <v>86</v>
      </c>
      <c r="H423" s="266">
        <v>2</v>
      </c>
      <c r="L423" s="381"/>
      <c r="M423" s="382"/>
      <c r="N423" s="383"/>
      <c r="O423" s="383"/>
      <c r="P423" s="383"/>
      <c r="Q423" s="383"/>
      <c r="R423" s="383"/>
      <c r="S423" s="383"/>
      <c r="T423" s="384"/>
      <c r="AT423" s="265" t="s">
        <v>294</v>
      </c>
      <c r="AU423" s="265" t="s">
        <v>86</v>
      </c>
      <c r="AV423" s="257" t="s">
        <v>86</v>
      </c>
      <c r="AW423" s="257" t="s">
        <v>40</v>
      </c>
      <c r="AX423" s="257" t="s">
        <v>26</v>
      </c>
      <c r="AY423" s="265" t="s">
        <v>284</v>
      </c>
    </row>
    <row r="424" spans="2:63" s="246" customFormat="1" ht="29.85" customHeight="1">
      <c r="B424" s="365"/>
      <c r="D424" s="250" t="s">
        <v>76</v>
      </c>
      <c r="E424" s="242" t="s">
        <v>761</v>
      </c>
      <c r="F424" s="242" t="s">
        <v>1104</v>
      </c>
      <c r="J424" s="251">
        <f>BK424</f>
        <v>0</v>
      </c>
      <c r="L424" s="365"/>
      <c r="M424" s="366"/>
      <c r="N424" s="367"/>
      <c r="O424" s="367"/>
      <c r="P424" s="368">
        <f>SUM(P425:P431)</f>
        <v>0</v>
      </c>
      <c r="Q424" s="367"/>
      <c r="R424" s="368">
        <f>SUM(R425:R431)</f>
        <v>0.017806749999999996</v>
      </c>
      <c r="S424" s="367"/>
      <c r="T424" s="369">
        <f>SUM(T425:T431)</f>
        <v>0</v>
      </c>
      <c r="AR424" s="247" t="s">
        <v>26</v>
      </c>
      <c r="AT424" s="370" t="s">
        <v>76</v>
      </c>
      <c r="AU424" s="370" t="s">
        <v>26</v>
      </c>
      <c r="AY424" s="247" t="s">
        <v>284</v>
      </c>
      <c r="BK424" s="371">
        <f>SUM(BK425:BK431)</f>
        <v>0</v>
      </c>
    </row>
    <row r="425" spans="2:65" s="285" customFormat="1" ht="31.5" customHeight="1">
      <c r="B425" s="347"/>
      <c r="C425" s="252" t="s">
        <v>784</v>
      </c>
      <c r="D425" s="252" t="s">
        <v>287</v>
      </c>
      <c r="E425" s="253" t="s">
        <v>2017</v>
      </c>
      <c r="F425" s="236" t="s">
        <v>2018</v>
      </c>
      <c r="G425" s="254" t="s">
        <v>290</v>
      </c>
      <c r="H425" s="255">
        <v>136.975</v>
      </c>
      <c r="I425" s="123">
        <v>0</v>
      </c>
      <c r="J425" s="256">
        <f>ROUND(I425*H425,2)</f>
        <v>0</v>
      </c>
      <c r="K425" s="236" t="s">
        <v>291</v>
      </c>
      <c r="L425" s="347"/>
      <c r="M425" s="372" t="s">
        <v>5</v>
      </c>
      <c r="N425" s="373" t="s">
        <v>48</v>
      </c>
      <c r="O425" s="300"/>
      <c r="P425" s="374">
        <f>O425*H425</f>
        <v>0</v>
      </c>
      <c r="Q425" s="374">
        <v>0.00013</v>
      </c>
      <c r="R425" s="374">
        <f>Q425*H425</f>
        <v>0.017806749999999996</v>
      </c>
      <c r="S425" s="374">
        <v>0</v>
      </c>
      <c r="T425" s="375">
        <f>S425*H425</f>
        <v>0</v>
      </c>
      <c r="AR425" s="341" t="s">
        <v>292</v>
      </c>
      <c r="AT425" s="341" t="s">
        <v>287</v>
      </c>
      <c r="AU425" s="341" t="s">
        <v>86</v>
      </c>
      <c r="AY425" s="341" t="s">
        <v>284</v>
      </c>
      <c r="BE425" s="376">
        <f>IF(N425="základní",J425,0)</f>
        <v>0</v>
      </c>
      <c r="BF425" s="376">
        <f>IF(N425="snížená",J425,0)</f>
        <v>0</v>
      </c>
      <c r="BG425" s="376">
        <f>IF(N425="zákl. přenesená",J425,0)</f>
        <v>0</v>
      </c>
      <c r="BH425" s="376">
        <f>IF(N425="sníž. přenesená",J425,0)</f>
        <v>0</v>
      </c>
      <c r="BI425" s="376">
        <f>IF(N425="nulová",J425,0)</f>
        <v>0</v>
      </c>
      <c r="BJ425" s="341" t="s">
        <v>26</v>
      </c>
      <c r="BK425" s="376">
        <f>ROUND(I425*H425,2)</f>
        <v>0</v>
      </c>
      <c r="BL425" s="341" t="s">
        <v>292</v>
      </c>
      <c r="BM425" s="341" t="s">
        <v>2019</v>
      </c>
    </row>
    <row r="426" spans="2:51" s="261" customFormat="1" ht="13.5">
      <c r="B426" s="377"/>
      <c r="D426" s="262" t="s">
        <v>294</v>
      </c>
      <c r="E426" s="263" t="s">
        <v>5</v>
      </c>
      <c r="F426" s="238" t="s">
        <v>469</v>
      </c>
      <c r="H426" s="264" t="s">
        <v>5</v>
      </c>
      <c r="L426" s="377"/>
      <c r="M426" s="378"/>
      <c r="N426" s="379"/>
      <c r="O426" s="379"/>
      <c r="P426" s="379"/>
      <c r="Q426" s="379"/>
      <c r="R426" s="379"/>
      <c r="S426" s="379"/>
      <c r="T426" s="380"/>
      <c r="AT426" s="264" t="s">
        <v>294</v>
      </c>
      <c r="AU426" s="264" t="s">
        <v>86</v>
      </c>
      <c r="AV426" s="261" t="s">
        <v>26</v>
      </c>
      <c r="AW426" s="261" t="s">
        <v>40</v>
      </c>
      <c r="AX426" s="261" t="s">
        <v>77</v>
      </c>
      <c r="AY426" s="264" t="s">
        <v>284</v>
      </c>
    </row>
    <row r="427" spans="2:51" s="257" customFormat="1" ht="13.5">
      <c r="B427" s="381"/>
      <c r="D427" s="262" t="s">
        <v>294</v>
      </c>
      <c r="E427" s="265" t="s">
        <v>5</v>
      </c>
      <c r="F427" s="239" t="s">
        <v>2020</v>
      </c>
      <c r="H427" s="266">
        <v>57.4</v>
      </c>
      <c r="L427" s="381"/>
      <c r="M427" s="382"/>
      <c r="N427" s="383"/>
      <c r="O427" s="383"/>
      <c r="P427" s="383"/>
      <c r="Q427" s="383"/>
      <c r="R427" s="383"/>
      <c r="S427" s="383"/>
      <c r="T427" s="384"/>
      <c r="AT427" s="265" t="s">
        <v>294</v>
      </c>
      <c r="AU427" s="265" t="s">
        <v>86</v>
      </c>
      <c r="AV427" s="257" t="s">
        <v>86</v>
      </c>
      <c r="AW427" s="257" t="s">
        <v>40</v>
      </c>
      <c r="AX427" s="257" t="s">
        <v>77</v>
      </c>
      <c r="AY427" s="265" t="s">
        <v>284</v>
      </c>
    </row>
    <row r="428" spans="2:51" s="257" customFormat="1" ht="13.5">
      <c r="B428" s="381"/>
      <c r="D428" s="262" t="s">
        <v>294</v>
      </c>
      <c r="E428" s="265" t="s">
        <v>1629</v>
      </c>
      <c r="F428" s="239" t="s">
        <v>2021</v>
      </c>
      <c r="H428" s="266">
        <v>79.575</v>
      </c>
      <c r="L428" s="381"/>
      <c r="M428" s="382"/>
      <c r="N428" s="383"/>
      <c r="O428" s="383"/>
      <c r="P428" s="383"/>
      <c r="Q428" s="383"/>
      <c r="R428" s="383"/>
      <c r="S428" s="383"/>
      <c r="T428" s="384"/>
      <c r="AT428" s="265" t="s">
        <v>294</v>
      </c>
      <c r="AU428" s="265" t="s">
        <v>86</v>
      </c>
      <c r="AV428" s="257" t="s">
        <v>86</v>
      </c>
      <c r="AW428" s="257" t="s">
        <v>40</v>
      </c>
      <c r="AX428" s="257" t="s">
        <v>77</v>
      </c>
      <c r="AY428" s="265" t="s">
        <v>284</v>
      </c>
    </row>
    <row r="429" spans="2:51" s="267" customFormat="1" ht="13.5">
      <c r="B429" s="390"/>
      <c r="D429" s="258" t="s">
        <v>294</v>
      </c>
      <c r="E429" s="268" t="s">
        <v>5</v>
      </c>
      <c r="F429" s="240" t="s">
        <v>304</v>
      </c>
      <c r="H429" s="269">
        <v>136.975</v>
      </c>
      <c r="L429" s="390"/>
      <c r="M429" s="391"/>
      <c r="N429" s="392"/>
      <c r="O429" s="392"/>
      <c r="P429" s="392"/>
      <c r="Q429" s="392"/>
      <c r="R429" s="392"/>
      <c r="S429" s="392"/>
      <c r="T429" s="393"/>
      <c r="AT429" s="394" t="s">
        <v>294</v>
      </c>
      <c r="AU429" s="394" t="s">
        <v>86</v>
      </c>
      <c r="AV429" s="267" t="s">
        <v>292</v>
      </c>
      <c r="AW429" s="267" t="s">
        <v>40</v>
      </c>
      <c r="AX429" s="267" t="s">
        <v>26</v>
      </c>
      <c r="AY429" s="394" t="s">
        <v>284</v>
      </c>
    </row>
    <row r="430" spans="2:65" s="285" customFormat="1" ht="22.5" customHeight="1">
      <c r="B430" s="347"/>
      <c r="C430" s="252" t="s">
        <v>795</v>
      </c>
      <c r="D430" s="252" t="s">
        <v>287</v>
      </c>
      <c r="E430" s="253" t="s">
        <v>1137</v>
      </c>
      <c r="F430" s="236" t="s">
        <v>1138</v>
      </c>
      <c r="G430" s="254" t="s">
        <v>290</v>
      </c>
      <c r="H430" s="255">
        <v>159.15</v>
      </c>
      <c r="I430" s="123">
        <v>0</v>
      </c>
      <c r="J430" s="256">
        <f>ROUND(I430*H430,2)</f>
        <v>0</v>
      </c>
      <c r="K430" s="236" t="s">
        <v>5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363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363</v>
      </c>
      <c r="BM430" s="341" t="s">
        <v>2022</v>
      </c>
    </row>
    <row r="431" spans="2:51" s="257" customFormat="1" ht="13.5">
      <c r="B431" s="381"/>
      <c r="D431" s="262" t="s">
        <v>294</v>
      </c>
      <c r="E431" s="265" t="s">
        <v>5</v>
      </c>
      <c r="F431" s="239" t="s">
        <v>2023</v>
      </c>
      <c r="H431" s="266">
        <v>159.15</v>
      </c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3" s="246" customFormat="1" ht="29.85" customHeight="1">
      <c r="B432" s="365"/>
      <c r="D432" s="250" t="s">
        <v>76</v>
      </c>
      <c r="E432" s="242" t="s">
        <v>766</v>
      </c>
      <c r="F432" s="242" t="s">
        <v>1141</v>
      </c>
      <c r="J432" s="251">
        <f>BK432</f>
        <v>0</v>
      </c>
      <c r="L432" s="365"/>
      <c r="M432" s="366"/>
      <c r="N432" s="367"/>
      <c r="O432" s="367"/>
      <c r="P432" s="368">
        <f>SUM(P433:P454)</f>
        <v>0</v>
      </c>
      <c r="Q432" s="367"/>
      <c r="R432" s="368">
        <f>SUM(R433:R454)</f>
        <v>0.019634400000000003</v>
      </c>
      <c r="S432" s="367"/>
      <c r="T432" s="369">
        <f>SUM(T433:T454)</f>
        <v>0</v>
      </c>
      <c r="AR432" s="247" t="s">
        <v>26</v>
      </c>
      <c r="AT432" s="370" t="s">
        <v>76</v>
      </c>
      <c r="AU432" s="370" t="s">
        <v>26</v>
      </c>
      <c r="AY432" s="247" t="s">
        <v>284</v>
      </c>
      <c r="BK432" s="371">
        <f>SUM(BK433:BK454)</f>
        <v>0</v>
      </c>
    </row>
    <row r="433" spans="2:65" s="285" customFormat="1" ht="22.5" customHeight="1">
      <c r="B433" s="347"/>
      <c r="C433" s="252" t="s">
        <v>799</v>
      </c>
      <c r="D433" s="252" t="s">
        <v>287</v>
      </c>
      <c r="E433" s="253" t="s">
        <v>1143</v>
      </c>
      <c r="F433" s="236" t="s">
        <v>2024</v>
      </c>
      <c r="G433" s="254" t="s">
        <v>290</v>
      </c>
      <c r="H433" s="255">
        <v>490.86</v>
      </c>
      <c r="I433" s="123">
        <v>0</v>
      </c>
      <c r="J433" s="256">
        <f>ROUND(I433*H433,2)</f>
        <v>0</v>
      </c>
      <c r="K433" s="236" t="s">
        <v>291</v>
      </c>
      <c r="L433" s="347"/>
      <c r="M433" s="372" t="s">
        <v>5</v>
      </c>
      <c r="N433" s="373" t="s">
        <v>48</v>
      </c>
      <c r="O433" s="300"/>
      <c r="P433" s="374">
        <f>O433*H433</f>
        <v>0</v>
      </c>
      <c r="Q433" s="374">
        <v>4E-05</v>
      </c>
      <c r="R433" s="374">
        <f>Q433*H433</f>
        <v>0.019634400000000003</v>
      </c>
      <c r="S433" s="374">
        <v>0</v>
      </c>
      <c r="T433" s="375">
        <f>S433*H433</f>
        <v>0</v>
      </c>
      <c r="AR433" s="341" t="s">
        <v>292</v>
      </c>
      <c r="AT433" s="341" t="s">
        <v>287</v>
      </c>
      <c r="AU433" s="341" t="s">
        <v>86</v>
      </c>
      <c r="AY433" s="341" t="s">
        <v>284</v>
      </c>
      <c r="BE433" s="376">
        <f>IF(N433="základní",J433,0)</f>
        <v>0</v>
      </c>
      <c r="BF433" s="376">
        <f>IF(N433="snížená",J433,0)</f>
        <v>0</v>
      </c>
      <c r="BG433" s="376">
        <f>IF(N433="zákl. přenesená",J433,0)</f>
        <v>0</v>
      </c>
      <c r="BH433" s="376">
        <f>IF(N433="sníž. přenesená",J433,0)</f>
        <v>0</v>
      </c>
      <c r="BI433" s="376">
        <f>IF(N433="nulová",J433,0)</f>
        <v>0</v>
      </c>
      <c r="BJ433" s="341" t="s">
        <v>26</v>
      </c>
      <c r="BK433" s="376">
        <f>ROUND(I433*H433,2)</f>
        <v>0</v>
      </c>
      <c r="BL433" s="341" t="s">
        <v>292</v>
      </c>
      <c r="BM433" s="341" t="s">
        <v>2025</v>
      </c>
    </row>
    <row r="434" spans="2:51" s="261" customFormat="1" ht="13.5">
      <c r="B434" s="377"/>
      <c r="D434" s="262" t="s">
        <v>294</v>
      </c>
      <c r="E434" s="263" t="s">
        <v>5</v>
      </c>
      <c r="F434" s="238" t="s">
        <v>469</v>
      </c>
      <c r="H434" s="264" t="s">
        <v>5</v>
      </c>
      <c r="L434" s="377"/>
      <c r="M434" s="378"/>
      <c r="N434" s="379"/>
      <c r="O434" s="379"/>
      <c r="P434" s="379"/>
      <c r="Q434" s="379"/>
      <c r="R434" s="379"/>
      <c r="S434" s="379"/>
      <c r="T434" s="380"/>
      <c r="AT434" s="264" t="s">
        <v>294</v>
      </c>
      <c r="AU434" s="264" t="s">
        <v>86</v>
      </c>
      <c r="AV434" s="261" t="s">
        <v>26</v>
      </c>
      <c r="AW434" s="261" t="s">
        <v>40</v>
      </c>
      <c r="AX434" s="261" t="s">
        <v>77</v>
      </c>
      <c r="AY434" s="264" t="s">
        <v>284</v>
      </c>
    </row>
    <row r="435" spans="2:51" s="257" customFormat="1" ht="13.5">
      <c r="B435" s="381"/>
      <c r="D435" s="262" t="s">
        <v>294</v>
      </c>
      <c r="E435" s="265" t="s">
        <v>5</v>
      </c>
      <c r="F435" s="239" t="s">
        <v>2026</v>
      </c>
      <c r="H435" s="266">
        <v>364.59</v>
      </c>
      <c r="L435" s="381"/>
      <c r="M435" s="382"/>
      <c r="N435" s="383"/>
      <c r="O435" s="383"/>
      <c r="P435" s="383"/>
      <c r="Q435" s="383"/>
      <c r="R435" s="383"/>
      <c r="S435" s="383"/>
      <c r="T435" s="384"/>
      <c r="AT435" s="265" t="s">
        <v>294</v>
      </c>
      <c r="AU435" s="265" t="s">
        <v>86</v>
      </c>
      <c r="AV435" s="257" t="s">
        <v>86</v>
      </c>
      <c r="AW435" s="257" t="s">
        <v>40</v>
      </c>
      <c r="AX435" s="257" t="s">
        <v>77</v>
      </c>
      <c r="AY435" s="265" t="s">
        <v>284</v>
      </c>
    </row>
    <row r="436" spans="2:51" s="257" customFormat="1" ht="13.5">
      <c r="B436" s="381"/>
      <c r="D436" s="262" t="s">
        <v>294</v>
      </c>
      <c r="E436" s="265" t="s">
        <v>5</v>
      </c>
      <c r="F436" s="239" t="s">
        <v>2027</v>
      </c>
      <c r="H436" s="266">
        <v>126.27</v>
      </c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77</v>
      </c>
      <c r="AY436" s="265" t="s">
        <v>284</v>
      </c>
    </row>
    <row r="437" spans="2:51" s="267" customFormat="1" ht="13.5">
      <c r="B437" s="390"/>
      <c r="D437" s="258" t="s">
        <v>294</v>
      </c>
      <c r="E437" s="268" t="s">
        <v>5</v>
      </c>
      <c r="F437" s="240" t="s">
        <v>304</v>
      </c>
      <c r="H437" s="269">
        <v>490.86</v>
      </c>
      <c r="L437" s="390"/>
      <c r="M437" s="391"/>
      <c r="N437" s="392"/>
      <c r="O437" s="392"/>
      <c r="P437" s="392"/>
      <c r="Q437" s="392"/>
      <c r="R437" s="392"/>
      <c r="S437" s="392"/>
      <c r="T437" s="393"/>
      <c r="AT437" s="394" t="s">
        <v>294</v>
      </c>
      <c r="AU437" s="394" t="s">
        <v>86</v>
      </c>
      <c r="AV437" s="267" t="s">
        <v>292</v>
      </c>
      <c r="AW437" s="267" t="s">
        <v>40</v>
      </c>
      <c r="AX437" s="267" t="s">
        <v>26</v>
      </c>
      <c r="AY437" s="394" t="s">
        <v>284</v>
      </c>
    </row>
    <row r="438" spans="2:65" s="285" customFormat="1" ht="31.5" customHeight="1">
      <c r="B438" s="347"/>
      <c r="C438" s="252" t="s">
        <v>803</v>
      </c>
      <c r="D438" s="252" t="s">
        <v>287</v>
      </c>
      <c r="E438" s="253" t="s">
        <v>1168</v>
      </c>
      <c r="F438" s="236" t="s">
        <v>1169</v>
      </c>
      <c r="G438" s="254" t="s">
        <v>909</v>
      </c>
      <c r="H438" s="255">
        <v>1</v>
      </c>
      <c r="I438" s="123">
        <v>0</v>
      </c>
      <c r="J438" s="256">
        <f>ROUND(I438*H438,2)</f>
        <v>0</v>
      </c>
      <c r="K438" s="236" t="s">
        <v>5</v>
      </c>
      <c r="L438" s="347"/>
      <c r="M438" s="372" t="s">
        <v>5</v>
      </c>
      <c r="N438" s="373" t="s">
        <v>48</v>
      </c>
      <c r="O438" s="300"/>
      <c r="P438" s="374">
        <f>O438*H438</f>
        <v>0</v>
      </c>
      <c r="Q438" s="374">
        <v>0</v>
      </c>
      <c r="R438" s="374">
        <f>Q438*H438</f>
        <v>0</v>
      </c>
      <c r="S438" s="374">
        <v>0</v>
      </c>
      <c r="T438" s="375">
        <f>S438*H438</f>
        <v>0</v>
      </c>
      <c r="AR438" s="341" t="s">
        <v>292</v>
      </c>
      <c r="AT438" s="341" t="s">
        <v>287</v>
      </c>
      <c r="AU438" s="341" t="s">
        <v>86</v>
      </c>
      <c r="AY438" s="341" t="s">
        <v>284</v>
      </c>
      <c r="BE438" s="376">
        <f>IF(N438="základní",J438,0)</f>
        <v>0</v>
      </c>
      <c r="BF438" s="376">
        <f>IF(N438="snížená",J438,0)</f>
        <v>0</v>
      </c>
      <c r="BG438" s="376">
        <f>IF(N438="zákl. přenesená",J438,0)</f>
        <v>0</v>
      </c>
      <c r="BH438" s="376">
        <f>IF(N438="sníž. přenesená",J438,0)</f>
        <v>0</v>
      </c>
      <c r="BI438" s="376">
        <f>IF(N438="nulová",J438,0)</f>
        <v>0</v>
      </c>
      <c r="BJ438" s="341" t="s">
        <v>26</v>
      </c>
      <c r="BK438" s="376">
        <f>ROUND(I438*H438,2)</f>
        <v>0</v>
      </c>
      <c r="BL438" s="341" t="s">
        <v>292</v>
      </c>
      <c r="BM438" s="341" t="s">
        <v>2028</v>
      </c>
    </row>
    <row r="439" spans="2:51" s="257" customFormat="1" ht="13.5">
      <c r="B439" s="381"/>
      <c r="D439" s="258" t="s">
        <v>294</v>
      </c>
      <c r="E439" s="259" t="s">
        <v>5</v>
      </c>
      <c r="F439" s="237" t="s">
        <v>26</v>
      </c>
      <c r="H439" s="260">
        <v>1</v>
      </c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31.5" customHeight="1">
      <c r="B440" s="347"/>
      <c r="C440" s="252" t="s">
        <v>809</v>
      </c>
      <c r="D440" s="252" t="s">
        <v>287</v>
      </c>
      <c r="E440" s="253" t="s">
        <v>1172</v>
      </c>
      <c r="F440" s="236" t="s">
        <v>1173</v>
      </c>
      <c r="G440" s="254" t="s">
        <v>909</v>
      </c>
      <c r="H440" s="255">
        <v>1</v>
      </c>
      <c r="I440" s="123">
        <v>0</v>
      </c>
      <c r="J440" s="256">
        <f>ROUND(I440*H440,2)</f>
        <v>0</v>
      </c>
      <c r="K440" s="236" t="s">
        <v>5</v>
      </c>
      <c r="L440" s="347"/>
      <c r="M440" s="372" t="s">
        <v>5</v>
      </c>
      <c r="N440" s="373" t="s">
        <v>48</v>
      </c>
      <c r="O440" s="300"/>
      <c r="P440" s="374">
        <f>O440*H440</f>
        <v>0</v>
      </c>
      <c r="Q440" s="374">
        <v>0</v>
      </c>
      <c r="R440" s="374">
        <f>Q440*H440</f>
        <v>0</v>
      </c>
      <c r="S440" s="374">
        <v>0</v>
      </c>
      <c r="T440" s="375">
        <f>S440*H440</f>
        <v>0</v>
      </c>
      <c r="AR440" s="341" t="s">
        <v>292</v>
      </c>
      <c r="AT440" s="341" t="s">
        <v>287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2029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26</v>
      </c>
      <c r="H441" s="260">
        <v>1</v>
      </c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813</v>
      </c>
      <c r="D442" s="252" t="s">
        <v>287</v>
      </c>
      <c r="E442" s="253" t="s">
        <v>1176</v>
      </c>
      <c r="F442" s="236" t="s">
        <v>1177</v>
      </c>
      <c r="G442" s="254" t="s">
        <v>909</v>
      </c>
      <c r="H442" s="255">
        <v>1</v>
      </c>
      <c r="I442" s="123">
        <v>0</v>
      </c>
      <c r="J442" s="256">
        <f>ROUND(I442*H442,2)</f>
        <v>0</v>
      </c>
      <c r="K442" s="236" t="s">
        <v>5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2030</v>
      </c>
    </row>
    <row r="443" spans="2:51" s="257" customFormat="1" ht="13.5">
      <c r="B443" s="381"/>
      <c r="D443" s="258" t="s">
        <v>294</v>
      </c>
      <c r="E443" s="259" t="s">
        <v>5</v>
      </c>
      <c r="F443" s="237" t="s">
        <v>26</v>
      </c>
      <c r="H443" s="260">
        <v>1</v>
      </c>
      <c r="L443" s="381"/>
      <c r="M443" s="382"/>
      <c r="N443" s="383"/>
      <c r="O443" s="383"/>
      <c r="P443" s="383"/>
      <c r="Q443" s="383"/>
      <c r="R443" s="383"/>
      <c r="S443" s="383"/>
      <c r="T443" s="384"/>
      <c r="AT443" s="265" t="s">
        <v>294</v>
      </c>
      <c r="AU443" s="265" t="s">
        <v>86</v>
      </c>
      <c r="AV443" s="257" t="s">
        <v>86</v>
      </c>
      <c r="AW443" s="257" t="s">
        <v>40</v>
      </c>
      <c r="AX443" s="257" t="s">
        <v>26</v>
      </c>
      <c r="AY443" s="265" t="s">
        <v>284</v>
      </c>
    </row>
    <row r="444" spans="2:65" s="285" customFormat="1" ht="31.5" customHeight="1">
      <c r="B444" s="347"/>
      <c r="C444" s="252" t="s">
        <v>817</v>
      </c>
      <c r="D444" s="252" t="s">
        <v>287</v>
      </c>
      <c r="E444" s="253" t="s">
        <v>1180</v>
      </c>
      <c r="F444" s="236" t="s">
        <v>1181</v>
      </c>
      <c r="G444" s="254" t="s">
        <v>909</v>
      </c>
      <c r="H444" s="255">
        <v>1</v>
      </c>
      <c r="I444" s="123">
        <v>0</v>
      </c>
      <c r="J444" s="256">
        <f>ROUND(I444*H444,2)</f>
        <v>0</v>
      </c>
      <c r="K444" s="236" t="s">
        <v>5</v>
      </c>
      <c r="L444" s="347"/>
      <c r="M444" s="372" t="s">
        <v>5</v>
      </c>
      <c r="N444" s="373" t="s">
        <v>48</v>
      </c>
      <c r="O444" s="300"/>
      <c r="P444" s="374">
        <f>O444*H444</f>
        <v>0</v>
      </c>
      <c r="Q444" s="374">
        <v>0</v>
      </c>
      <c r="R444" s="374">
        <f>Q444*H444</f>
        <v>0</v>
      </c>
      <c r="S444" s="374">
        <v>0</v>
      </c>
      <c r="T444" s="375">
        <f>S444*H444</f>
        <v>0</v>
      </c>
      <c r="AR444" s="341" t="s">
        <v>292</v>
      </c>
      <c r="AT444" s="341" t="s">
        <v>287</v>
      </c>
      <c r="AU444" s="341" t="s">
        <v>86</v>
      </c>
      <c r="AY444" s="341" t="s">
        <v>284</v>
      </c>
      <c r="BE444" s="376">
        <f>IF(N444="základní",J444,0)</f>
        <v>0</v>
      </c>
      <c r="BF444" s="376">
        <f>IF(N444="snížená",J444,0)</f>
        <v>0</v>
      </c>
      <c r="BG444" s="376">
        <f>IF(N444="zákl. přenesená",J444,0)</f>
        <v>0</v>
      </c>
      <c r="BH444" s="376">
        <f>IF(N444="sníž. přenesená",J444,0)</f>
        <v>0</v>
      </c>
      <c r="BI444" s="376">
        <f>IF(N444="nulová",J444,0)</f>
        <v>0</v>
      </c>
      <c r="BJ444" s="341" t="s">
        <v>26</v>
      </c>
      <c r="BK444" s="376">
        <f>ROUND(I444*H444,2)</f>
        <v>0</v>
      </c>
      <c r="BL444" s="341" t="s">
        <v>292</v>
      </c>
      <c r="BM444" s="341" t="s">
        <v>2031</v>
      </c>
    </row>
    <row r="445" spans="2:51" s="257" customFormat="1" ht="13.5">
      <c r="B445" s="381"/>
      <c r="D445" s="258" t="s">
        <v>294</v>
      </c>
      <c r="E445" s="259" t="s">
        <v>5</v>
      </c>
      <c r="F445" s="237" t="s">
        <v>26</v>
      </c>
      <c r="H445" s="260">
        <v>1</v>
      </c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26</v>
      </c>
      <c r="AY445" s="265" t="s">
        <v>284</v>
      </c>
    </row>
    <row r="446" spans="2:65" s="285" customFormat="1" ht="22.5" customHeight="1">
      <c r="B446" s="347"/>
      <c r="C446" s="252" t="s">
        <v>821</v>
      </c>
      <c r="D446" s="252" t="s">
        <v>287</v>
      </c>
      <c r="E446" s="253" t="s">
        <v>2032</v>
      </c>
      <c r="F446" s="236" t="s">
        <v>2033</v>
      </c>
      <c r="G446" s="254" t="s">
        <v>909</v>
      </c>
      <c r="H446" s="255">
        <v>5</v>
      </c>
      <c r="I446" s="123">
        <v>0</v>
      </c>
      <c r="J446" s="256">
        <f>ROUND(I446*H446,2)</f>
        <v>0</v>
      </c>
      <c r="K446" s="236" t="s">
        <v>5</v>
      </c>
      <c r="L446" s="347"/>
      <c r="M446" s="372" t="s">
        <v>5</v>
      </c>
      <c r="N446" s="373" t="s">
        <v>48</v>
      </c>
      <c r="O446" s="300"/>
      <c r="P446" s="374">
        <f>O446*H446</f>
        <v>0</v>
      </c>
      <c r="Q446" s="374">
        <v>0</v>
      </c>
      <c r="R446" s="374">
        <f>Q446*H446</f>
        <v>0</v>
      </c>
      <c r="S446" s="374">
        <v>0</v>
      </c>
      <c r="T446" s="375">
        <f>S446*H446</f>
        <v>0</v>
      </c>
      <c r="AR446" s="341" t="s">
        <v>292</v>
      </c>
      <c r="AT446" s="341" t="s">
        <v>287</v>
      </c>
      <c r="AU446" s="341" t="s">
        <v>86</v>
      </c>
      <c r="AY446" s="341" t="s">
        <v>284</v>
      </c>
      <c r="BE446" s="376">
        <f>IF(N446="základní",J446,0)</f>
        <v>0</v>
      </c>
      <c r="BF446" s="376">
        <f>IF(N446="snížená",J446,0)</f>
        <v>0</v>
      </c>
      <c r="BG446" s="376">
        <f>IF(N446="zákl. přenesená",J446,0)</f>
        <v>0</v>
      </c>
      <c r="BH446" s="376">
        <f>IF(N446="sníž. přenesená",J446,0)</f>
        <v>0</v>
      </c>
      <c r="BI446" s="376">
        <f>IF(N446="nulová",J446,0)</f>
        <v>0</v>
      </c>
      <c r="BJ446" s="341" t="s">
        <v>26</v>
      </c>
      <c r="BK446" s="376">
        <f>ROUND(I446*H446,2)</f>
        <v>0</v>
      </c>
      <c r="BL446" s="341" t="s">
        <v>292</v>
      </c>
      <c r="BM446" s="341" t="s">
        <v>2034</v>
      </c>
    </row>
    <row r="447" spans="2:51" s="261" customFormat="1" ht="13.5">
      <c r="B447" s="377"/>
      <c r="D447" s="262" t="s">
        <v>294</v>
      </c>
      <c r="E447" s="263" t="s">
        <v>5</v>
      </c>
      <c r="F447" s="238" t="s">
        <v>298</v>
      </c>
      <c r="H447" s="264" t="s">
        <v>5</v>
      </c>
      <c r="L447" s="377"/>
      <c r="M447" s="378"/>
      <c r="N447" s="379"/>
      <c r="O447" s="379"/>
      <c r="P447" s="379"/>
      <c r="Q447" s="379"/>
      <c r="R447" s="379"/>
      <c r="S447" s="379"/>
      <c r="T447" s="380"/>
      <c r="AT447" s="264" t="s">
        <v>294</v>
      </c>
      <c r="AU447" s="264" t="s">
        <v>86</v>
      </c>
      <c r="AV447" s="261" t="s">
        <v>26</v>
      </c>
      <c r="AW447" s="261" t="s">
        <v>40</v>
      </c>
      <c r="AX447" s="261" t="s">
        <v>77</v>
      </c>
      <c r="AY447" s="264" t="s">
        <v>284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319</v>
      </c>
      <c r="H448" s="260">
        <v>5</v>
      </c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52" t="s">
        <v>826</v>
      </c>
      <c r="D449" s="252" t="s">
        <v>287</v>
      </c>
      <c r="E449" s="253" t="s">
        <v>2035</v>
      </c>
      <c r="F449" s="236" t="s">
        <v>2036</v>
      </c>
      <c r="G449" s="254" t="s">
        <v>909</v>
      </c>
      <c r="H449" s="255">
        <v>6</v>
      </c>
      <c r="I449" s="123">
        <v>0</v>
      </c>
      <c r="J449" s="256">
        <f>ROUND(I449*H449,2)</f>
        <v>0</v>
      </c>
      <c r="K449" s="236" t="s">
        <v>5</v>
      </c>
      <c r="L449" s="347"/>
      <c r="M449" s="372" t="s">
        <v>5</v>
      </c>
      <c r="N449" s="373" t="s">
        <v>48</v>
      </c>
      <c r="O449" s="300"/>
      <c r="P449" s="374">
        <f>O449*H449</f>
        <v>0</v>
      </c>
      <c r="Q449" s="374">
        <v>0</v>
      </c>
      <c r="R449" s="374">
        <f>Q449*H449</f>
        <v>0</v>
      </c>
      <c r="S449" s="374">
        <v>0</v>
      </c>
      <c r="T449" s="375">
        <f>S449*H449</f>
        <v>0</v>
      </c>
      <c r="AR449" s="341" t="s">
        <v>292</v>
      </c>
      <c r="AT449" s="341" t="s">
        <v>287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2037</v>
      </c>
    </row>
    <row r="450" spans="2:51" s="261" customFormat="1" ht="13.5">
      <c r="B450" s="377"/>
      <c r="D450" s="262" t="s">
        <v>294</v>
      </c>
      <c r="E450" s="263" t="s">
        <v>5</v>
      </c>
      <c r="F450" s="238" t="s">
        <v>298</v>
      </c>
      <c r="H450" s="264" t="s">
        <v>5</v>
      </c>
      <c r="L450" s="377"/>
      <c r="M450" s="378"/>
      <c r="N450" s="379"/>
      <c r="O450" s="379"/>
      <c r="P450" s="379"/>
      <c r="Q450" s="379"/>
      <c r="R450" s="379"/>
      <c r="S450" s="379"/>
      <c r="T450" s="380"/>
      <c r="AT450" s="264" t="s">
        <v>294</v>
      </c>
      <c r="AU450" s="264" t="s">
        <v>86</v>
      </c>
      <c r="AV450" s="261" t="s">
        <v>26</v>
      </c>
      <c r="AW450" s="261" t="s">
        <v>40</v>
      </c>
      <c r="AX450" s="261" t="s">
        <v>77</v>
      </c>
      <c r="AY450" s="264" t="s">
        <v>284</v>
      </c>
    </row>
    <row r="451" spans="2:51" s="257" customFormat="1" ht="13.5">
      <c r="B451" s="381"/>
      <c r="D451" s="258" t="s">
        <v>294</v>
      </c>
      <c r="E451" s="259" t="s">
        <v>5</v>
      </c>
      <c r="F451" s="237" t="s">
        <v>323</v>
      </c>
      <c r="H451" s="260">
        <v>6</v>
      </c>
      <c r="L451" s="381"/>
      <c r="M451" s="382"/>
      <c r="N451" s="383"/>
      <c r="O451" s="383"/>
      <c r="P451" s="383"/>
      <c r="Q451" s="383"/>
      <c r="R451" s="383"/>
      <c r="S451" s="383"/>
      <c r="T451" s="384"/>
      <c r="AT451" s="265" t="s">
        <v>294</v>
      </c>
      <c r="AU451" s="265" t="s">
        <v>86</v>
      </c>
      <c r="AV451" s="257" t="s">
        <v>86</v>
      </c>
      <c r="AW451" s="257" t="s">
        <v>40</v>
      </c>
      <c r="AX451" s="257" t="s">
        <v>26</v>
      </c>
      <c r="AY451" s="265" t="s">
        <v>284</v>
      </c>
    </row>
    <row r="452" spans="2:65" s="285" customFormat="1" ht="22.5" customHeight="1">
      <c r="B452" s="347"/>
      <c r="C452" s="252" t="s">
        <v>831</v>
      </c>
      <c r="D452" s="252" t="s">
        <v>287</v>
      </c>
      <c r="E452" s="253" t="s">
        <v>2038</v>
      </c>
      <c r="F452" s="236" t="s">
        <v>2039</v>
      </c>
      <c r="G452" s="254" t="s">
        <v>2040</v>
      </c>
      <c r="H452" s="255">
        <v>1</v>
      </c>
      <c r="I452" s="123">
        <v>0</v>
      </c>
      <c r="J452" s="256">
        <f>ROUND(I452*H452,2)</f>
        <v>0</v>
      </c>
      <c r="K452" s="236" t="s">
        <v>5</v>
      </c>
      <c r="L452" s="347"/>
      <c r="M452" s="372" t="s">
        <v>5</v>
      </c>
      <c r="N452" s="373" t="s">
        <v>48</v>
      </c>
      <c r="O452" s="300"/>
      <c r="P452" s="374">
        <f>O452*H452</f>
        <v>0</v>
      </c>
      <c r="Q452" s="374">
        <v>0</v>
      </c>
      <c r="R452" s="374">
        <f>Q452*H452</f>
        <v>0</v>
      </c>
      <c r="S452" s="374">
        <v>0</v>
      </c>
      <c r="T452" s="375">
        <f>S452*H452</f>
        <v>0</v>
      </c>
      <c r="AR452" s="341" t="s">
        <v>292</v>
      </c>
      <c r="AT452" s="341" t="s">
        <v>287</v>
      </c>
      <c r="AU452" s="341" t="s">
        <v>86</v>
      </c>
      <c r="AY452" s="341" t="s">
        <v>284</v>
      </c>
      <c r="BE452" s="376">
        <f>IF(N452="základní",J452,0)</f>
        <v>0</v>
      </c>
      <c r="BF452" s="376">
        <f>IF(N452="snížená",J452,0)</f>
        <v>0</v>
      </c>
      <c r="BG452" s="376">
        <f>IF(N452="zákl. přenesená",J452,0)</f>
        <v>0</v>
      </c>
      <c r="BH452" s="376">
        <f>IF(N452="sníž. přenesená",J452,0)</f>
        <v>0</v>
      </c>
      <c r="BI452" s="376">
        <f>IF(N452="nulová",J452,0)</f>
        <v>0</v>
      </c>
      <c r="BJ452" s="341" t="s">
        <v>26</v>
      </c>
      <c r="BK452" s="376">
        <f>ROUND(I452*H452,2)</f>
        <v>0</v>
      </c>
      <c r="BL452" s="341" t="s">
        <v>292</v>
      </c>
      <c r="BM452" s="341" t="s">
        <v>2041</v>
      </c>
    </row>
    <row r="453" spans="2:51" s="261" customFormat="1" ht="13.5">
      <c r="B453" s="377"/>
      <c r="D453" s="262" t="s">
        <v>294</v>
      </c>
      <c r="E453" s="263" t="s">
        <v>5</v>
      </c>
      <c r="F453" s="238" t="s">
        <v>298</v>
      </c>
      <c r="H453" s="264" t="s">
        <v>5</v>
      </c>
      <c r="L453" s="377"/>
      <c r="M453" s="378"/>
      <c r="N453" s="379"/>
      <c r="O453" s="379"/>
      <c r="P453" s="379"/>
      <c r="Q453" s="379"/>
      <c r="R453" s="379"/>
      <c r="S453" s="379"/>
      <c r="T453" s="380"/>
      <c r="AT453" s="264" t="s">
        <v>294</v>
      </c>
      <c r="AU453" s="264" t="s">
        <v>86</v>
      </c>
      <c r="AV453" s="261" t="s">
        <v>26</v>
      </c>
      <c r="AW453" s="261" t="s">
        <v>40</v>
      </c>
      <c r="AX453" s="261" t="s">
        <v>77</v>
      </c>
      <c r="AY453" s="264" t="s">
        <v>284</v>
      </c>
    </row>
    <row r="454" spans="2:51" s="257" customFormat="1" ht="13.5">
      <c r="B454" s="381"/>
      <c r="D454" s="262" t="s">
        <v>294</v>
      </c>
      <c r="E454" s="265" t="s">
        <v>5</v>
      </c>
      <c r="F454" s="239" t="s">
        <v>26</v>
      </c>
      <c r="H454" s="266">
        <v>1</v>
      </c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26</v>
      </c>
      <c r="AY454" s="265" t="s">
        <v>284</v>
      </c>
    </row>
    <row r="455" spans="2:63" s="246" customFormat="1" ht="29.85" customHeight="1">
      <c r="B455" s="365"/>
      <c r="D455" s="250" t="s">
        <v>76</v>
      </c>
      <c r="E455" s="242" t="s">
        <v>771</v>
      </c>
      <c r="F455" s="242" t="s">
        <v>930</v>
      </c>
      <c r="J455" s="251">
        <f>BK455</f>
        <v>0</v>
      </c>
      <c r="L455" s="365"/>
      <c r="M455" s="366"/>
      <c r="N455" s="367"/>
      <c r="O455" s="367"/>
      <c r="P455" s="368">
        <f>SUM(P456:P520)</f>
        <v>0</v>
      </c>
      <c r="Q455" s="367"/>
      <c r="R455" s="368">
        <f>SUM(R456:R520)</f>
        <v>0.0052464</v>
      </c>
      <c r="S455" s="367"/>
      <c r="T455" s="369">
        <f>SUM(T456:T520)</f>
        <v>37.037665000000004</v>
      </c>
      <c r="AR455" s="247" t="s">
        <v>26</v>
      </c>
      <c r="AT455" s="370" t="s">
        <v>76</v>
      </c>
      <c r="AU455" s="370" t="s">
        <v>26</v>
      </c>
      <c r="AY455" s="247" t="s">
        <v>284</v>
      </c>
      <c r="BK455" s="371">
        <f>SUM(BK456:BK520)</f>
        <v>0</v>
      </c>
    </row>
    <row r="456" spans="2:65" s="285" customFormat="1" ht="22.5" customHeight="1">
      <c r="B456" s="347"/>
      <c r="C456" s="252" t="s">
        <v>837</v>
      </c>
      <c r="D456" s="252" t="s">
        <v>287</v>
      </c>
      <c r="E456" s="253" t="s">
        <v>932</v>
      </c>
      <c r="F456" s="236" t="s">
        <v>2042</v>
      </c>
      <c r="G456" s="254" t="s">
        <v>452</v>
      </c>
      <c r="H456" s="255">
        <v>2.7</v>
      </c>
      <c r="I456" s="123">
        <v>0</v>
      </c>
      <c r="J456" s="256">
        <f>ROUND(I456*H456,2)</f>
        <v>0</v>
      </c>
      <c r="K456" s="236" t="s">
        <v>291</v>
      </c>
      <c r="L456" s="347"/>
      <c r="M456" s="372" t="s">
        <v>5</v>
      </c>
      <c r="N456" s="373" t="s">
        <v>48</v>
      </c>
      <c r="O456" s="300"/>
      <c r="P456" s="374">
        <f>O456*H456</f>
        <v>0</v>
      </c>
      <c r="Q456" s="374">
        <v>0</v>
      </c>
      <c r="R456" s="374">
        <f>Q456*H456</f>
        <v>0</v>
      </c>
      <c r="S456" s="374">
        <v>0</v>
      </c>
      <c r="T456" s="375">
        <f>S456*H456</f>
        <v>0</v>
      </c>
      <c r="AR456" s="341" t="s">
        <v>292</v>
      </c>
      <c r="AT456" s="341" t="s">
        <v>287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2043</v>
      </c>
    </row>
    <row r="457" spans="2:51" s="261" customFormat="1" ht="13.5">
      <c r="B457" s="377"/>
      <c r="D457" s="262" t="s">
        <v>294</v>
      </c>
      <c r="E457" s="263" t="s">
        <v>5</v>
      </c>
      <c r="F457" s="238" t="s">
        <v>298</v>
      </c>
      <c r="H457" s="264" t="s">
        <v>5</v>
      </c>
      <c r="L457" s="377"/>
      <c r="M457" s="378"/>
      <c r="N457" s="379"/>
      <c r="O457" s="379"/>
      <c r="P457" s="379"/>
      <c r="Q457" s="379"/>
      <c r="R457" s="379"/>
      <c r="S457" s="379"/>
      <c r="T457" s="380"/>
      <c r="AT457" s="264" t="s">
        <v>294</v>
      </c>
      <c r="AU457" s="264" t="s">
        <v>86</v>
      </c>
      <c r="AV457" s="261" t="s">
        <v>26</v>
      </c>
      <c r="AW457" s="261" t="s">
        <v>40</v>
      </c>
      <c r="AX457" s="261" t="s">
        <v>77</v>
      </c>
      <c r="AY457" s="264" t="s">
        <v>284</v>
      </c>
    </row>
    <row r="458" spans="2:51" s="257" customFormat="1" ht="13.5">
      <c r="B458" s="381"/>
      <c r="D458" s="258" t="s">
        <v>294</v>
      </c>
      <c r="E458" s="259" t="s">
        <v>1608</v>
      </c>
      <c r="F458" s="237" t="s">
        <v>2044</v>
      </c>
      <c r="H458" s="260">
        <v>2.7</v>
      </c>
      <c r="L458" s="381"/>
      <c r="M458" s="382"/>
      <c r="N458" s="383"/>
      <c r="O458" s="383"/>
      <c r="P458" s="383"/>
      <c r="Q458" s="383"/>
      <c r="R458" s="383"/>
      <c r="S458" s="383"/>
      <c r="T458" s="384"/>
      <c r="AT458" s="265" t="s">
        <v>294</v>
      </c>
      <c r="AU458" s="265" t="s">
        <v>86</v>
      </c>
      <c r="AV458" s="257" t="s">
        <v>86</v>
      </c>
      <c r="AW458" s="257" t="s">
        <v>40</v>
      </c>
      <c r="AX458" s="257" t="s">
        <v>26</v>
      </c>
      <c r="AY458" s="265" t="s">
        <v>284</v>
      </c>
    </row>
    <row r="459" spans="2:65" s="285" customFormat="1" ht="22.5" customHeight="1">
      <c r="B459" s="347"/>
      <c r="C459" s="252" t="s">
        <v>153</v>
      </c>
      <c r="D459" s="252" t="s">
        <v>287</v>
      </c>
      <c r="E459" s="253" t="s">
        <v>2045</v>
      </c>
      <c r="F459" s="236" t="s">
        <v>2046</v>
      </c>
      <c r="G459" s="254" t="s">
        <v>452</v>
      </c>
      <c r="H459" s="255">
        <v>65.58</v>
      </c>
      <c r="I459" s="123">
        <v>0</v>
      </c>
      <c r="J459" s="256">
        <f>ROUND(I459*H459,2)</f>
        <v>0</v>
      </c>
      <c r="K459" s="236" t="s">
        <v>291</v>
      </c>
      <c r="L459" s="347"/>
      <c r="M459" s="372" t="s">
        <v>5</v>
      </c>
      <c r="N459" s="373" t="s">
        <v>48</v>
      </c>
      <c r="O459" s="300"/>
      <c r="P459" s="374">
        <f>O459*H459</f>
        <v>0</v>
      </c>
      <c r="Q459" s="374">
        <v>8E-05</v>
      </c>
      <c r="R459" s="374">
        <f>Q459*H459</f>
        <v>0.0052464</v>
      </c>
      <c r="S459" s="374">
        <v>0</v>
      </c>
      <c r="T459" s="375">
        <f>S459*H459</f>
        <v>0</v>
      </c>
      <c r="AR459" s="341" t="s">
        <v>292</v>
      </c>
      <c r="AT459" s="341" t="s">
        <v>287</v>
      </c>
      <c r="AU459" s="341" t="s">
        <v>86</v>
      </c>
      <c r="AY459" s="341" t="s">
        <v>284</v>
      </c>
      <c r="BE459" s="376">
        <f>IF(N459="základní",J459,0)</f>
        <v>0</v>
      </c>
      <c r="BF459" s="376">
        <f>IF(N459="snížená",J459,0)</f>
        <v>0</v>
      </c>
      <c r="BG459" s="376">
        <f>IF(N459="zákl. přenesená",J459,0)</f>
        <v>0</v>
      </c>
      <c r="BH459" s="376">
        <f>IF(N459="sníž. přenesená",J459,0)</f>
        <v>0</v>
      </c>
      <c r="BI459" s="376">
        <f>IF(N459="nulová",J459,0)</f>
        <v>0</v>
      </c>
      <c r="BJ459" s="341" t="s">
        <v>26</v>
      </c>
      <c r="BK459" s="376">
        <f>ROUND(I459*H459,2)</f>
        <v>0</v>
      </c>
      <c r="BL459" s="341" t="s">
        <v>292</v>
      </c>
      <c r="BM459" s="341" t="s">
        <v>2047</v>
      </c>
    </row>
    <row r="460" spans="2:51" s="261" customFormat="1" ht="13.5">
      <c r="B460" s="377"/>
      <c r="D460" s="262" t="s">
        <v>294</v>
      </c>
      <c r="E460" s="263" t="s">
        <v>5</v>
      </c>
      <c r="F460" s="238" t="s">
        <v>298</v>
      </c>
      <c r="H460" s="264" t="s">
        <v>5</v>
      </c>
      <c r="L460" s="377"/>
      <c r="M460" s="378"/>
      <c r="N460" s="379"/>
      <c r="O460" s="379"/>
      <c r="P460" s="379"/>
      <c r="Q460" s="379"/>
      <c r="R460" s="379"/>
      <c r="S460" s="379"/>
      <c r="T460" s="380"/>
      <c r="AT460" s="264" t="s">
        <v>294</v>
      </c>
      <c r="AU460" s="264" t="s">
        <v>86</v>
      </c>
      <c r="AV460" s="261" t="s">
        <v>26</v>
      </c>
      <c r="AW460" s="261" t="s">
        <v>40</v>
      </c>
      <c r="AX460" s="261" t="s">
        <v>77</v>
      </c>
      <c r="AY460" s="264" t="s">
        <v>284</v>
      </c>
    </row>
    <row r="461" spans="2:51" s="257" customFormat="1" ht="13.5">
      <c r="B461" s="381"/>
      <c r="D461" s="258" t="s">
        <v>294</v>
      </c>
      <c r="E461" s="259" t="s">
        <v>1610</v>
      </c>
      <c r="F461" s="237" t="s">
        <v>2048</v>
      </c>
      <c r="H461" s="260">
        <v>65.58</v>
      </c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5" s="285" customFormat="1" ht="22.5" customHeight="1">
      <c r="B462" s="347"/>
      <c r="C462" s="252" t="s">
        <v>848</v>
      </c>
      <c r="D462" s="252" t="s">
        <v>287</v>
      </c>
      <c r="E462" s="253" t="s">
        <v>2049</v>
      </c>
      <c r="F462" s="236" t="s">
        <v>2050</v>
      </c>
      <c r="G462" s="254" t="s">
        <v>308</v>
      </c>
      <c r="H462" s="255">
        <v>6.814</v>
      </c>
      <c r="I462" s="123">
        <v>0</v>
      </c>
      <c r="J462" s="256">
        <f>ROUND(I462*H462,2)</f>
        <v>0</v>
      </c>
      <c r="K462" s="236" t="s">
        <v>291</v>
      </c>
      <c r="L462" s="347"/>
      <c r="M462" s="372" t="s">
        <v>5</v>
      </c>
      <c r="N462" s="373" t="s">
        <v>48</v>
      </c>
      <c r="O462" s="300"/>
      <c r="P462" s="374">
        <f>O462*H462</f>
        <v>0</v>
      </c>
      <c r="Q462" s="374">
        <v>0</v>
      </c>
      <c r="R462" s="374">
        <f>Q462*H462</f>
        <v>0</v>
      </c>
      <c r="S462" s="374">
        <v>2.4</v>
      </c>
      <c r="T462" s="375">
        <f>S462*H462</f>
        <v>16.3536</v>
      </c>
      <c r="AR462" s="341" t="s">
        <v>292</v>
      </c>
      <c r="AT462" s="341" t="s">
        <v>287</v>
      </c>
      <c r="AU462" s="341" t="s">
        <v>86</v>
      </c>
      <c r="AY462" s="341" t="s">
        <v>284</v>
      </c>
      <c r="BE462" s="376">
        <f>IF(N462="základní",J462,0)</f>
        <v>0</v>
      </c>
      <c r="BF462" s="376">
        <f>IF(N462="snížená",J462,0)</f>
        <v>0</v>
      </c>
      <c r="BG462" s="376">
        <f>IF(N462="zákl. přenesená",J462,0)</f>
        <v>0</v>
      </c>
      <c r="BH462" s="376">
        <f>IF(N462="sníž. přenesená",J462,0)</f>
        <v>0</v>
      </c>
      <c r="BI462" s="376">
        <f>IF(N462="nulová",J462,0)</f>
        <v>0</v>
      </c>
      <c r="BJ462" s="341" t="s">
        <v>26</v>
      </c>
      <c r="BK462" s="376">
        <f>ROUND(I462*H462,2)</f>
        <v>0</v>
      </c>
      <c r="BL462" s="341" t="s">
        <v>292</v>
      </c>
      <c r="BM462" s="341" t="s">
        <v>2051</v>
      </c>
    </row>
    <row r="463" spans="2:51" s="261" customFormat="1" ht="13.5">
      <c r="B463" s="377"/>
      <c r="D463" s="262" t="s">
        <v>294</v>
      </c>
      <c r="E463" s="263" t="s">
        <v>5</v>
      </c>
      <c r="F463" s="238" t="s">
        <v>298</v>
      </c>
      <c r="H463" s="264" t="s">
        <v>5</v>
      </c>
      <c r="L463" s="377"/>
      <c r="M463" s="378"/>
      <c r="N463" s="379"/>
      <c r="O463" s="379"/>
      <c r="P463" s="379"/>
      <c r="Q463" s="379"/>
      <c r="R463" s="379"/>
      <c r="S463" s="379"/>
      <c r="T463" s="380"/>
      <c r="AT463" s="264" t="s">
        <v>294</v>
      </c>
      <c r="AU463" s="264" t="s">
        <v>86</v>
      </c>
      <c r="AV463" s="261" t="s">
        <v>26</v>
      </c>
      <c r="AW463" s="261" t="s">
        <v>40</v>
      </c>
      <c r="AX463" s="261" t="s">
        <v>77</v>
      </c>
      <c r="AY463" s="264" t="s">
        <v>284</v>
      </c>
    </row>
    <row r="464" spans="2:51" s="257" customFormat="1" ht="13.5">
      <c r="B464" s="381"/>
      <c r="D464" s="258" t="s">
        <v>294</v>
      </c>
      <c r="E464" s="259" t="s">
        <v>5</v>
      </c>
      <c r="F464" s="237" t="s">
        <v>2052</v>
      </c>
      <c r="H464" s="260">
        <v>6.814</v>
      </c>
      <c r="L464" s="381"/>
      <c r="M464" s="382"/>
      <c r="N464" s="383"/>
      <c r="O464" s="383"/>
      <c r="P464" s="383"/>
      <c r="Q464" s="383"/>
      <c r="R464" s="383"/>
      <c r="S464" s="383"/>
      <c r="T464" s="384"/>
      <c r="AT464" s="265" t="s">
        <v>294</v>
      </c>
      <c r="AU464" s="265" t="s">
        <v>86</v>
      </c>
      <c r="AV464" s="257" t="s">
        <v>86</v>
      </c>
      <c r="AW464" s="257" t="s">
        <v>40</v>
      </c>
      <c r="AX464" s="257" t="s">
        <v>26</v>
      </c>
      <c r="AY464" s="265" t="s">
        <v>284</v>
      </c>
    </row>
    <row r="465" spans="2:65" s="285" customFormat="1" ht="22.5" customHeight="1">
      <c r="B465" s="347"/>
      <c r="C465" s="252" t="s">
        <v>853</v>
      </c>
      <c r="D465" s="252" t="s">
        <v>287</v>
      </c>
      <c r="E465" s="253" t="s">
        <v>955</v>
      </c>
      <c r="F465" s="236" t="s">
        <v>2053</v>
      </c>
      <c r="G465" s="254" t="s">
        <v>290</v>
      </c>
      <c r="H465" s="255">
        <v>0.162</v>
      </c>
      <c r="I465" s="123">
        <v>0</v>
      </c>
      <c r="J465" s="256">
        <f>ROUND(I465*H465,2)</f>
        <v>0</v>
      </c>
      <c r="K465" s="236" t="s">
        <v>291</v>
      </c>
      <c r="L465" s="347"/>
      <c r="M465" s="372" t="s">
        <v>5</v>
      </c>
      <c r="N465" s="373" t="s">
        <v>48</v>
      </c>
      <c r="O465" s="300"/>
      <c r="P465" s="374">
        <f>O465*H465</f>
        <v>0</v>
      </c>
      <c r="Q465" s="374">
        <v>0</v>
      </c>
      <c r="R465" s="374">
        <f>Q465*H465</f>
        <v>0</v>
      </c>
      <c r="S465" s="374">
        <v>0.082</v>
      </c>
      <c r="T465" s="375">
        <f>S465*H465</f>
        <v>0.013284</v>
      </c>
      <c r="AR465" s="341" t="s">
        <v>292</v>
      </c>
      <c r="AT465" s="341" t="s">
        <v>287</v>
      </c>
      <c r="AU465" s="341" t="s">
        <v>86</v>
      </c>
      <c r="AY465" s="341" t="s">
        <v>284</v>
      </c>
      <c r="BE465" s="376">
        <f>IF(N465="základní",J465,0)</f>
        <v>0</v>
      </c>
      <c r="BF465" s="376">
        <f>IF(N465="snížená",J465,0)</f>
        <v>0</v>
      </c>
      <c r="BG465" s="376">
        <f>IF(N465="zákl. přenesená",J465,0)</f>
        <v>0</v>
      </c>
      <c r="BH465" s="376">
        <f>IF(N465="sníž. přenesená",J465,0)</f>
        <v>0</v>
      </c>
      <c r="BI465" s="376">
        <f>IF(N465="nulová",J465,0)</f>
        <v>0</v>
      </c>
      <c r="BJ465" s="341" t="s">
        <v>26</v>
      </c>
      <c r="BK465" s="376">
        <f>ROUND(I465*H465,2)</f>
        <v>0</v>
      </c>
      <c r="BL465" s="341" t="s">
        <v>292</v>
      </c>
      <c r="BM465" s="341" t="s">
        <v>2054</v>
      </c>
    </row>
    <row r="466" spans="2:51" s="261" customFormat="1" ht="13.5">
      <c r="B466" s="377"/>
      <c r="D466" s="262" t="s">
        <v>294</v>
      </c>
      <c r="E466" s="263" t="s">
        <v>5</v>
      </c>
      <c r="F466" s="238" t="s">
        <v>298</v>
      </c>
      <c r="H466" s="264" t="s">
        <v>5</v>
      </c>
      <c r="L466" s="377"/>
      <c r="M466" s="378"/>
      <c r="N466" s="379"/>
      <c r="O466" s="379"/>
      <c r="P466" s="379"/>
      <c r="Q466" s="379"/>
      <c r="R466" s="379"/>
      <c r="S466" s="379"/>
      <c r="T466" s="380"/>
      <c r="AT466" s="264" t="s">
        <v>294</v>
      </c>
      <c r="AU466" s="264" t="s">
        <v>86</v>
      </c>
      <c r="AV466" s="261" t="s">
        <v>26</v>
      </c>
      <c r="AW466" s="261" t="s">
        <v>40</v>
      </c>
      <c r="AX466" s="261" t="s">
        <v>77</v>
      </c>
      <c r="AY466" s="264" t="s">
        <v>284</v>
      </c>
    </row>
    <row r="467" spans="2:51" s="257" customFormat="1" ht="13.5">
      <c r="B467" s="381"/>
      <c r="D467" s="258" t="s">
        <v>294</v>
      </c>
      <c r="E467" s="259" t="s">
        <v>5</v>
      </c>
      <c r="F467" s="237" t="s">
        <v>2055</v>
      </c>
      <c r="H467" s="260">
        <v>0.162</v>
      </c>
      <c r="L467" s="381"/>
      <c r="M467" s="382"/>
      <c r="N467" s="383"/>
      <c r="O467" s="383"/>
      <c r="P467" s="383"/>
      <c r="Q467" s="383"/>
      <c r="R467" s="383"/>
      <c r="S467" s="383"/>
      <c r="T467" s="384"/>
      <c r="AT467" s="265" t="s">
        <v>294</v>
      </c>
      <c r="AU467" s="265" t="s">
        <v>86</v>
      </c>
      <c r="AV467" s="257" t="s">
        <v>86</v>
      </c>
      <c r="AW467" s="257" t="s">
        <v>40</v>
      </c>
      <c r="AX467" s="257" t="s">
        <v>26</v>
      </c>
      <c r="AY467" s="265" t="s">
        <v>284</v>
      </c>
    </row>
    <row r="468" spans="2:65" s="285" customFormat="1" ht="31.5" customHeight="1">
      <c r="B468" s="347"/>
      <c r="C468" s="252" t="s">
        <v>857</v>
      </c>
      <c r="D468" s="252" t="s">
        <v>287</v>
      </c>
      <c r="E468" s="253" t="s">
        <v>2056</v>
      </c>
      <c r="F468" s="236" t="s">
        <v>2057</v>
      </c>
      <c r="G468" s="254" t="s">
        <v>308</v>
      </c>
      <c r="H468" s="255">
        <v>1.496</v>
      </c>
      <c r="I468" s="123">
        <v>0</v>
      </c>
      <c r="J468" s="256">
        <f>ROUND(I468*H468,2)</f>
        <v>0</v>
      </c>
      <c r="K468" s="236" t="s">
        <v>291</v>
      </c>
      <c r="L468" s="347"/>
      <c r="M468" s="372" t="s">
        <v>5</v>
      </c>
      <c r="N468" s="373" t="s">
        <v>48</v>
      </c>
      <c r="O468" s="300"/>
      <c r="P468" s="374">
        <f>O468*H468</f>
        <v>0</v>
      </c>
      <c r="Q468" s="374">
        <v>0</v>
      </c>
      <c r="R468" s="374">
        <f>Q468*H468</f>
        <v>0</v>
      </c>
      <c r="S468" s="374">
        <v>2.2</v>
      </c>
      <c r="T468" s="375">
        <f>S468*H468</f>
        <v>3.2912000000000003</v>
      </c>
      <c r="AR468" s="341" t="s">
        <v>292</v>
      </c>
      <c r="AT468" s="341" t="s">
        <v>287</v>
      </c>
      <c r="AU468" s="341" t="s">
        <v>86</v>
      </c>
      <c r="AY468" s="341" t="s">
        <v>284</v>
      </c>
      <c r="BE468" s="376">
        <f>IF(N468="základní",J468,0)</f>
        <v>0</v>
      </c>
      <c r="BF468" s="376">
        <f>IF(N468="snížená",J468,0)</f>
        <v>0</v>
      </c>
      <c r="BG468" s="376">
        <f>IF(N468="zákl. přenesená",J468,0)</f>
        <v>0</v>
      </c>
      <c r="BH468" s="376">
        <f>IF(N468="sníž. přenesená",J468,0)</f>
        <v>0</v>
      </c>
      <c r="BI468" s="376">
        <f>IF(N468="nulová",J468,0)</f>
        <v>0</v>
      </c>
      <c r="BJ468" s="341" t="s">
        <v>26</v>
      </c>
      <c r="BK468" s="376">
        <f>ROUND(I468*H468,2)</f>
        <v>0</v>
      </c>
      <c r="BL468" s="341" t="s">
        <v>292</v>
      </c>
      <c r="BM468" s="341" t="s">
        <v>2058</v>
      </c>
    </row>
    <row r="469" spans="2:51" s="261" customFormat="1" ht="13.5">
      <c r="B469" s="377"/>
      <c r="D469" s="262" t="s">
        <v>294</v>
      </c>
      <c r="E469" s="263" t="s">
        <v>5</v>
      </c>
      <c r="F469" s="238" t="s">
        <v>298</v>
      </c>
      <c r="H469" s="264" t="s">
        <v>5</v>
      </c>
      <c r="L469" s="377"/>
      <c r="M469" s="378"/>
      <c r="N469" s="379"/>
      <c r="O469" s="379"/>
      <c r="P469" s="379"/>
      <c r="Q469" s="379"/>
      <c r="R469" s="379"/>
      <c r="S469" s="379"/>
      <c r="T469" s="380"/>
      <c r="AT469" s="264" t="s">
        <v>294</v>
      </c>
      <c r="AU469" s="264" t="s">
        <v>86</v>
      </c>
      <c r="AV469" s="261" t="s">
        <v>26</v>
      </c>
      <c r="AW469" s="261" t="s">
        <v>40</v>
      </c>
      <c r="AX469" s="261" t="s">
        <v>77</v>
      </c>
      <c r="AY469" s="264" t="s">
        <v>284</v>
      </c>
    </row>
    <row r="470" spans="2:51" s="257" customFormat="1" ht="13.5">
      <c r="B470" s="381"/>
      <c r="D470" s="258" t="s">
        <v>294</v>
      </c>
      <c r="E470" s="259" t="s">
        <v>1600</v>
      </c>
      <c r="F470" s="237" t="s">
        <v>2059</v>
      </c>
      <c r="H470" s="260">
        <v>1.496</v>
      </c>
      <c r="L470" s="381"/>
      <c r="M470" s="382"/>
      <c r="N470" s="383"/>
      <c r="O470" s="383"/>
      <c r="P470" s="383"/>
      <c r="Q470" s="383"/>
      <c r="R470" s="383"/>
      <c r="S470" s="383"/>
      <c r="T470" s="384"/>
      <c r="AT470" s="265" t="s">
        <v>294</v>
      </c>
      <c r="AU470" s="265" t="s">
        <v>86</v>
      </c>
      <c r="AV470" s="257" t="s">
        <v>86</v>
      </c>
      <c r="AW470" s="257" t="s">
        <v>40</v>
      </c>
      <c r="AX470" s="257" t="s">
        <v>26</v>
      </c>
      <c r="AY470" s="265" t="s">
        <v>284</v>
      </c>
    </row>
    <row r="471" spans="2:65" s="285" customFormat="1" ht="31.5" customHeight="1">
      <c r="B471" s="347"/>
      <c r="C471" s="252" t="s">
        <v>861</v>
      </c>
      <c r="D471" s="252" t="s">
        <v>287</v>
      </c>
      <c r="E471" s="253" t="s">
        <v>2060</v>
      </c>
      <c r="F471" s="236" t="s">
        <v>2061</v>
      </c>
      <c r="G471" s="254" t="s">
        <v>308</v>
      </c>
      <c r="H471" s="255">
        <v>1.496</v>
      </c>
      <c r="I471" s="123">
        <v>0</v>
      </c>
      <c r="J471" s="256">
        <f>ROUND(I471*H471,2)</f>
        <v>0</v>
      </c>
      <c r="K471" s="236" t="s">
        <v>291</v>
      </c>
      <c r="L471" s="347"/>
      <c r="M471" s="372" t="s">
        <v>5</v>
      </c>
      <c r="N471" s="373" t="s">
        <v>48</v>
      </c>
      <c r="O471" s="300"/>
      <c r="P471" s="374">
        <f>O471*H471</f>
        <v>0</v>
      </c>
      <c r="Q471" s="374">
        <v>0</v>
      </c>
      <c r="R471" s="374">
        <f>Q471*H471</f>
        <v>0</v>
      </c>
      <c r="S471" s="374">
        <v>0</v>
      </c>
      <c r="T471" s="375">
        <f>S471*H471</f>
        <v>0</v>
      </c>
      <c r="AR471" s="341" t="s">
        <v>292</v>
      </c>
      <c r="AT471" s="341" t="s">
        <v>287</v>
      </c>
      <c r="AU471" s="341" t="s">
        <v>86</v>
      </c>
      <c r="AY471" s="341" t="s">
        <v>284</v>
      </c>
      <c r="BE471" s="376">
        <f>IF(N471="základní",J471,0)</f>
        <v>0</v>
      </c>
      <c r="BF471" s="376">
        <f>IF(N471="snížená",J471,0)</f>
        <v>0</v>
      </c>
      <c r="BG471" s="376">
        <f>IF(N471="zákl. přenesená",J471,0)</f>
        <v>0</v>
      </c>
      <c r="BH471" s="376">
        <f>IF(N471="sníž. přenesená",J471,0)</f>
        <v>0</v>
      </c>
      <c r="BI471" s="376">
        <f>IF(N471="nulová",J471,0)</f>
        <v>0</v>
      </c>
      <c r="BJ471" s="341" t="s">
        <v>26</v>
      </c>
      <c r="BK471" s="376">
        <f>ROUND(I471*H471,2)</f>
        <v>0</v>
      </c>
      <c r="BL471" s="341" t="s">
        <v>292</v>
      </c>
      <c r="BM471" s="341" t="s">
        <v>2062</v>
      </c>
    </row>
    <row r="472" spans="2:51" s="257" customFormat="1" ht="13.5">
      <c r="B472" s="381"/>
      <c r="D472" s="258" t="s">
        <v>294</v>
      </c>
      <c r="E472" s="259" t="s">
        <v>5</v>
      </c>
      <c r="F472" s="237" t="s">
        <v>1600</v>
      </c>
      <c r="H472" s="260">
        <v>1.496</v>
      </c>
      <c r="L472" s="381"/>
      <c r="M472" s="382"/>
      <c r="N472" s="383"/>
      <c r="O472" s="383"/>
      <c r="P472" s="383"/>
      <c r="Q472" s="383"/>
      <c r="R472" s="383"/>
      <c r="S472" s="383"/>
      <c r="T472" s="384"/>
      <c r="AT472" s="265" t="s">
        <v>294</v>
      </c>
      <c r="AU472" s="265" t="s">
        <v>86</v>
      </c>
      <c r="AV472" s="257" t="s">
        <v>86</v>
      </c>
      <c r="AW472" s="257" t="s">
        <v>40</v>
      </c>
      <c r="AX472" s="257" t="s">
        <v>26</v>
      </c>
      <c r="AY472" s="265" t="s">
        <v>284</v>
      </c>
    </row>
    <row r="473" spans="2:65" s="285" customFormat="1" ht="31.5" customHeight="1">
      <c r="B473" s="347"/>
      <c r="C473" s="252" t="s">
        <v>866</v>
      </c>
      <c r="D473" s="252" t="s">
        <v>287</v>
      </c>
      <c r="E473" s="253" t="s">
        <v>2063</v>
      </c>
      <c r="F473" s="236" t="s">
        <v>2064</v>
      </c>
      <c r="G473" s="254" t="s">
        <v>290</v>
      </c>
      <c r="H473" s="255">
        <v>8.645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0</v>
      </c>
      <c r="R473" s="374">
        <f>Q473*H473</f>
        <v>0</v>
      </c>
      <c r="S473" s="374">
        <v>0.048</v>
      </c>
      <c r="T473" s="375">
        <f>S473*H473</f>
        <v>0.41496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2065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298</v>
      </c>
      <c r="H474" s="264" t="s">
        <v>5</v>
      </c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13.5">
      <c r="B475" s="381"/>
      <c r="D475" s="258" t="s">
        <v>294</v>
      </c>
      <c r="E475" s="259" t="s">
        <v>5</v>
      </c>
      <c r="F475" s="237" t="s">
        <v>2066</v>
      </c>
      <c r="H475" s="260">
        <v>8.645</v>
      </c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26</v>
      </c>
      <c r="AY475" s="265" t="s">
        <v>284</v>
      </c>
    </row>
    <row r="476" spans="2:65" s="285" customFormat="1" ht="31.5" customHeight="1">
      <c r="B476" s="347"/>
      <c r="C476" s="252" t="s">
        <v>870</v>
      </c>
      <c r="D476" s="252" t="s">
        <v>287</v>
      </c>
      <c r="E476" s="253" t="s">
        <v>2067</v>
      </c>
      <c r="F476" s="236" t="s">
        <v>2068</v>
      </c>
      <c r="G476" s="254" t="s">
        <v>290</v>
      </c>
      <c r="H476" s="255">
        <v>33.727</v>
      </c>
      <c r="I476" s="123">
        <v>0</v>
      </c>
      <c r="J476" s="256">
        <f>ROUND(I476*H476,2)</f>
        <v>0</v>
      </c>
      <c r="K476" s="236" t="s">
        <v>291</v>
      </c>
      <c r="L476" s="347"/>
      <c r="M476" s="372" t="s">
        <v>5</v>
      </c>
      <c r="N476" s="373" t="s">
        <v>48</v>
      </c>
      <c r="O476" s="300"/>
      <c r="P476" s="374">
        <f>O476*H476</f>
        <v>0</v>
      </c>
      <c r="Q476" s="374">
        <v>0</v>
      </c>
      <c r="R476" s="374">
        <f>Q476*H476</f>
        <v>0</v>
      </c>
      <c r="S476" s="374">
        <v>0.038</v>
      </c>
      <c r="T476" s="375">
        <f>S476*H476</f>
        <v>1.281626</v>
      </c>
      <c r="AR476" s="341" t="s">
        <v>292</v>
      </c>
      <c r="AT476" s="341" t="s">
        <v>287</v>
      </c>
      <c r="AU476" s="341" t="s">
        <v>86</v>
      </c>
      <c r="AY476" s="341" t="s">
        <v>284</v>
      </c>
      <c r="BE476" s="376">
        <f>IF(N476="základní",J476,0)</f>
        <v>0</v>
      </c>
      <c r="BF476" s="376">
        <f>IF(N476="snížená",J476,0)</f>
        <v>0</v>
      </c>
      <c r="BG476" s="376">
        <f>IF(N476="zákl. přenesená",J476,0)</f>
        <v>0</v>
      </c>
      <c r="BH476" s="376">
        <f>IF(N476="sníž. přenesená",J476,0)</f>
        <v>0</v>
      </c>
      <c r="BI476" s="376">
        <f>IF(N476="nulová",J476,0)</f>
        <v>0</v>
      </c>
      <c r="BJ476" s="341" t="s">
        <v>26</v>
      </c>
      <c r="BK476" s="376">
        <f>ROUND(I476*H476,2)</f>
        <v>0</v>
      </c>
      <c r="BL476" s="341" t="s">
        <v>292</v>
      </c>
      <c r="BM476" s="341" t="s">
        <v>2069</v>
      </c>
    </row>
    <row r="477" spans="2:51" s="261" customFormat="1" ht="13.5">
      <c r="B477" s="377"/>
      <c r="D477" s="262" t="s">
        <v>294</v>
      </c>
      <c r="E477" s="263" t="s">
        <v>5</v>
      </c>
      <c r="F477" s="238" t="s">
        <v>298</v>
      </c>
      <c r="H477" s="264" t="s">
        <v>5</v>
      </c>
      <c r="L477" s="377"/>
      <c r="M477" s="378"/>
      <c r="N477" s="379"/>
      <c r="O477" s="379"/>
      <c r="P477" s="379"/>
      <c r="Q477" s="379"/>
      <c r="R477" s="379"/>
      <c r="S477" s="379"/>
      <c r="T477" s="380"/>
      <c r="AT477" s="264" t="s">
        <v>294</v>
      </c>
      <c r="AU477" s="264" t="s">
        <v>86</v>
      </c>
      <c r="AV477" s="261" t="s">
        <v>26</v>
      </c>
      <c r="AW477" s="261" t="s">
        <v>40</v>
      </c>
      <c r="AX477" s="261" t="s">
        <v>77</v>
      </c>
      <c r="AY477" s="264" t="s">
        <v>284</v>
      </c>
    </row>
    <row r="478" spans="2:51" s="257" customFormat="1" ht="13.5">
      <c r="B478" s="381"/>
      <c r="D478" s="258" t="s">
        <v>294</v>
      </c>
      <c r="E478" s="259" t="s">
        <v>5</v>
      </c>
      <c r="F478" s="237" t="s">
        <v>2070</v>
      </c>
      <c r="H478" s="260">
        <v>33.727</v>
      </c>
      <c r="L478" s="381"/>
      <c r="M478" s="382"/>
      <c r="N478" s="383"/>
      <c r="O478" s="383"/>
      <c r="P478" s="383"/>
      <c r="Q478" s="383"/>
      <c r="R478" s="383"/>
      <c r="S478" s="383"/>
      <c r="T478" s="384"/>
      <c r="AT478" s="265" t="s">
        <v>294</v>
      </c>
      <c r="AU478" s="265" t="s">
        <v>86</v>
      </c>
      <c r="AV478" s="257" t="s">
        <v>86</v>
      </c>
      <c r="AW478" s="257" t="s">
        <v>40</v>
      </c>
      <c r="AX478" s="257" t="s">
        <v>26</v>
      </c>
      <c r="AY478" s="265" t="s">
        <v>284</v>
      </c>
    </row>
    <row r="479" spans="2:65" s="285" customFormat="1" ht="31.5" customHeight="1">
      <c r="B479" s="347"/>
      <c r="C479" s="252" t="s">
        <v>875</v>
      </c>
      <c r="D479" s="252" t="s">
        <v>287</v>
      </c>
      <c r="E479" s="253" t="s">
        <v>2071</v>
      </c>
      <c r="F479" s="236" t="s">
        <v>2072</v>
      </c>
      <c r="G479" s="254" t="s">
        <v>290</v>
      </c>
      <c r="H479" s="255">
        <v>1.8</v>
      </c>
      <c r="I479" s="123">
        <v>0</v>
      </c>
      <c r="J479" s="256">
        <f>ROUND(I479*H479,2)</f>
        <v>0</v>
      </c>
      <c r="K479" s="236" t="s">
        <v>291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0.088</v>
      </c>
      <c r="T479" s="375">
        <f>S479*H479</f>
        <v>0.15839999999999999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2073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2074</v>
      </c>
      <c r="H481" s="260">
        <v>1.8</v>
      </c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31.5" customHeight="1">
      <c r="B482" s="347"/>
      <c r="C482" s="252" t="s">
        <v>880</v>
      </c>
      <c r="D482" s="252" t="s">
        <v>287</v>
      </c>
      <c r="E482" s="253" t="s">
        <v>2075</v>
      </c>
      <c r="F482" s="236" t="s">
        <v>2076</v>
      </c>
      <c r="G482" s="254" t="s">
        <v>290</v>
      </c>
      <c r="H482" s="255">
        <v>9.681</v>
      </c>
      <c r="I482" s="123">
        <v>0</v>
      </c>
      <c r="J482" s="256">
        <f>ROUND(I482*H482,2)</f>
        <v>0</v>
      </c>
      <c r="K482" s="236" t="s">
        <v>291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0.067</v>
      </c>
      <c r="T482" s="375">
        <f>S482*H482</f>
        <v>0.648627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2077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2078</v>
      </c>
      <c r="H484" s="260">
        <v>9.681</v>
      </c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44.25" customHeight="1">
      <c r="B485" s="347"/>
      <c r="C485" s="252" t="s">
        <v>884</v>
      </c>
      <c r="D485" s="252" t="s">
        <v>287</v>
      </c>
      <c r="E485" s="253" t="s">
        <v>2079</v>
      </c>
      <c r="F485" s="236" t="s">
        <v>2080</v>
      </c>
      <c r="G485" s="254" t="s">
        <v>485</v>
      </c>
      <c r="H485" s="255">
        <v>2</v>
      </c>
      <c r="I485" s="123">
        <v>0</v>
      </c>
      <c r="J485" s="256">
        <f>ROUND(I485*H485,2)</f>
        <v>0</v>
      </c>
      <c r="K485" s="236" t="s">
        <v>291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0.349</v>
      </c>
      <c r="T485" s="375">
        <f>S485*H485</f>
        <v>0.698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2081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86</v>
      </c>
      <c r="H487" s="260">
        <v>2</v>
      </c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889</v>
      </c>
      <c r="D488" s="252" t="s">
        <v>287</v>
      </c>
      <c r="E488" s="253" t="s">
        <v>2082</v>
      </c>
      <c r="F488" s="236" t="s">
        <v>2083</v>
      </c>
      <c r="G488" s="254" t="s">
        <v>485</v>
      </c>
      <c r="H488" s="255">
        <v>2</v>
      </c>
      <c r="I488" s="123">
        <v>0</v>
      </c>
      <c r="J488" s="256">
        <f>ROUND(I488*H488,2)</f>
        <v>0</v>
      </c>
      <c r="K488" s="236" t="s">
        <v>291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0.228</v>
      </c>
      <c r="T488" s="375">
        <f>S488*H488</f>
        <v>0.456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2084</v>
      </c>
    </row>
    <row r="489" spans="2:51" s="261" customFormat="1" ht="13.5">
      <c r="B489" s="377"/>
      <c r="D489" s="262" t="s">
        <v>294</v>
      </c>
      <c r="E489" s="263" t="s">
        <v>5</v>
      </c>
      <c r="F489" s="238" t="s">
        <v>298</v>
      </c>
      <c r="H489" s="264" t="s">
        <v>5</v>
      </c>
      <c r="L489" s="377"/>
      <c r="M489" s="378"/>
      <c r="N489" s="379"/>
      <c r="O489" s="379"/>
      <c r="P489" s="379"/>
      <c r="Q489" s="379"/>
      <c r="R489" s="379"/>
      <c r="S489" s="379"/>
      <c r="T489" s="380"/>
      <c r="AT489" s="264" t="s">
        <v>294</v>
      </c>
      <c r="AU489" s="264" t="s">
        <v>86</v>
      </c>
      <c r="AV489" s="261" t="s">
        <v>26</v>
      </c>
      <c r="AW489" s="261" t="s">
        <v>40</v>
      </c>
      <c r="AX489" s="261" t="s">
        <v>77</v>
      </c>
      <c r="AY489" s="264" t="s">
        <v>284</v>
      </c>
    </row>
    <row r="490" spans="2:51" s="257" customFormat="1" ht="13.5">
      <c r="B490" s="381"/>
      <c r="D490" s="258" t="s">
        <v>294</v>
      </c>
      <c r="E490" s="259" t="s">
        <v>5</v>
      </c>
      <c r="F490" s="237" t="s">
        <v>86</v>
      </c>
      <c r="H490" s="260">
        <v>2</v>
      </c>
      <c r="L490" s="381"/>
      <c r="M490" s="382"/>
      <c r="N490" s="383"/>
      <c r="O490" s="383"/>
      <c r="P490" s="383"/>
      <c r="Q490" s="383"/>
      <c r="R490" s="383"/>
      <c r="S490" s="383"/>
      <c r="T490" s="384"/>
      <c r="AT490" s="265" t="s">
        <v>294</v>
      </c>
      <c r="AU490" s="265" t="s">
        <v>86</v>
      </c>
      <c r="AV490" s="257" t="s">
        <v>86</v>
      </c>
      <c r="AW490" s="257" t="s">
        <v>40</v>
      </c>
      <c r="AX490" s="257" t="s">
        <v>26</v>
      </c>
      <c r="AY490" s="265" t="s">
        <v>284</v>
      </c>
    </row>
    <row r="491" spans="2:65" s="285" customFormat="1" ht="31.5" customHeight="1">
      <c r="B491" s="347"/>
      <c r="C491" s="252" t="s">
        <v>894</v>
      </c>
      <c r="D491" s="252" t="s">
        <v>287</v>
      </c>
      <c r="E491" s="253" t="s">
        <v>2085</v>
      </c>
      <c r="F491" s="236" t="s">
        <v>2086</v>
      </c>
      <c r="G491" s="254" t="s">
        <v>485</v>
      </c>
      <c r="H491" s="255">
        <v>1</v>
      </c>
      <c r="I491" s="123">
        <v>0</v>
      </c>
      <c r="J491" s="256">
        <f>ROUND(I491*H491,2)</f>
        <v>0</v>
      </c>
      <c r="K491" s="236" t="s">
        <v>291</v>
      </c>
      <c r="L491" s="347"/>
      <c r="M491" s="372" t="s">
        <v>5</v>
      </c>
      <c r="N491" s="373" t="s">
        <v>48</v>
      </c>
      <c r="O491" s="300"/>
      <c r="P491" s="374">
        <f>O491*H491</f>
        <v>0</v>
      </c>
      <c r="Q491" s="374">
        <v>0</v>
      </c>
      <c r="R491" s="374">
        <f>Q491*H491</f>
        <v>0</v>
      </c>
      <c r="S491" s="374">
        <v>0.457</v>
      </c>
      <c r="T491" s="375">
        <f>S491*H491</f>
        <v>0.457</v>
      </c>
      <c r="AR491" s="341" t="s">
        <v>292</v>
      </c>
      <c r="AT491" s="341" t="s">
        <v>287</v>
      </c>
      <c r="AU491" s="341" t="s">
        <v>86</v>
      </c>
      <c r="AY491" s="341" t="s">
        <v>284</v>
      </c>
      <c r="BE491" s="376">
        <f>IF(N491="základní",J491,0)</f>
        <v>0</v>
      </c>
      <c r="BF491" s="376">
        <f>IF(N491="snížená",J491,0)</f>
        <v>0</v>
      </c>
      <c r="BG491" s="376">
        <f>IF(N491="zákl. přenesená",J491,0)</f>
        <v>0</v>
      </c>
      <c r="BH491" s="376">
        <f>IF(N491="sníž. přenesená",J491,0)</f>
        <v>0</v>
      </c>
      <c r="BI491" s="376">
        <f>IF(N491="nulová",J491,0)</f>
        <v>0</v>
      </c>
      <c r="BJ491" s="341" t="s">
        <v>26</v>
      </c>
      <c r="BK491" s="376">
        <f>ROUND(I491*H491,2)</f>
        <v>0</v>
      </c>
      <c r="BL491" s="341" t="s">
        <v>292</v>
      </c>
      <c r="BM491" s="341" t="s">
        <v>2087</v>
      </c>
    </row>
    <row r="492" spans="2:51" s="261" customFormat="1" ht="13.5">
      <c r="B492" s="377"/>
      <c r="D492" s="262" t="s">
        <v>294</v>
      </c>
      <c r="E492" s="263" t="s">
        <v>5</v>
      </c>
      <c r="F492" s="238" t="s">
        <v>298</v>
      </c>
      <c r="H492" s="264" t="s">
        <v>5</v>
      </c>
      <c r="L492" s="377"/>
      <c r="M492" s="378"/>
      <c r="N492" s="379"/>
      <c r="O492" s="379"/>
      <c r="P492" s="379"/>
      <c r="Q492" s="379"/>
      <c r="R492" s="379"/>
      <c r="S492" s="379"/>
      <c r="T492" s="380"/>
      <c r="AT492" s="264" t="s">
        <v>294</v>
      </c>
      <c r="AU492" s="264" t="s">
        <v>86</v>
      </c>
      <c r="AV492" s="261" t="s">
        <v>26</v>
      </c>
      <c r="AW492" s="261" t="s">
        <v>40</v>
      </c>
      <c r="AX492" s="261" t="s">
        <v>77</v>
      </c>
      <c r="AY492" s="264" t="s">
        <v>284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898</v>
      </c>
      <c r="D494" s="252" t="s">
        <v>287</v>
      </c>
      <c r="E494" s="253" t="s">
        <v>2088</v>
      </c>
      <c r="F494" s="236" t="s">
        <v>2089</v>
      </c>
      <c r="G494" s="254" t="s">
        <v>308</v>
      </c>
      <c r="H494" s="255">
        <v>1.201</v>
      </c>
      <c r="I494" s="123">
        <v>0</v>
      </c>
      <c r="J494" s="256">
        <f>ROUND(I494*H494,2)</f>
        <v>0</v>
      </c>
      <c r="K494" s="236" t="s">
        <v>291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2</v>
      </c>
      <c r="T494" s="375">
        <f>S494*H494</f>
        <v>2.402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2090</v>
      </c>
    </row>
    <row r="495" spans="2:51" s="261" customFormat="1" ht="13.5">
      <c r="B495" s="377"/>
      <c r="D495" s="262" t="s">
        <v>294</v>
      </c>
      <c r="E495" s="263" t="s">
        <v>5</v>
      </c>
      <c r="F495" s="238" t="s">
        <v>298</v>
      </c>
      <c r="H495" s="264" t="s">
        <v>5</v>
      </c>
      <c r="L495" s="377"/>
      <c r="M495" s="378"/>
      <c r="N495" s="379"/>
      <c r="O495" s="379"/>
      <c r="P495" s="379"/>
      <c r="Q495" s="379"/>
      <c r="R495" s="379"/>
      <c r="S495" s="379"/>
      <c r="T495" s="380"/>
      <c r="AT495" s="264" t="s">
        <v>294</v>
      </c>
      <c r="AU495" s="264" t="s">
        <v>86</v>
      </c>
      <c r="AV495" s="261" t="s">
        <v>26</v>
      </c>
      <c r="AW495" s="261" t="s">
        <v>40</v>
      </c>
      <c r="AX495" s="261" t="s">
        <v>77</v>
      </c>
      <c r="AY495" s="264" t="s">
        <v>284</v>
      </c>
    </row>
    <row r="496" spans="2:51" s="257" customFormat="1" ht="13.5">
      <c r="B496" s="381"/>
      <c r="D496" s="258" t="s">
        <v>294</v>
      </c>
      <c r="E496" s="259" t="s">
        <v>5</v>
      </c>
      <c r="F496" s="237" t="s">
        <v>2091</v>
      </c>
      <c r="H496" s="260">
        <v>1.201</v>
      </c>
      <c r="L496" s="381"/>
      <c r="M496" s="382"/>
      <c r="N496" s="383"/>
      <c r="O496" s="383"/>
      <c r="P496" s="383"/>
      <c r="Q496" s="383"/>
      <c r="R496" s="383"/>
      <c r="S496" s="383"/>
      <c r="T496" s="384"/>
      <c r="AT496" s="265" t="s">
        <v>294</v>
      </c>
      <c r="AU496" s="265" t="s">
        <v>86</v>
      </c>
      <c r="AV496" s="257" t="s">
        <v>86</v>
      </c>
      <c r="AW496" s="257" t="s">
        <v>40</v>
      </c>
      <c r="AX496" s="257" t="s">
        <v>26</v>
      </c>
      <c r="AY496" s="265" t="s">
        <v>284</v>
      </c>
    </row>
    <row r="497" spans="2:65" s="285" customFormat="1" ht="44.25" customHeight="1">
      <c r="B497" s="347"/>
      <c r="C497" s="252" t="s">
        <v>902</v>
      </c>
      <c r="D497" s="252" t="s">
        <v>287</v>
      </c>
      <c r="E497" s="253" t="s">
        <v>2092</v>
      </c>
      <c r="F497" s="236" t="s">
        <v>2093</v>
      </c>
      <c r="G497" s="254" t="s">
        <v>485</v>
      </c>
      <c r="H497" s="255">
        <v>1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0.025</v>
      </c>
      <c r="T497" s="375">
        <f>S497*H497</f>
        <v>0.025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2094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5</v>
      </c>
      <c r="F499" s="237" t="s">
        <v>26</v>
      </c>
      <c r="H499" s="260">
        <v>1</v>
      </c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31.5" customHeight="1">
      <c r="B500" s="347"/>
      <c r="C500" s="252" t="s">
        <v>906</v>
      </c>
      <c r="D500" s="252" t="s">
        <v>287</v>
      </c>
      <c r="E500" s="253" t="s">
        <v>2095</v>
      </c>
      <c r="F500" s="236" t="s">
        <v>2096</v>
      </c>
      <c r="G500" s="254" t="s">
        <v>452</v>
      </c>
      <c r="H500" s="255">
        <v>11.4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0</v>
      </c>
      <c r="R500" s="374">
        <f>Q500*H500</f>
        <v>0</v>
      </c>
      <c r="S500" s="374">
        <v>0.026</v>
      </c>
      <c r="T500" s="375">
        <f>S500*H500</f>
        <v>0.2964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2097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5</v>
      </c>
      <c r="F502" s="237" t="s">
        <v>2098</v>
      </c>
      <c r="H502" s="260">
        <v>11.4</v>
      </c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31.5" customHeight="1">
      <c r="B503" s="347"/>
      <c r="C503" s="252" t="s">
        <v>911</v>
      </c>
      <c r="D503" s="252" t="s">
        <v>287</v>
      </c>
      <c r="E503" s="253" t="s">
        <v>2099</v>
      </c>
      <c r="F503" s="236" t="s">
        <v>2100</v>
      </c>
      <c r="G503" s="254" t="s">
        <v>290</v>
      </c>
      <c r="H503" s="255">
        <v>106.623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0.046</v>
      </c>
      <c r="T503" s="375">
        <f>S503*H503</f>
        <v>4.904658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2101</v>
      </c>
    </row>
    <row r="504" spans="2:51" s="257" customFormat="1" ht="13.5">
      <c r="B504" s="381"/>
      <c r="D504" s="258" t="s">
        <v>294</v>
      </c>
      <c r="E504" s="259" t="s">
        <v>5</v>
      </c>
      <c r="F504" s="237" t="s">
        <v>1635</v>
      </c>
      <c r="H504" s="260">
        <v>106.623</v>
      </c>
      <c r="L504" s="381"/>
      <c r="M504" s="382"/>
      <c r="N504" s="383"/>
      <c r="O504" s="383"/>
      <c r="P504" s="383"/>
      <c r="Q504" s="383"/>
      <c r="R504" s="383"/>
      <c r="S504" s="383"/>
      <c r="T504" s="384"/>
      <c r="AT504" s="265" t="s">
        <v>294</v>
      </c>
      <c r="AU504" s="265" t="s">
        <v>86</v>
      </c>
      <c r="AV504" s="257" t="s">
        <v>86</v>
      </c>
      <c r="AW504" s="257" t="s">
        <v>40</v>
      </c>
      <c r="AX504" s="257" t="s">
        <v>26</v>
      </c>
      <c r="AY504" s="265" t="s">
        <v>284</v>
      </c>
    </row>
    <row r="505" spans="2:65" s="285" customFormat="1" ht="31.5" customHeight="1">
      <c r="B505" s="347"/>
      <c r="C505" s="252" t="s">
        <v>916</v>
      </c>
      <c r="D505" s="252" t="s">
        <v>287</v>
      </c>
      <c r="E505" s="253" t="s">
        <v>2102</v>
      </c>
      <c r="F505" s="236" t="s">
        <v>2103</v>
      </c>
      <c r="G505" s="254" t="s">
        <v>290</v>
      </c>
      <c r="H505" s="255">
        <v>92.49</v>
      </c>
      <c r="I505" s="123">
        <v>0</v>
      </c>
      <c r="J505" s="256">
        <f>ROUND(I505*H505,2)</f>
        <v>0</v>
      </c>
      <c r="K505" s="236" t="s">
        <v>291</v>
      </c>
      <c r="L505" s="347"/>
      <c r="M505" s="372" t="s">
        <v>5</v>
      </c>
      <c r="N505" s="373" t="s">
        <v>48</v>
      </c>
      <c r="O505" s="300"/>
      <c r="P505" s="374">
        <f>O505*H505</f>
        <v>0</v>
      </c>
      <c r="Q505" s="374">
        <v>0</v>
      </c>
      <c r="R505" s="374">
        <f>Q505*H505</f>
        <v>0</v>
      </c>
      <c r="S505" s="374">
        <v>0.059</v>
      </c>
      <c r="T505" s="375">
        <f>S505*H505</f>
        <v>5.45691</v>
      </c>
      <c r="AR505" s="341" t="s">
        <v>292</v>
      </c>
      <c r="AT505" s="341" t="s">
        <v>287</v>
      </c>
      <c r="AU505" s="341" t="s">
        <v>86</v>
      </c>
      <c r="AY505" s="341" t="s">
        <v>284</v>
      </c>
      <c r="BE505" s="376">
        <f>IF(N505="základní",J505,0)</f>
        <v>0</v>
      </c>
      <c r="BF505" s="376">
        <f>IF(N505="snížená",J505,0)</f>
        <v>0</v>
      </c>
      <c r="BG505" s="376">
        <f>IF(N505="zákl. přenesená",J505,0)</f>
        <v>0</v>
      </c>
      <c r="BH505" s="376">
        <f>IF(N505="sníž. přenesená",J505,0)</f>
        <v>0</v>
      </c>
      <c r="BI505" s="376">
        <f>IF(N505="nulová",J505,0)</f>
        <v>0</v>
      </c>
      <c r="BJ505" s="341" t="s">
        <v>26</v>
      </c>
      <c r="BK505" s="376">
        <f>ROUND(I505*H505,2)</f>
        <v>0</v>
      </c>
      <c r="BL505" s="341" t="s">
        <v>292</v>
      </c>
      <c r="BM505" s="341" t="s">
        <v>2104</v>
      </c>
    </row>
    <row r="506" spans="2:51" s="257" customFormat="1" ht="13.5">
      <c r="B506" s="381"/>
      <c r="D506" s="262" t="s">
        <v>294</v>
      </c>
      <c r="E506" s="265" t="s">
        <v>5</v>
      </c>
      <c r="F506" s="239" t="s">
        <v>1606</v>
      </c>
      <c r="H506" s="266">
        <v>62.193</v>
      </c>
      <c r="L506" s="381"/>
      <c r="M506" s="382"/>
      <c r="N506" s="383"/>
      <c r="O506" s="383"/>
      <c r="P506" s="383"/>
      <c r="Q506" s="383"/>
      <c r="R506" s="383"/>
      <c r="S506" s="383"/>
      <c r="T506" s="384"/>
      <c r="AT506" s="265" t="s">
        <v>294</v>
      </c>
      <c r="AU506" s="265" t="s">
        <v>86</v>
      </c>
      <c r="AV506" s="257" t="s">
        <v>86</v>
      </c>
      <c r="AW506" s="257" t="s">
        <v>40</v>
      </c>
      <c r="AX506" s="257" t="s">
        <v>77</v>
      </c>
      <c r="AY506" s="265" t="s">
        <v>284</v>
      </c>
    </row>
    <row r="507" spans="2:51" s="257" customFormat="1" ht="27">
      <c r="B507" s="381"/>
      <c r="D507" s="262" t="s">
        <v>294</v>
      </c>
      <c r="E507" s="265" t="s">
        <v>5</v>
      </c>
      <c r="F507" s="239" t="s">
        <v>2105</v>
      </c>
      <c r="H507" s="266">
        <v>30.297</v>
      </c>
      <c r="L507" s="381"/>
      <c r="M507" s="382"/>
      <c r="N507" s="383"/>
      <c r="O507" s="383"/>
      <c r="P507" s="383"/>
      <c r="Q507" s="383"/>
      <c r="R507" s="383"/>
      <c r="S507" s="383"/>
      <c r="T507" s="384"/>
      <c r="AT507" s="265" t="s">
        <v>294</v>
      </c>
      <c r="AU507" s="265" t="s">
        <v>86</v>
      </c>
      <c r="AV507" s="257" t="s">
        <v>86</v>
      </c>
      <c r="AW507" s="257" t="s">
        <v>40</v>
      </c>
      <c r="AX507" s="257" t="s">
        <v>77</v>
      </c>
      <c r="AY507" s="265" t="s">
        <v>284</v>
      </c>
    </row>
    <row r="508" spans="2:51" s="267" customFormat="1" ht="13.5">
      <c r="B508" s="390"/>
      <c r="D508" s="258" t="s">
        <v>294</v>
      </c>
      <c r="E508" s="268" t="s">
        <v>2106</v>
      </c>
      <c r="F508" s="240" t="s">
        <v>304</v>
      </c>
      <c r="H508" s="269">
        <v>92.49</v>
      </c>
      <c r="L508" s="390"/>
      <c r="M508" s="391"/>
      <c r="N508" s="392"/>
      <c r="O508" s="392"/>
      <c r="P508" s="392"/>
      <c r="Q508" s="392"/>
      <c r="R508" s="392"/>
      <c r="S508" s="392"/>
      <c r="T508" s="393"/>
      <c r="AT508" s="394" t="s">
        <v>294</v>
      </c>
      <c r="AU508" s="394" t="s">
        <v>86</v>
      </c>
      <c r="AV508" s="267" t="s">
        <v>292</v>
      </c>
      <c r="AW508" s="267" t="s">
        <v>40</v>
      </c>
      <c r="AX508" s="267" t="s">
        <v>26</v>
      </c>
      <c r="AY508" s="394" t="s">
        <v>284</v>
      </c>
    </row>
    <row r="509" spans="2:65" s="285" customFormat="1" ht="22.5" customHeight="1">
      <c r="B509" s="347"/>
      <c r="C509" s="252" t="s">
        <v>920</v>
      </c>
      <c r="D509" s="252" t="s">
        <v>287</v>
      </c>
      <c r="E509" s="253" t="s">
        <v>1060</v>
      </c>
      <c r="F509" s="236" t="s">
        <v>2107</v>
      </c>
      <c r="G509" s="254" t="s">
        <v>909</v>
      </c>
      <c r="H509" s="255">
        <v>1</v>
      </c>
      <c r="I509" s="123">
        <v>0</v>
      </c>
      <c r="J509" s="256">
        <f>ROUND(I509*H509,2)</f>
        <v>0</v>
      </c>
      <c r="K509" s="236" t="s">
        <v>5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0.03</v>
      </c>
      <c r="T509" s="375">
        <f>S509*H509</f>
        <v>0.03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2108</v>
      </c>
    </row>
    <row r="510" spans="2:51" s="261" customFormat="1" ht="13.5">
      <c r="B510" s="377"/>
      <c r="D510" s="262" t="s">
        <v>294</v>
      </c>
      <c r="E510" s="263" t="s">
        <v>5</v>
      </c>
      <c r="F510" s="238" t="s">
        <v>298</v>
      </c>
      <c r="H510" s="264" t="s">
        <v>5</v>
      </c>
      <c r="L510" s="377"/>
      <c r="M510" s="378"/>
      <c r="N510" s="379"/>
      <c r="O510" s="379"/>
      <c r="P510" s="379"/>
      <c r="Q510" s="379"/>
      <c r="R510" s="379"/>
      <c r="S510" s="379"/>
      <c r="T510" s="380"/>
      <c r="AT510" s="264" t="s">
        <v>294</v>
      </c>
      <c r="AU510" s="264" t="s">
        <v>86</v>
      </c>
      <c r="AV510" s="261" t="s">
        <v>26</v>
      </c>
      <c r="AW510" s="261" t="s">
        <v>40</v>
      </c>
      <c r="AX510" s="261" t="s">
        <v>77</v>
      </c>
      <c r="AY510" s="264" t="s">
        <v>284</v>
      </c>
    </row>
    <row r="511" spans="2:51" s="257" customFormat="1" ht="13.5">
      <c r="B511" s="381"/>
      <c r="D511" s="258" t="s">
        <v>294</v>
      </c>
      <c r="E511" s="259" t="s">
        <v>5</v>
      </c>
      <c r="F511" s="237" t="s">
        <v>26</v>
      </c>
      <c r="H511" s="260">
        <v>1</v>
      </c>
      <c r="L511" s="381"/>
      <c r="M511" s="382"/>
      <c r="N511" s="383"/>
      <c r="O511" s="383"/>
      <c r="P511" s="383"/>
      <c r="Q511" s="383"/>
      <c r="R511" s="383"/>
      <c r="S511" s="383"/>
      <c r="T511" s="384"/>
      <c r="AT511" s="265" t="s">
        <v>294</v>
      </c>
      <c r="AU511" s="265" t="s">
        <v>86</v>
      </c>
      <c r="AV511" s="257" t="s">
        <v>86</v>
      </c>
      <c r="AW511" s="257" t="s">
        <v>40</v>
      </c>
      <c r="AX511" s="257" t="s">
        <v>26</v>
      </c>
      <c r="AY511" s="265" t="s">
        <v>284</v>
      </c>
    </row>
    <row r="512" spans="2:65" s="285" customFormat="1" ht="22.5" customHeight="1">
      <c r="B512" s="347"/>
      <c r="C512" s="252" t="s">
        <v>925</v>
      </c>
      <c r="D512" s="252" t="s">
        <v>287</v>
      </c>
      <c r="E512" s="253" t="s">
        <v>2109</v>
      </c>
      <c r="F512" s="236" t="s">
        <v>2110</v>
      </c>
      <c r="G512" s="254" t="s">
        <v>909</v>
      </c>
      <c r="H512" s="255">
        <v>1</v>
      </c>
      <c r="I512" s="123">
        <v>0</v>
      </c>
      <c r="J512" s="256">
        <f>ROUND(I512*H512,2)</f>
        <v>0</v>
      </c>
      <c r="K512" s="236" t="s">
        <v>5</v>
      </c>
      <c r="L512" s="347"/>
      <c r="M512" s="372" t="s">
        <v>5</v>
      </c>
      <c r="N512" s="373" t="s">
        <v>48</v>
      </c>
      <c r="O512" s="300"/>
      <c r="P512" s="374">
        <f>O512*H512</f>
        <v>0</v>
      </c>
      <c r="Q512" s="374">
        <v>0</v>
      </c>
      <c r="R512" s="374">
        <f>Q512*H512</f>
        <v>0</v>
      </c>
      <c r="S512" s="374">
        <v>0.03</v>
      </c>
      <c r="T512" s="375">
        <f>S512*H512</f>
        <v>0.03</v>
      </c>
      <c r="AR512" s="341" t="s">
        <v>292</v>
      </c>
      <c r="AT512" s="341" t="s">
        <v>287</v>
      </c>
      <c r="AU512" s="341" t="s">
        <v>86</v>
      </c>
      <c r="AY512" s="341" t="s">
        <v>284</v>
      </c>
      <c r="BE512" s="376">
        <f>IF(N512="základní",J512,0)</f>
        <v>0</v>
      </c>
      <c r="BF512" s="376">
        <f>IF(N512="snížená",J512,0)</f>
        <v>0</v>
      </c>
      <c r="BG512" s="376">
        <f>IF(N512="zákl. přenesená",J512,0)</f>
        <v>0</v>
      </c>
      <c r="BH512" s="376">
        <f>IF(N512="sníž. přenesená",J512,0)</f>
        <v>0</v>
      </c>
      <c r="BI512" s="376">
        <f>IF(N512="nulová",J512,0)</f>
        <v>0</v>
      </c>
      <c r="BJ512" s="341" t="s">
        <v>26</v>
      </c>
      <c r="BK512" s="376">
        <f>ROUND(I512*H512,2)</f>
        <v>0</v>
      </c>
      <c r="BL512" s="341" t="s">
        <v>292</v>
      </c>
      <c r="BM512" s="341" t="s">
        <v>2111</v>
      </c>
    </row>
    <row r="513" spans="2:51" s="261" customFormat="1" ht="13.5">
      <c r="B513" s="377"/>
      <c r="D513" s="262" t="s">
        <v>294</v>
      </c>
      <c r="E513" s="263" t="s">
        <v>5</v>
      </c>
      <c r="F513" s="238" t="s">
        <v>298</v>
      </c>
      <c r="H513" s="264" t="s">
        <v>5</v>
      </c>
      <c r="L513" s="377"/>
      <c r="M513" s="378"/>
      <c r="N513" s="379"/>
      <c r="O513" s="379"/>
      <c r="P513" s="379"/>
      <c r="Q513" s="379"/>
      <c r="R513" s="379"/>
      <c r="S513" s="379"/>
      <c r="T513" s="380"/>
      <c r="AT513" s="264" t="s">
        <v>294</v>
      </c>
      <c r="AU513" s="264" t="s">
        <v>86</v>
      </c>
      <c r="AV513" s="261" t="s">
        <v>26</v>
      </c>
      <c r="AW513" s="261" t="s">
        <v>40</v>
      </c>
      <c r="AX513" s="261" t="s">
        <v>77</v>
      </c>
      <c r="AY513" s="264" t="s">
        <v>284</v>
      </c>
    </row>
    <row r="514" spans="2:51" s="257" customFormat="1" ht="13.5">
      <c r="B514" s="381"/>
      <c r="D514" s="258" t="s">
        <v>294</v>
      </c>
      <c r="E514" s="259" t="s">
        <v>5</v>
      </c>
      <c r="F514" s="237" t="s">
        <v>26</v>
      </c>
      <c r="H514" s="260">
        <v>1</v>
      </c>
      <c r="L514" s="381"/>
      <c r="M514" s="382"/>
      <c r="N514" s="383"/>
      <c r="O514" s="383"/>
      <c r="P514" s="383"/>
      <c r="Q514" s="383"/>
      <c r="R514" s="383"/>
      <c r="S514" s="383"/>
      <c r="T514" s="384"/>
      <c r="AT514" s="265" t="s">
        <v>294</v>
      </c>
      <c r="AU514" s="265" t="s">
        <v>86</v>
      </c>
      <c r="AV514" s="257" t="s">
        <v>86</v>
      </c>
      <c r="AW514" s="257" t="s">
        <v>40</v>
      </c>
      <c r="AX514" s="257" t="s">
        <v>26</v>
      </c>
      <c r="AY514" s="265" t="s">
        <v>284</v>
      </c>
    </row>
    <row r="515" spans="2:65" s="285" customFormat="1" ht="31.5" customHeight="1">
      <c r="B515" s="347"/>
      <c r="C515" s="252" t="s">
        <v>931</v>
      </c>
      <c r="D515" s="252" t="s">
        <v>287</v>
      </c>
      <c r="E515" s="253" t="s">
        <v>1072</v>
      </c>
      <c r="F515" s="236" t="s">
        <v>2112</v>
      </c>
      <c r="G515" s="254" t="s">
        <v>909</v>
      </c>
      <c r="H515" s="255">
        <v>1</v>
      </c>
      <c r="I515" s="123">
        <v>0</v>
      </c>
      <c r="J515" s="256">
        <f>ROUND(I515*H515,2)</f>
        <v>0</v>
      </c>
      <c r="K515" s="236" t="s">
        <v>5</v>
      </c>
      <c r="L515" s="347"/>
      <c r="M515" s="372" t="s">
        <v>5</v>
      </c>
      <c r="N515" s="373" t="s">
        <v>48</v>
      </c>
      <c r="O515" s="300"/>
      <c r="P515" s="374">
        <f>O515*H515</f>
        <v>0</v>
      </c>
      <c r="Q515" s="374">
        <v>0</v>
      </c>
      <c r="R515" s="374">
        <f>Q515*H515</f>
        <v>0</v>
      </c>
      <c r="S515" s="374">
        <v>0.03</v>
      </c>
      <c r="T515" s="375">
        <f>S515*H515</f>
        <v>0.03</v>
      </c>
      <c r="AR515" s="341" t="s">
        <v>292</v>
      </c>
      <c r="AT515" s="341" t="s">
        <v>287</v>
      </c>
      <c r="AU515" s="341" t="s">
        <v>86</v>
      </c>
      <c r="AY515" s="341" t="s">
        <v>284</v>
      </c>
      <c r="BE515" s="376">
        <f>IF(N515="základní",J515,0)</f>
        <v>0</v>
      </c>
      <c r="BF515" s="376">
        <f>IF(N515="snížená",J515,0)</f>
        <v>0</v>
      </c>
      <c r="BG515" s="376">
        <f>IF(N515="zákl. přenesená",J515,0)</f>
        <v>0</v>
      </c>
      <c r="BH515" s="376">
        <f>IF(N515="sníž. přenesená",J515,0)</f>
        <v>0</v>
      </c>
      <c r="BI515" s="376">
        <f>IF(N515="nulová",J515,0)</f>
        <v>0</v>
      </c>
      <c r="BJ515" s="341" t="s">
        <v>26</v>
      </c>
      <c r="BK515" s="376">
        <f>ROUND(I515*H515,2)</f>
        <v>0</v>
      </c>
      <c r="BL515" s="341" t="s">
        <v>292</v>
      </c>
      <c r="BM515" s="341" t="s">
        <v>2113</v>
      </c>
    </row>
    <row r="516" spans="2:51" s="261" customFormat="1" ht="13.5">
      <c r="B516" s="377"/>
      <c r="D516" s="262" t="s">
        <v>294</v>
      </c>
      <c r="E516" s="263" t="s">
        <v>5</v>
      </c>
      <c r="F516" s="238" t="s">
        <v>298</v>
      </c>
      <c r="H516" s="264" t="s">
        <v>5</v>
      </c>
      <c r="L516" s="377"/>
      <c r="M516" s="378"/>
      <c r="N516" s="379"/>
      <c r="O516" s="379"/>
      <c r="P516" s="379"/>
      <c r="Q516" s="379"/>
      <c r="R516" s="379"/>
      <c r="S516" s="379"/>
      <c r="T516" s="380"/>
      <c r="AT516" s="264" t="s">
        <v>294</v>
      </c>
      <c r="AU516" s="264" t="s">
        <v>86</v>
      </c>
      <c r="AV516" s="261" t="s">
        <v>26</v>
      </c>
      <c r="AW516" s="261" t="s">
        <v>40</v>
      </c>
      <c r="AX516" s="261" t="s">
        <v>77</v>
      </c>
      <c r="AY516" s="264" t="s">
        <v>284</v>
      </c>
    </row>
    <row r="517" spans="2:51" s="257" customFormat="1" ht="13.5">
      <c r="B517" s="381"/>
      <c r="D517" s="258" t="s">
        <v>294</v>
      </c>
      <c r="E517" s="259" t="s">
        <v>5</v>
      </c>
      <c r="F517" s="237" t="s">
        <v>26</v>
      </c>
      <c r="H517" s="260">
        <v>1</v>
      </c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26</v>
      </c>
      <c r="AY517" s="265" t="s">
        <v>284</v>
      </c>
    </row>
    <row r="518" spans="2:65" s="285" customFormat="1" ht="31.5" customHeight="1">
      <c r="B518" s="347"/>
      <c r="C518" s="252" t="s">
        <v>937</v>
      </c>
      <c r="D518" s="252" t="s">
        <v>287</v>
      </c>
      <c r="E518" s="253" t="s">
        <v>2114</v>
      </c>
      <c r="F518" s="236" t="s">
        <v>2115</v>
      </c>
      <c r="G518" s="254" t="s">
        <v>909</v>
      </c>
      <c r="H518" s="255">
        <v>3</v>
      </c>
      <c r="I518" s="123">
        <v>0</v>
      </c>
      <c r="J518" s="256">
        <f>ROUND(I518*H518,2)</f>
        <v>0</v>
      </c>
      <c r="K518" s="236" t="s">
        <v>5</v>
      </c>
      <c r="L518" s="347"/>
      <c r="M518" s="372" t="s">
        <v>5</v>
      </c>
      <c r="N518" s="373" t="s">
        <v>48</v>
      </c>
      <c r="O518" s="300"/>
      <c r="P518" s="374">
        <f>O518*H518</f>
        <v>0</v>
      </c>
      <c r="Q518" s="374">
        <v>0</v>
      </c>
      <c r="R518" s="374">
        <f>Q518*H518</f>
        <v>0</v>
      </c>
      <c r="S518" s="374">
        <v>0.03</v>
      </c>
      <c r="T518" s="375">
        <f>S518*H518</f>
        <v>0.09</v>
      </c>
      <c r="AR518" s="341" t="s">
        <v>292</v>
      </c>
      <c r="AT518" s="341" t="s">
        <v>287</v>
      </c>
      <c r="AU518" s="341" t="s">
        <v>86</v>
      </c>
      <c r="AY518" s="341" t="s">
        <v>284</v>
      </c>
      <c r="BE518" s="376">
        <f>IF(N518="základní",J518,0)</f>
        <v>0</v>
      </c>
      <c r="BF518" s="376">
        <f>IF(N518="snížená",J518,0)</f>
        <v>0</v>
      </c>
      <c r="BG518" s="376">
        <f>IF(N518="zákl. přenesená",J518,0)</f>
        <v>0</v>
      </c>
      <c r="BH518" s="376">
        <f>IF(N518="sníž. přenesená",J518,0)</f>
        <v>0</v>
      </c>
      <c r="BI518" s="376">
        <f>IF(N518="nulová",J518,0)</f>
        <v>0</v>
      </c>
      <c r="BJ518" s="341" t="s">
        <v>26</v>
      </c>
      <c r="BK518" s="376">
        <f>ROUND(I518*H518,2)</f>
        <v>0</v>
      </c>
      <c r="BL518" s="341" t="s">
        <v>292</v>
      </c>
      <c r="BM518" s="341" t="s">
        <v>2116</v>
      </c>
    </row>
    <row r="519" spans="2:51" s="261" customFormat="1" ht="13.5">
      <c r="B519" s="377"/>
      <c r="D519" s="262" t="s">
        <v>294</v>
      </c>
      <c r="E519" s="263" t="s">
        <v>5</v>
      </c>
      <c r="F519" s="238" t="s">
        <v>298</v>
      </c>
      <c r="H519" s="264" t="s">
        <v>5</v>
      </c>
      <c r="L519" s="377"/>
      <c r="M519" s="378"/>
      <c r="N519" s="379"/>
      <c r="O519" s="379"/>
      <c r="P519" s="379"/>
      <c r="Q519" s="379"/>
      <c r="R519" s="379"/>
      <c r="S519" s="379"/>
      <c r="T519" s="380"/>
      <c r="AT519" s="264" t="s">
        <v>294</v>
      </c>
      <c r="AU519" s="264" t="s">
        <v>86</v>
      </c>
      <c r="AV519" s="261" t="s">
        <v>26</v>
      </c>
      <c r="AW519" s="261" t="s">
        <v>40</v>
      </c>
      <c r="AX519" s="261" t="s">
        <v>77</v>
      </c>
      <c r="AY519" s="264" t="s">
        <v>284</v>
      </c>
    </row>
    <row r="520" spans="2:51" s="257" customFormat="1" ht="13.5">
      <c r="B520" s="381"/>
      <c r="D520" s="262" t="s">
        <v>294</v>
      </c>
      <c r="E520" s="265" t="s">
        <v>5</v>
      </c>
      <c r="F520" s="239" t="s">
        <v>305</v>
      </c>
      <c r="H520" s="266">
        <v>3</v>
      </c>
      <c r="L520" s="381"/>
      <c r="M520" s="382"/>
      <c r="N520" s="383"/>
      <c r="O520" s="383"/>
      <c r="P520" s="383"/>
      <c r="Q520" s="383"/>
      <c r="R520" s="383"/>
      <c r="S520" s="383"/>
      <c r="T520" s="384"/>
      <c r="AT520" s="265" t="s">
        <v>294</v>
      </c>
      <c r="AU520" s="265" t="s">
        <v>86</v>
      </c>
      <c r="AV520" s="257" t="s">
        <v>86</v>
      </c>
      <c r="AW520" s="257" t="s">
        <v>40</v>
      </c>
      <c r="AX520" s="257" t="s">
        <v>26</v>
      </c>
      <c r="AY520" s="265" t="s">
        <v>284</v>
      </c>
    </row>
    <row r="521" spans="2:63" s="246" customFormat="1" ht="29.85" customHeight="1">
      <c r="B521" s="365"/>
      <c r="D521" s="250" t="s">
        <v>76</v>
      </c>
      <c r="E521" s="242" t="s">
        <v>784</v>
      </c>
      <c r="F521" s="242" t="s">
        <v>1075</v>
      </c>
      <c r="J521" s="251">
        <f>BK521</f>
        <v>0</v>
      </c>
      <c r="L521" s="365"/>
      <c r="M521" s="366"/>
      <c r="N521" s="367"/>
      <c r="O521" s="367"/>
      <c r="P521" s="368">
        <f>SUM(P522:P527)</f>
        <v>0</v>
      </c>
      <c r="Q521" s="367"/>
      <c r="R521" s="368">
        <f>SUM(R522:R527)</f>
        <v>0</v>
      </c>
      <c r="S521" s="367"/>
      <c r="T521" s="369">
        <f>SUM(T522:T527)</f>
        <v>0</v>
      </c>
      <c r="AR521" s="247" t="s">
        <v>26</v>
      </c>
      <c r="AT521" s="370" t="s">
        <v>76</v>
      </c>
      <c r="AU521" s="370" t="s">
        <v>26</v>
      </c>
      <c r="AY521" s="247" t="s">
        <v>284</v>
      </c>
      <c r="BK521" s="371">
        <f>SUM(BK522:BK527)</f>
        <v>0</v>
      </c>
    </row>
    <row r="522" spans="2:65" s="285" customFormat="1" ht="31.5" customHeight="1">
      <c r="B522" s="347"/>
      <c r="C522" s="252" t="s">
        <v>944</v>
      </c>
      <c r="D522" s="252" t="s">
        <v>287</v>
      </c>
      <c r="E522" s="253" t="s">
        <v>2117</v>
      </c>
      <c r="F522" s="236" t="s">
        <v>2118</v>
      </c>
      <c r="G522" s="254" t="s">
        <v>462</v>
      </c>
      <c r="H522" s="255">
        <v>89.954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</v>
      </c>
      <c r="T522" s="375">
        <f>S522*H522</f>
        <v>0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2119</v>
      </c>
    </row>
    <row r="523" spans="2:65" s="285" customFormat="1" ht="22.5" customHeight="1">
      <c r="B523" s="347"/>
      <c r="C523" s="252" t="s">
        <v>949</v>
      </c>
      <c r="D523" s="252" t="s">
        <v>287</v>
      </c>
      <c r="E523" s="253" t="s">
        <v>1081</v>
      </c>
      <c r="F523" s="236" t="s">
        <v>2120</v>
      </c>
      <c r="G523" s="254" t="s">
        <v>462</v>
      </c>
      <c r="H523" s="255">
        <v>89.954</v>
      </c>
      <c r="I523" s="123">
        <v>0</v>
      </c>
      <c r="J523" s="256">
        <f>ROUND(I523*H523,2)</f>
        <v>0</v>
      </c>
      <c r="K523" s="236" t="s">
        <v>291</v>
      </c>
      <c r="L523" s="347"/>
      <c r="M523" s="372" t="s">
        <v>5</v>
      </c>
      <c r="N523" s="373" t="s">
        <v>48</v>
      </c>
      <c r="O523" s="300"/>
      <c r="P523" s="374">
        <f>O523*H523</f>
        <v>0</v>
      </c>
      <c r="Q523" s="374">
        <v>0</v>
      </c>
      <c r="R523" s="374">
        <f>Q523*H523</f>
        <v>0</v>
      </c>
      <c r="S523" s="374">
        <v>0</v>
      </c>
      <c r="T523" s="375">
        <f>S523*H523</f>
        <v>0</v>
      </c>
      <c r="AR523" s="341" t="s">
        <v>292</v>
      </c>
      <c r="AT523" s="341" t="s">
        <v>287</v>
      </c>
      <c r="AU523" s="341" t="s">
        <v>86</v>
      </c>
      <c r="AY523" s="341" t="s">
        <v>284</v>
      </c>
      <c r="BE523" s="376">
        <f>IF(N523="základní",J523,0)</f>
        <v>0</v>
      </c>
      <c r="BF523" s="376">
        <f>IF(N523="snížená",J523,0)</f>
        <v>0</v>
      </c>
      <c r="BG523" s="376">
        <f>IF(N523="zákl. přenesená",J523,0)</f>
        <v>0</v>
      </c>
      <c r="BH523" s="376">
        <f>IF(N523="sníž. přenesená",J523,0)</f>
        <v>0</v>
      </c>
      <c r="BI523" s="376">
        <f>IF(N523="nulová",J523,0)</f>
        <v>0</v>
      </c>
      <c r="BJ523" s="341" t="s">
        <v>26</v>
      </c>
      <c r="BK523" s="376">
        <f>ROUND(I523*H523,2)</f>
        <v>0</v>
      </c>
      <c r="BL523" s="341" t="s">
        <v>292</v>
      </c>
      <c r="BM523" s="341" t="s">
        <v>2121</v>
      </c>
    </row>
    <row r="524" spans="2:65" s="285" customFormat="1" ht="22.5" customHeight="1">
      <c r="B524" s="347"/>
      <c r="C524" s="252" t="s">
        <v>954</v>
      </c>
      <c r="D524" s="252" t="s">
        <v>287</v>
      </c>
      <c r="E524" s="253" t="s">
        <v>1085</v>
      </c>
      <c r="F524" s="236" t="s">
        <v>2122</v>
      </c>
      <c r="G524" s="254" t="s">
        <v>462</v>
      </c>
      <c r="H524" s="255">
        <v>899.54</v>
      </c>
      <c r="I524" s="123">
        <v>0</v>
      </c>
      <c r="J524" s="256">
        <f>ROUND(I524*H524,2)</f>
        <v>0</v>
      </c>
      <c r="K524" s="236" t="s">
        <v>291</v>
      </c>
      <c r="L524" s="347"/>
      <c r="M524" s="445" t="s">
        <v>5</v>
      </c>
      <c r="N524" s="430" t="s">
        <v>48</v>
      </c>
      <c r="O524" s="431"/>
      <c r="P524" s="374">
        <f>O524*H524</f>
        <v>0</v>
      </c>
      <c r="Q524" s="374">
        <v>0</v>
      </c>
      <c r="R524" s="374">
        <f>Q524*H524</f>
        <v>0</v>
      </c>
      <c r="S524" s="374">
        <v>0</v>
      </c>
      <c r="T524" s="375">
        <f>S524*H524</f>
        <v>0</v>
      </c>
      <c r="AR524" s="341" t="s">
        <v>292</v>
      </c>
      <c r="AT524" s="341" t="s">
        <v>287</v>
      </c>
      <c r="AU524" s="341" t="s">
        <v>86</v>
      </c>
      <c r="AY524" s="341" t="s">
        <v>284</v>
      </c>
      <c r="BE524" s="376">
        <f>IF(N524="základní",J524,0)</f>
        <v>0</v>
      </c>
      <c r="BF524" s="376">
        <f>IF(N524="snížená",J524,0)</f>
        <v>0</v>
      </c>
      <c r="BG524" s="376">
        <f>IF(N524="zákl. přenesená",J524,0)</f>
        <v>0</v>
      </c>
      <c r="BH524" s="376">
        <f>IF(N524="sníž. přenesená",J524,0)</f>
        <v>0</v>
      </c>
      <c r="BI524" s="376">
        <f>IF(N524="nulová",J524,0)</f>
        <v>0</v>
      </c>
      <c r="BJ524" s="341" t="s">
        <v>26</v>
      </c>
      <c r="BK524" s="376">
        <f>ROUND(I524*H524,2)</f>
        <v>0</v>
      </c>
      <c r="BL524" s="341" t="s">
        <v>292</v>
      </c>
      <c r="BM524" s="341" t="s">
        <v>2123</v>
      </c>
    </row>
    <row r="525" spans="2:51" s="257" customFormat="1" ht="13.5">
      <c r="B525" s="381"/>
      <c r="D525" s="258" t="s">
        <v>294</v>
      </c>
      <c r="E525" s="259" t="s">
        <v>5</v>
      </c>
      <c r="F525" s="237" t="s">
        <v>2124</v>
      </c>
      <c r="H525" s="260">
        <v>899.54</v>
      </c>
      <c r="K525" s="447"/>
      <c r="L525" s="409"/>
      <c r="M525" s="409"/>
      <c r="N525" s="409"/>
      <c r="O525" s="409"/>
      <c r="P525" s="383"/>
      <c r="Q525" s="383"/>
      <c r="R525" s="383"/>
      <c r="S525" s="383"/>
      <c r="T525" s="384"/>
      <c r="AT525" s="265" t="s">
        <v>294</v>
      </c>
      <c r="AU525" s="265" t="s">
        <v>86</v>
      </c>
      <c r="AV525" s="257" t="s">
        <v>86</v>
      </c>
      <c r="AW525" s="257" t="s">
        <v>40</v>
      </c>
      <c r="AX525" s="257" t="s">
        <v>26</v>
      </c>
      <c r="AY525" s="265" t="s">
        <v>284</v>
      </c>
    </row>
    <row r="526" spans="2:65" s="440" customFormat="1" ht="22.5" customHeight="1">
      <c r="B526" s="432"/>
      <c r="C526" s="433" t="s">
        <v>959</v>
      </c>
      <c r="D526" s="433" t="s">
        <v>287</v>
      </c>
      <c r="E526" s="434" t="s">
        <v>1099</v>
      </c>
      <c r="F526" s="405" t="s">
        <v>1100</v>
      </c>
      <c r="G526" s="435" t="s">
        <v>462</v>
      </c>
      <c r="H526" s="436">
        <v>89.954</v>
      </c>
      <c r="I526" s="443">
        <v>0</v>
      </c>
      <c r="J526" s="437">
        <f>ROUND(I526*H526,2)</f>
        <v>0</v>
      </c>
      <c r="K526" s="444" t="s">
        <v>5</v>
      </c>
      <c r="L526" s="497"/>
      <c r="M526" s="498"/>
      <c r="N526" s="498"/>
      <c r="O526" s="498"/>
      <c r="P526" s="438">
        <f>O526*H526</f>
        <v>0</v>
      </c>
      <c r="Q526" s="438">
        <v>0</v>
      </c>
      <c r="R526" s="438">
        <f>Q526*H526</f>
        <v>0</v>
      </c>
      <c r="S526" s="438">
        <v>0</v>
      </c>
      <c r="T526" s="439">
        <f>S526*H526</f>
        <v>0</v>
      </c>
      <c r="AR526" s="441" t="s">
        <v>292</v>
      </c>
      <c r="AT526" s="441" t="s">
        <v>287</v>
      </c>
      <c r="AU526" s="441" t="s">
        <v>86</v>
      </c>
      <c r="AY526" s="441" t="s">
        <v>284</v>
      </c>
      <c r="BE526" s="442">
        <f>IF(N526="základní",J526,0)</f>
        <v>0</v>
      </c>
      <c r="BF526" s="442">
        <f>IF(N526="snížená",J526,0)</f>
        <v>0</v>
      </c>
      <c r="BG526" s="442">
        <f>IF(N526="zákl. přenesená",J526,0)</f>
        <v>0</v>
      </c>
      <c r="BH526" s="442">
        <f>IF(N526="sníž. přenesená",J526,0)</f>
        <v>0</v>
      </c>
      <c r="BI526" s="442">
        <f>IF(N526="nulová",J526,0)</f>
        <v>0</v>
      </c>
      <c r="BJ526" s="441" t="s">
        <v>26</v>
      </c>
      <c r="BK526" s="442">
        <f>ROUND(I526*H526,2)</f>
        <v>0</v>
      </c>
      <c r="BL526" s="441" t="s">
        <v>292</v>
      </c>
      <c r="BM526" s="441" t="s">
        <v>2125</v>
      </c>
    </row>
    <row r="527" spans="2:65" s="285" customFormat="1" ht="44.25" customHeight="1">
      <c r="B527" s="347"/>
      <c r="C527" s="252" t="s">
        <v>964</v>
      </c>
      <c r="D527" s="252" t="s">
        <v>287</v>
      </c>
      <c r="E527" s="253" t="s">
        <v>2126</v>
      </c>
      <c r="F527" s="236" t="s">
        <v>2127</v>
      </c>
      <c r="G527" s="254" t="s">
        <v>462</v>
      </c>
      <c r="H527" s="255">
        <v>145.718</v>
      </c>
      <c r="I527" s="123">
        <v>0</v>
      </c>
      <c r="J527" s="256">
        <f>ROUND(I527*H527,2)</f>
        <v>0</v>
      </c>
      <c r="K527" s="448" t="s">
        <v>291</v>
      </c>
      <c r="L527" s="431"/>
      <c r="M527" s="446" t="s">
        <v>5</v>
      </c>
      <c r="N527" s="430" t="s">
        <v>48</v>
      </c>
      <c r="O527" s="431"/>
      <c r="P527" s="374">
        <f>O527*H527</f>
        <v>0</v>
      </c>
      <c r="Q527" s="374">
        <v>0</v>
      </c>
      <c r="R527" s="374">
        <f>Q527*H527</f>
        <v>0</v>
      </c>
      <c r="S527" s="374">
        <v>0</v>
      </c>
      <c r="T527" s="375">
        <f>S527*H527</f>
        <v>0</v>
      </c>
      <c r="AR527" s="341" t="s">
        <v>292</v>
      </c>
      <c r="AT527" s="341" t="s">
        <v>287</v>
      </c>
      <c r="AU527" s="341" t="s">
        <v>86</v>
      </c>
      <c r="AY527" s="341" t="s">
        <v>284</v>
      </c>
      <c r="BE527" s="376">
        <f>IF(N527="základní",J527,0)</f>
        <v>0</v>
      </c>
      <c r="BF527" s="376">
        <f>IF(N527="snížená",J527,0)</f>
        <v>0</v>
      </c>
      <c r="BG527" s="376">
        <f>IF(N527="zákl. přenesená",J527,0)</f>
        <v>0</v>
      </c>
      <c r="BH527" s="376">
        <f>IF(N527="sníž. přenesená",J527,0)</f>
        <v>0</v>
      </c>
      <c r="BI527" s="376">
        <f>IF(N527="nulová",J527,0)</f>
        <v>0</v>
      </c>
      <c r="BJ527" s="341" t="s">
        <v>26</v>
      </c>
      <c r="BK527" s="376">
        <f>ROUND(I527*H527,2)</f>
        <v>0</v>
      </c>
      <c r="BL527" s="341" t="s">
        <v>292</v>
      </c>
      <c r="BM527" s="341" t="s">
        <v>2128</v>
      </c>
    </row>
    <row r="528" spans="2:63" s="246" customFormat="1" ht="37.35" customHeight="1">
      <c r="B528" s="365"/>
      <c r="D528" s="247" t="s">
        <v>76</v>
      </c>
      <c r="E528" s="248" t="s">
        <v>1183</v>
      </c>
      <c r="F528" s="248" t="s">
        <v>1184</v>
      </c>
      <c r="J528" s="249">
        <f>BK528</f>
        <v>0</v>
      </c>
      <c r="L528" s="365"/>
      <c r="M528" s="366"/>
      <c r="N528" s="367"/>
      <c r="O528" s="367"/>
      <c r="P528" s="368">
        <f>P529+P560+P582+P594+P618+P669+P680+P686</f>
        <v>0</v>
      </c>
      <c r="Q528" s="367"/>
      <c r="R528" s="368">
        <f>R529+R560+R582+R594+R618+R669+R680+R686</f>
        <v>17.94036294</v>
      </c>
      <c r="S528" s="367"/>
      <c r="T528" s="369">
        <f>T529+T560+T582+T594+T618+T669+T680+T686</f>
        <v>0.26892581</v>
      </c>
      <c r="AR528" s="247" t="s">
        <v>86</v>
      </c>
      <c r="AT528" s="370" t="s">
        <v>76</v>
      </c>
      <c r="AU528" s="370" t="s">
        <v>77</v>
      </c>
      <c r="AY528" s="247" t="s">
        <v>284</v>
      </c>
      <c r="BK528" s="371">
        <f>BK529+BK560+BK582+BK594+BK618+BK669+BK680+BK686</f>
        <v>0</v>
      </c>
    </row>
    <row r="529" spans="2:63" s="246" customFormat="1" ht="19.9" customHeight="1">
      <c r="B529" s="365"/>
      <c r="D529" s="250" t="s">
        <v>76</v>
      </c>
      <c r="E529" s="242" t="s">
        <v>1185</v>
      </c>
      <c r="F529" s="242" t="s">
        <v>1186</v>
      </c>
      <c r="J529" s="251">
        <f>BK529</f>
        <v>0</v>
      </c>
      <c r="L529" s="365"/>
      <c r="M529" s="366"/>
      <c r="N529" s="367"/>
      <c r="O529" s="367"/>
      <c r="P529" s="368">
        <f>SUM(P530:P559)</f>
        <v>0</v>
      </c>
      <c r="Q529" s="367"/>
      <c r="R529" s="368">
        <f>SUM(R530:R559)</f>
        <v>0.21646596</v>
      </c>
      <c r="S529" s="367"/>
      <c r="T529" s="369">
        <f>SUM(T530:T559)</f>
        <v>0.02608</v>
      </c>
      <c r="AR529" s="247" t="s">
        <v>86</v>
      </c>
      <c r="AT529" s="370" t="s">
        <v>76</v>
      </c>
      <c r="AU529" s="370" t="s">
        <v>26</v>
      </c>
      <c r="AY529" s="247" t="s">
        <v>284</v>
      </c>
      <c r="BK529" s="371">
        <f>SUM(BK530:BK559)</f>
        <v>0</v>
      </c>
    </row>
    <row r="530" spans="2:65" s="285" customFormat="1" ht="31.5" customHeight="1">
      <c r="B530" s="347"/>
      <c r="C530" s="252" t="s">
        <v>968</v>
      </c>
      <c r="D530" s="252" t="s">
        <v>287</v>
      </c>
      <c r="E530" s="253" t="s">
        <v>1188</v>
      </c>
      <c r="F530" s="236" t="s">
        <v>1189</v>
      </c>
      <c r="G530" s="254" t="s">
        <v>290</v>
      </c>
      <c r="H530" s="255">
        <v>6.52</v>
      </c>
      <c r="I530" s="123">
        <v>0</v>
      </c>
      <c r="J530" s="256">
        <f>ROUND(I530*H530,2)</f>
        <v>0</v>
      </c>
      <c r="K530" s="236" t="s">
        <v>5</v>
      </c>
      <c r="L530" s="347"/>
      <c r="M530" s="372" t="s">
        <v>5</v>
      </c>
      <c r="N530" s="373" t="s">
        <v>48</v>
      </c>
      <c r="O530" s="300"/>
      <c r="P530" s="374">
        <f>O530*H530</f>
        <v>0</v>
      </c>
      <c r="Q530" s="374">
        <v>0</v>
      </c>
      <c r="R530" s="374">
        <f>Q530*H530</f>
        <v>0</v>
      </c>
      <c r="S530" s="374">
        <v>0.004</v>
      </c>
      <c r="T530" s="375">
        <f>S530*H530</f>
        <v>0.02608</v>
      </c>
      <c r="AR530" s="341" t="s">
        <v>363</v>
      </c>
      <c r="AT530" s="341" t="s">
        <v>287</v>
      </c>
      <c r="AU530" s="341" t="s">
        <v>86</v>
      </c>
      <c r="AY530" s="341" t="s">
        <v>284</v>
      </c>
      <c r="BE530" s="376">
        <f>IF(N530="základní",J530,0)</f>
        <v>0</v>
      </c>
      <c r="BF530" s="376">
        <f>IF(N530="snížená",J530,0)</f>
        <v>0</v>
      </c>
      <c r="BG530" s="376">
        <f>IF(N530="zákl. přenesená",J530,0)</f>
        <v>0</v>
      </c>
      <c r="BH530" s="376">
        <f>IF(N530="sníž. přenesená",J530,0)</f>
        <v>0</v>
      </c>
      <c r="BI530" s="376">
        <f>IF(N530="nulová",J530,0)</f>
        <v>0</v>
      </c>
      <c r="BJ530" s="341" t="s">
        <v>26</v>
      </c>
      <c r="BK530" s="376">
        <f>ROUND(I530*H530,2)</f>
        <v>0</v>
      </c>
      <c r="BL530" s="341" t="s">
        <v>363</v>
      </c>
      <c r="BM530" s="341" t="s">
        <v>2129</v>
      </c>
    </row>
    <row r="531" spans="2:51" s="261" customFormat="1" ht="13.5">
      <c r="B531" s="377"/>
      <c r="D531" s="262" t="s">
        <v>294</v>
      </c>
      <c r="E531" s="263" t="s">
        <v>5</v>
      </c>
      <c r="F531" s="238" t="s">
        <v>298</v>
      </c>
      <c r="H531" s="264" t="s">
        <v>5</v>
      </c>
      <c r="L531" s="377"/>
      <c r="M531" s="378"/>
      <c r="N531" s="379"/>
      <c r="O531" s="379"/>
      <c r="P531" s="379"/>
      <c r="Q531" s="379"/>
      <c r="R531" s="379"/>
      <c r="S531" s="379"/>
      <c r="T531" s="380"/>
      <c r="AT531" s="264" t="s">
        <v>294</v>
      </c>
      <c r="AU531" s="264" t="s">
        <v>86</v>
      </c>
      <c r="AV531" s="261" t="s">
        <v>26</v>
      </c>
      <c r="AW531" s="261" t="s">
        <v>40</v>
      </c>
      <c r="AX531" s="261" t="s">
        <v>77</v>
      </c>
      <c r="AY531" s="264" t="s">
        <v>284</v>
      </c>
    </row>
    <row r="532" spans="2:51" s="257" customFormat="1" ht="13.5">
      <c r="B532" s="381"/>
      <c r="D532" s="262" t="s">
        <v>294</v>
      </c>
      <c r="E532" s="265" t="s">
        <v>5</v>
      </c>
      <c r="F532" s="239" t="s">
        <v>2130</v>
      </c>
      <c r="H532" s="266">
        <v>1.44</v>
      </c>
      <c r="L532" s="381"/>
      <c r="M532" s="382"/>
      <c r="N532" s="383"/>
      <c r="O532" s="383"/>
      <c r="P532" s="383"/>
      <c r="Q532" s="383"/>
      <c r="R532" s="383"/>
      <c r="S532" s="383"/>
      <c r="T532" s="384"/>
      <c r="AT532" s="265" t="s">
        <v>294</v>
      </c>
      <c r="AU532" s="265" t="s">
        <v>86</v>
      </c>
      <c r="AV532" s="257" t="s">
        <v>86</v>
      </c>
      <c r="AW532" s="257" t="s">
        <v>40</v>
      </c>
      <c r="AX532" s="257" t="s">
        <v>77</v>
      </c>
      <c r="AY532" s="265" t="s">
        <v>284</v>
      </c>
    </row>
    <row r="533" spans="2:51" s="257" customFormat="1" ht="13.5">
      <c r="B533" s="381"/>
      <c r="D533" s="262" t="s">
        <v>294</v>
      </c>
      <c r="E533" s="265" t="s">
        <v>2131</v>
      </c>
      <c r="F533" s="239" t="s">
        <v>2132</v>
      </c>
      <c r="H533" s="266">
        <v>5.08</v>
      </c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77</v>
      </c>
      <c r="AY533" s="265" t="s">
        <v>284</v>
      </c>
    </row>
    <row r="534" spans="2:51" s="267" customFormat="1" ht="13.5">
      <c r="B534" s="390"/>
      <c r="D534" s="258" t="s">
        <v>294</v>
      </c>
      <c r="E534" s="268" t="s">
        <v>1617</v>
      </c>
      <c r="F534" s="240" t="s">
        <v>304</v>
      </c>
      <c r="H534" s="269">
        <v>6.52</v>
      </c>
      <c r="L534" s="390"/>
      <c r="M534" s="391"/>
      <c r="N534" s="392"/>
      <c r="O534" s="392"/>
      <c r="P534" s="392"/>
      <c r="Q534" s="392"/>
      <c r="R534" s="392"/>
      <c r="S534" s="392"/>
      <c r="T534" s="393"/>
      <c r="AT534" s="394" t="s">
        <v>294</v>
      </c>
      <c r="AU534" s="394" t="s">
        <v>86</v>
      </c>
      <c r="AV534" s="267" t="s">
        <v>292</v>
      </c>
      <c r="AW534" s="267" t="s">
        <v>40</v>
      </c>
      <c r="AX534" s="267" t="s">
        <v>26</v>
      </c>
      <c r="AY534" s="394" t="s">
        <v>284</v>
      </c>
    </row>
    <row r="535" spans="2:65" s="285" customFormat="1" ht="22.5" customHeight="1">
      <c r="B535" s="347"/>
      <c r="C535" s="252" t="s">
        <v>972</v>
      </c>
      <c r="D535" s="252" t="s">
        <v>287</v>
      </c>
      <c r="E535" s="253" t="s">
        <v>1193</v>
      </c>
      <c r="F535" s="236" t="s">
        <v>2133</v>
      </c>
      <c r="G535" s="254" t="s">
        <v>290</v>
      </c>
      <c r="H535" s="255">
        <v>6.52</v>
      </c>
      <c r="I535" s="123">
        <v>0</v>
      </c>
      <c r="J535" s="256">
        <f>ROUND(I535*H535,2)</f>
        <v>0</v>
      </c>
      <c r="K535" s="236" t="s">
        <v>291</v>
      </c>
      <c r="L535" s="347"/>
      <c r="M535" s="372" t="s">
        <v>5</v>
      </c>
      <c r="N535" s="373" t="s">
        <v>48</v>
      </c>
      <c r="O535" s="300"/>
      <c r="P535" s="374">
        <f>O535*H535</f>
        <v>0</v>
      </c>
      <c r="Q535" s="374">
        <v>0</v>
      </c>
      <c r="R535" s="374">
        <f>Q535*H535</f>
        <v>0</v>
      </c>
      <c r="S535" s="374">
        <v>0</v>
      </c>
      <c r="T535" s="375">
        <f>S535*H535</f>
        <v>0</v>
      </c>
      <c r="AR535" s="341" t="s">
        <v>363</v>
      </c>
      <c r="AT535" s="341" t="s">
        <v>287</v>
      </c>
      <c r="AU535" s="341" t="s">
        <v>86</v>
      </c>
      <c r="AY535" s="341" t="s">
        <v>284</v>
      </c>
      <c r="BE535" s="376">
        <f>IF(N535="základní",J535,0)</f>
        <v>0</v>
      </c>
      <c r="BF535" s="376">
        <f>IF(N535="snížená",J535,0)</f>
        <v>0</v>
      </c>
      <c r="BG535" s="376">
        <f>IF(N535="zákl. přenesená",J535,0)</f>
        <v>0</v>
      </c>
      <c r="BH535" s="376">
        <f>IF(N535="sníž. přenesená",J535,0)</f>
        <v>0</v>
      </c>
      <c r="BI535" s="376">
        <f>IF(N535="nulová",J535,0)</f>
        <v>0</v>
      </c>
      <c r="BJ535" s="341" t="s">
        <v>26</v>
      </c>
      <c r="BK535" s="376">
        <f>ROUND(I535*H535,2)</f>
        <v>0</v>
      </c>
      <c r="BL535" s="341" t="s">
        <v>363</v>
      </c>
      <c r="BM535" s="341" t="s">
        <v>2134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1617</v>
      </c>
      <c r="H536" s="260">
        <v>6.52</v>
      </c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22.5" customHeight="1">
      <c r="B537" s="347"/>
      <c r="C537" s="272" t="s">
        <v>977</v>
      </c>
      <c r="D537" s="272" t="s">
        <v>439</v>
      </c>
      <c r="E537" s="273" t="s">
        <v>1204</v>
      </c>
      <c r="F537" s="274" t="s">
        <v>2135</v>
      </c>
      <c r="G537" s="275" t="s">
        <v>462</v>
      </c>
      <c r="H537" s="276">
        <v>0.002</v>
      </c>
      <c r="I537" s="145">
        <v>0</v>
      </c>
      <c r="J537" s="277">
        <f>ROUND(I537*H537,2)</f>
        <v>0</v>
      </c>
      <c r="K537" s="274" t="s">
        <v>291</v>
      </c>
      <c r="L537" s="399"/>
      <c r="M537" s="400" t="s">
        <v>5</v>
      </c>
      <c r="N537" s="401" t="s">
        <v>48</v>
      </c>
      <c r="O537" s="300"/>
      <c r="P537" s="374">
        <f>O537*H537</f>
        <v>0</v>
      </c>
      <c r="Q537" s="374">
        <v>1</v>
      </c>
      <c r="R537" s="374">
        <f>Q537*H537</f>
        <v>0.002</v>
      </c>
      <c r="S537" s="374">
        <v>0</v>
      </c>
      <c r="T537" s="375">
        <f>S537*H537</f>
        <v>0</v>
      </c>
      <c r="AR537" s="341" t="s">
        <v>444</v>
      </c>
      <c r="AT537" s="341" t="s">
        <v>439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363</v>
      </c>
      <c r="BM537" s="341" t="s">
        <v>2136</v>
      </c>
    </row>
    <row r="538" spans="2:51" s="257" customFormat="1" ht="13.5">
      <c r="B538" s="381"/>
      <c r="D538" s="258" t="s">
        <v>294</v>
      </c>
      <c r="E538" s="259" t="s">
        <v>5</v>
      </c>
      <c r="F538" s="237" t="s">
        <v>2137</v>
      </c>
      <c r="H538" s="260">
        <v>0.002</v>
      </c>
      <c r="L538" s="381"/>
      <c r="M538" s="382"/>
      <c r="N538" s="383"/>
      <c r="O538" s="383"/>
      <c r="P538" s="383"/>
      <c r="Q538" s="383"/>
      <c r="R538" s="383"/>
      <c r="S538" s="383"/>
      <c r="T538" s="384"/>
      <c r="AT538" s="265" t="s">
        <v>294</v>
      </c>
      <c r="AU538" s="265" t="s">
        <v>86</v>
      </c>
      <c r="AV538" s="257" t="s">
        <v>86</v>
      </c>
      <c r="AW538" s="257" t="s">
        <v>40</v>
      </c>
      <c r="AX538" s="257" t="s">
        <v>26</v>
      </c>
      <c r="AY538" s="265" t="s">
        <v>284</v>
      </c>
    </row>
    <row r="539" spans="2:65" s="285" customFormat="1" ht="22.5" customHeight="1">
      <c r="B539" s="347"/>
      <c r="C539" s="252" t="s">
        <v>982</v>
      </c>
      <c r="D539" s="252" t="s">
        <v>287</v>
      </c>
      <c r="E539" s="253" t="s">
        <v>1210</v>
      </c>
      <c r="F539" s="236" t="s">
        <v>2138</v>
      </c>
      <c r="G539" s="254" t="s">
        <v>290</v>
      </c>
      <c r="H539" s="255">
        <v>6.52</v>
      </c>
      <c r="I539" s="123">
        <v>0</v>
      </c>
      <c r="J539" s="256">
        <f>ROUND(I539*H539,2)</f>
        <v>0</v>
      </c>
      <c r="K539" s="236" t="s">
        <v>291</v>
      </c>
      <c r="L539" s="347"/>
      <c r="M539" s="372" t="s">
        <v>5</v>
      </c>
      <c r="N539" s="373" t="s">
        <v>48</v>
      </c>
      <c r="O539" s="300"/>
      <c r="P539" s="374">
        <f>O539*H539</f>
        <v>0</v>
      </c>
      <c r="Q539" s="374">
        <v>0.0004</v>
      </c>
      <c r="R539" s="374">
        <f>Q539*H539</f>
        <v>0.002608</v>
      </c>
      <c r="S539" s="374">
        <v>0</v>
      </c>
      <c r="T539" s="375">
        <f>S539*H539</f>
        <v>0</v>
      </c>
      <c r="AR539" s="341" t="s">
        <v>363</v>
      </c>
      <c r="AT539" s="341" t="s">
        <v>287</v>
      </c>
      <c r="AU539" s="341" t="s">
        <v>86</v>
      </c>
      <c r="AY539" s="341" t="s">
        <v>284</v>
      </c>
      <c r="BE539" s="376">
        <f>IF(N539="základní",J539,0)</f>
        <v>0</v>
      </c>
      <c r="BF539" s="376">
        <f>IF(N539="snížená",J539,0)</f>
        <v>0</v>
      </c>
      <c r="BG539" s="376">
        <f>IF(N539="zákl. přenesená",J539,0)</f>
        <v>0</v>
      </c>
      <c r="BH539" s="376">
        <f>IF(N539="sníž. přenesená",J539,0)</f>
        <v>0</v>
      </c>
      <c r="BI539" s="376">
        <f>IF(N539="nulová",J539,0)</f>
        <v>0</v>
      </c>
      <c r="BJ539" s="341" t="s">
        <v>26</v>
      </c>
      <c r="BK539" s="376">
        <f>ROUND(I539*H539,2)</f>
        <v>0</v>
      </c>
      <c r="BL539" s="341" t="s">
        <v>363</v>
      </c>
      <c r="BM539" s="341" t="s">
        <v>2139</v>
      </c>
    </row>
    <row r="540" spans="2:51" s="257" customFormat="1" ht="13.5">
      <c r="B540" s="381"/>
      <c r="D540" s="258" t="s">
        <v>294</v>
      </c>
      <c r="E540" s="259" t="s">
        <v>5</v>
      </c>
      <c r="F540" s="237" t="s">
        <v>1617</v>
      </c>
      <c r="H540" s="260">
        <v>6.52</v>
      </c>
      <c r="L540" s="381"/>
      <c r="M540" s="382"/>
      <c r="N540" s="383"/>
      <c r="O540" s="383"/>
      <c r="P540" s="383"/>
      <c r="Q540" s="383"/>
      <c r="R540" s="383"/>
      <c r="S540" s="383"/>
      <c r="T540" s="384"/>
      <c r="AT540" s="265" t="s">
        <v>294</v>
      </c>
      <c r="AU540" s="265" t="s">
        <v>86</v>
      </c>
      <c r="AV540" s="257" t="s">
        <v>86</v>
      </c>
      <c r="AW540" s="257" t="s">
        <v>40</v>
      </c>
      <c r="AX540" s="257" t="s">
        <v>26</v>
      </c>
      <c r="AY540" s="265" t="s">
        <v>284</v>
      </c>
    </row>
    <row r="541" spans="2:65" s="285" customFormat="1" ht="22.5" customHeight="1">
      <c r="B541" s="347"/>
      <c r="C541" s="272" t="s">
        <v>987</v>
      </c>
      <c r="D541" s="272" t="s">
        <v>439</v>
      </c>
      <c r="E541" s="273" t="s">
        <v>1218</v>
      </c>
      <c r="F541" s="274" t="s">
        <v>1219</v>
      </c>
      <c r="G541" s="275" t="s">
        <v>290</v>
      </c>
      <c r="H541" s="276">
        <v>7.824</v>
      </c>
      <c r="I541" s="145">
        <v>0</v>
      </c>
      <c r="J541" s="277">
        <f>ROUND(I541*H541,2)</f>
        <v>0</v>
      </c>
      <c r="K541" s="274" t="s">
        <v>5</v>
      </c>
      <c r="L541" s="399"/>
      <c r="M541" s="400" t="s">
        <v>5</v>
      </c>
      <c r="N541" s="401" t="s">
        <v>48</v>
      </c>
      <c r="O541" s="300"/>
      <c r="P541" s="374">
        <f>O541*H541</f>
        <v>0</v>
      </c>
      <c r="Q541" s="374">
        <v>0.00388</v>
      </c>
      <c r="R541" s="374">
        <f>Q541*H541</f>
        <v>0.03035712</v>
      </c>
      <c r="S541" s="374">
        <v>0</v>
      </c>
      <c r="T541" s="375">
        <f>S541*H541</f>
        <v>0</v>
      </c>
      <c r="AR541" s="341" t="s">
        <v>444</v>
      </c>
      <c r="AT541" s="341" t="s">
        <v>439</v>
      </c>
      <c r="AU541" s="341" t="s">
        <v>86</v>
      </c>
      <c r="AY541" s="341" t="s">
        <v>284</v>
      </c>
      <c r="BE541" s="376">
        <f>IF(N541="základní",J541,0)</f>
        <v>0</v>
      </c>
      <c r="BF541" s="376">
        <f>IF(N541="snížená",J541,0)</f>
        <v>0</v>
      </c>
      <c r="BG541" s="376">
        <f>IF(N541="zákl. přenesená",J541,0)</f>
        <v>0</v>
      </c>
      <c r="BH541" s="376">
        <f>IF(N541="sníž. přenesená",J541,0)</f>
        <v>0</v>
      </c>
      <c r="BI541" s="376">
        <f>IF(N541="nulová",J541,0)</f>
        <v>0</v>
      </c>
      <c r="BJ541" s="341" t="s">
        <v>26</v>
      </c>
      <c r="BK541" s="376">
        <f>ROUND(I541*H541,2)</f>
        <v>0</v>
      </c>
      <c r="BL541" s="341" t="s">
        <v>363</v>
      </c>
      <c r="BM541" s="341" t="s">
        <v>2140</v>
      </c>
    </row>
    <row r="542" spans="2:51" s="257" customFormat="1" ht="13.5">
      <c r="B542" s="381"/>
      <c r="D542" s="258" t="s">
        <v>294</v>
      </c>
      <c r="E542" s="259" t="s">
        <v>5</v>
      </c>
      <c r="F542" s="237" t="s">
        <v>2141</v>
      </c>
      <c r="H542" s="260">
        <v>7.824</v>
      </c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22.5" customHeight="1">
      <c r="B543" s="347"/>
      <c r="C543" s="252" t="s">
        <v>992</v>
      </c>
      <c r="D543" s="252" t="s">
        <v>287</v>
      </c>
      <c r="E543" s="253" t="s">
        <v>1224</v>
      </c>
      <c r="F543" s="236" t="s">
        <v>1225</v>
      </c>
      <c r="G543" s="254" t="s">
        <v>452</v>
      </c>
      <c r="H543" s="255">
        <v>20.96</v>
      </c>
      <c r="I543" s="123">
        <v>0</v>
      </c>
      <c r="J543" s="256">
        <f>ROUND(I543*H543,2)</f>
        <v>0</v>
      </c>
      <c r="K543" s="236" t="s">
        <v>5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</v>
      </c>
      <c r="T543" s="375">
        <f>S543*H543</f>
        <v>0</v>
      </c>
      <c r="AR543" s="341" t="s">
        <v>363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363</v>
      </c>
      <c r="BM543" s="341" t="s">
        <v>2142</v>
      </c>
    </row>
    <row r="544" spans="2:51" s="261" customFormat="1" ht="13.5">
      <c r="B544" s="377"/>
      <c r="D544" s="262" t="s">
        <v>294</v>
      </c>
      <c r="E544" s="263" t="s">
        <v>5</v>
      </c>
      <c r="F544" s="238" t="s">
        <v>298</v>
      </c>
      <c r="H544" s="264" t="s">
        <v>5</v>
      </c>
      <c r="L544" s="377"/>
      <c r="M544" s="378"/>
      <c r="N544" s="379"/>
      <c r="O544" s="379"/>
      <c r="P544" s="379"/>
      <c r="Q544" s="379"/>
      <c r="R544" s="379"/>
      <c r="S544" s="379"/>
      <c r="T544" s="380"/>
      <c r="AT544" s="264" t="s">
        <v>294</v>
      </c>
      <c r="AU544" s="264" t="s">
        <v>86</v>
      </c>
      <c r="AV544" s="261" t="s">
        <v>26</v>
      </c>
      <c r="AW544" s="261" t="s">
        <v>40</v>
      </c>
      <c r="AX544" s="261" t="s">
        <v>77</v>
      </c>
      <c r="AY544" s="264" t="s">
        <v>284</v>
      </c>
    </row>
    <row r="545" spans="2:51" s="257" customFormat="1" ht="13.5">
      <c r="B545" s="381"/>
      <c r="D545" s="262" t="s">
        <v>294</v>
      </c>
      <c r="E545" s="265" t="s">
        <v>5</v>
      </c>
      <c r="F545" s="239" t="s">
        <v>2143</v>
      </c>
      <c r="H545" s="266">
        <v>4.8</v>
      </c>
      <c r="L545" s="381"/>
      <c r="M545" s="382"/>
      <c r="N545" s="383"/>
      <c r="O545" s="383"/>
      <c r="P545" s="383"/>
      <c r="Q545" s="383"/>
      <c r="R545" s="383"/>
      <c r="S545" s="383"/>
      <c r="T545" s="384"/>
      <c r="AT545" s="265" t="s">
        <v>294</v>
      </c>
      <c r="AU545" s="265" t="s">
        <v>86</v>
      </c>
      <c r="AV545" s="257" t="s">
        <v>86</v>
      </c>
      <c r="AW545" s="257" t="s">
        <v>40</v>
      </c>
      <c r="AX545" s="257" t="s">
        <v>77</v>
      </c>
      <c r="AY545" s="265" t="s">
        <v>284</v>
      </c>
    </row>
    <row r="546" spans="2:51" s="257" customFormat="1" ht="13.5">
      <c r="B546" s="381"/>
      <c r="D546" s="262" t="s">
        <v>294</v>
      </c>
      <c r="E546" s="265" t="s">
        <v>5</v>
      </c>
      <c r="F546" s="239" t="s">
        <v>2144</v>
      </c>
      <c r="H546" s="266">
        <v>16.16</v>
      </c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77</v>
      </c>
      <c r="AY546" s="265" t="s">
        <v>284</v>
      </c>
    </row>
    <row r="547" spans="2:51" s="267" customFormat="1" ht="13.5">
      <c r="B547" s="390"/>
      <c r="D547" s="258" t="s">
        <v>294</v>
      </c>
      <c r="E547" s="268" t="s">
        <v>5</v>
      </c>
      <c r="F547" s="240" t="s">
        <v>304</v>
      </c>
      <c r="H547" s="269">
        <v>20.96</v>
      </c>
      <c r="L547" s="390"/>
      <c r="M547" s="391"/>
      <c r="N547" s="392"/>
      <c r="O547" s="392"/>
      <c r="P547" s="392"/>
      <c r="Q547" s="392"/>
      <c r="R547" s="392"/>
      <c r="S547" s="392"/>
      <c r="T547" s="393"/>
      <c r="AT547" s="394" t="s">
        <v>294</v>
      </c>
      <c r="AU547" s="394" t="s">
        <v>86</v>
      </c>
      <c r="AV547" s="267" t="s">
        <v>292</v>
      </c>
      <c r="AW547" s="267" t="s">
        <v>40</v>
      </c>
      <c r="AX547" s="267" t="s">
        <v>26</v>
      </c>
      <c r="AY547" s="394" t="s">
        <v>284</v>
      </c>
    </row>
    <row r="548" spans="2:65" s="285" customFormat="1" ht="22.5" customHeight="1">
      <c r="B548" s="347"/>
      <c r="C548" s="252" t="s">
        <v>997</v>
      </c>
      <c r="D548" s="252" t="s">
        <v>287</v>
      </c>
      <c r="E548" s="253" t="s">
        <v>1229</v>
      </c>
      <c r="F548" s="236" t="s">
        <v>1230</v>
      </c>
      <c r="G548" s="254" t="s">
        <v>290</v>
      </c>
      <c r="H548" s="255">
        <v>178.238</v>
      </c>
      <c r="I548" s="123">
        <v>0</v>
      </c>
      <c r="J548" s="256">
        <f>ROUND(I548*H548,2)</f>
        <v>0</v>
      </c>
      <c r="K548" s="236" t="s">
        <v>5</v>
      </c>
      <c r="L548" s="347"/>
      <c r="M548" s="372" t="s">
        <v>5</v>
      </c>
      <c r="N548" s="373" t="s">
        <v>48</v>
      </c>
      <c r="O548" s="300"/>
      <c r="P548" s="374">
        <f>O548*H548</f>
        <v>0</v>
      </c>
      <c r="Q548" s="374">
        <v>0.00078</v>
      </c>
      <c r="R548" s="374">
        <f>Q548*H548</f>
        <v>0.13902564</v>
      </c>
      <c r="S548" s="374">
        <v>0</v>
      </c>
      <c r="T548" s="375">
        <f>S548*H548</f>
        <v>0</v>
      </c>
      <c r="AR548" s="341" t="s">
        <v>363</v>
      </c>
      <c r="AT548" s="341" t="s">
        <v>287</v>
      </c>
      <c r="AU548" s="341" t="s">
        <v>86</v>
      </c>
      <c r="AY548" s="341" t="s">
        <v>284</v>
      </c>
      <c r="BE548" s="376">
        <f>IF(N548="základní",J548,0)</f>
        <v>0</v>
      </c>
      <c r="BF548" s="376">
        <f>IF(N548="snížená",J548,0)</f>
        <v>0</v>
      </c>
      <c r="BG548" s="376">
        <f>IF(N548="zákl. přenesená",J548,0)</f>
        <v>0</v>
      </c>
      <c r="BH548" s="376">
        <f>IF(N548="sníž. přenesená",J548,0)</f>
        <v>0</v>
      </c>
      <c r="BI548" s="376">
        <f>IF(N548="nulová",J548,0)</f>
        <v>0</v>
      </c>
      <c r="BJ548" s="341" t="s">
        <v>26</v>
      </c>
      <c r="BK548" s="376">
        <f>ROUND(I548*H548,2)</f>
        <v>0</v>
      </c>
      <c r="BL548" s="341" t="s">
        <v>363</v>
      </c>
      <c r="BM548" s="341" t="s">
        <v>2145</v>
      </c>
    </row>
    <row r="549" spans="2:51" s="257" customFormat="1" ht="13.5">
      <c r="B549" s="381"/>
      <c r="D549" s="258" t="s">
        <v>294</v>
      </c>
      <c r="E549" s="259" t="s">
        <v>5</v>
      </c>
      <c r="F549" s="237" t="s">
        <v>2146</v>
      </c>
      <c r="H549" s="260">
        <v>178.238</v>
      </c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1002</v>
      </c>
      <c r="D550" s="252" t="s">
        <v>287</v>
      </c>
      <c r="E550" s="253" t="s">
        <v>2147</v>
      </c>
      <c r="F550" s="236" t="s">
        <v>2148</v>
      </c>
      <c r="G550" s="254" t="s">
        <v>485</v>
      </c>
      <c r="H550" s="255">
        <v>4</v>
      </c>
      <c r="I550" s="123">
        <v>0</v>
      </c>
      <c r="J550" s="256">
        <f>ROUND(I550*H550,2)</f>
        <v>0</v>
      </c>
      <c r="K550" s="236" t="s">
        <v>5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0.00015</v>
      </c>
      <c r="R550" s="374">
        <f>Q550*H550</f>
        <v>0.0006</v>
      </c>
      <c r="S550" s="374">
        <v>0</v>
      </c>
      <c r="T550" s="375">
        <f>S550*H550</f>
        <v>0</v>
      </c>
      <c r="AR550" s="341" t="s">
        <v>363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363</v>
      </c>
      <c r="BM550" s="341" t="s">
        <v>2149</v>
      </c>
    </row>
    <row r="551" spans="2:51" s="261" customFormat="1" ht="13.5">
      <c r="B551" s="377"/>
      <c r="D551" s="262" t="s">
        <v>294</v>
      </c>
      <c r="E551" s="263" t="s">
        <v>5</v>
      </c>
      <c r="F551" s="238" t="s">
        <v>298</v>
      </c>
      <c r="H551" s="264" t="s">
        <v>5</v>
      </c>
      <c r="L551" s="377"/>
      <c r="M551" s="378"/>
      <c r="N551" s="379"/>
      <c r="O551" s="379"/>
      <c r="P551" s="379"/>
      <c r="Q551" s="379"/>
      <c r="R551" s="379"/>
      <c r="S551" s="379"/>
      <c r="T551" s="380"/>
      <c r="AT551" s="264" t="s">
        <v>294</v>
      </c>
      <c r="AU551" s="264" t="s">
        <v>86</v>
      </c>
      <c r="AV551" s="261" t="s">
        <v>26</v>
      </c>
      <c r="AW551" s="261" t="s">
        <v>40</v>
      </c>
      <c r="AX551" s="261" t="s">
        <v>77</v>
      </c>
      <c r="AY551" s="264" t="s">
        <v>284</v>
      </c>
    </row>
    <row r="552" spans="2:51" s="257" customFormat="1" ht="13.5">
      <c r="B552" s="381"/>
      <c r="D552" s="258" t="s">
        <v>294</v>
      </c>
      <c r="E552" s="259" t="s">
        <v>5</v>
      </c>
      <c r="F552" s="237" t="s">
        <v>292</v>
      </c>
      <c r="H552" s="260">
        <v>4</v>
      </c>
      <c r="L552" s="381"/>
      <c r="M552" s="382"/>
      <c r="N552" s="383"/>
      <c r="O552" s="383"/>
      <c r="P552" s="383"/>
      <c r="Q552" s="383"/>
      <c r="R552" s="383"/>
      <c r="S552" s="383"/>
      <c r="T552" s="384"/>
      <c r="AT552" s="265" t="s">
        <v>294</v>
      </c>
      <c r="AU552" s="265" t="s">
        <v>86</v>
      </c>
      <c r="AV552" s="257" t="s">
        <v>86</v>
      </c>
      <c r="AW552" s="257" t="s">
        <v>40</v>
      </c>
      <c r="AX552" s="257" t="s">
        <v>26</v>
      </c>
      <c r="AY552" s="265" t="s">
        <v>284</v>
      </c>
    </row>
    <row r="553" spans="2:65" s="285" customFormat="1" ht="22.5" customHeight="1">
      <c r="B553" s="347"/>
      <c r="C553" s="252" t="s">
        <v>1007</v>
      </c>
      <c r="D553" s="252" t="s">
        <v>287</v>
      </c>
      <c r="E553" s="253" t="s">
        <v>2150</v>
      </c>
      <c r="F553" s="236" t="s">
        <v>2151</v>
      </c>
      <c r="G553" s="254" t="s">
        <v>485</v>
      </c>
      <c r="H553" s="255">
        <v>13</v>
      </c>
      <c r="I553" s="123">
        <v>0</v>
      </c>
      <c r="J553" s="256">
        <f>ROUND(I553*H553,2)</f>
        <v>0</v>
      </c>
      <c r="K553" s="236" t="s">
        <v>5</v>
      </c>
      <c r="L553" s="347"/>
      <c r="M553" s="372" t="s">
        <v>5</v>
      </c>
      <c r="N553" s="373" t="s">
        <v>48</v>
      </c>
      <c r="O553" s="300"/>
      <c r="P553" s="374">
        <f>O553*H553</f>
        <v>0</v>
      </c>
      <c r="Q553" s="374">
        <v>0.00015</v>
      </c>
      <c r="R553" s="374">
        <f>Q553*H553</f>
        <v>0.00195</v>
      </c>
      <c r="S553" s="374">
        <v>0</v>
      </c>
      <c r="T553" s="375">
        <f>S553*H553</f>
        <v>0</v>
      </c>
      <c r="AR553" s="341" t="s">
        <v>363</v>
      </c>
      <c r="AT553" s="341" t="s">
        <v>287</v>
      </c>
      <c r="AU553" s="341" t="s">
        <v>86</v>
      </c>
      <c r="AY553" s="341" t="s">
        <v>284</v>
      </c>
      <c r="BE553" s="376">
        <f>IF(N553="základní",J553,0)</f>
        <v>0</v>
      </c>
      <c r="BF553" s="376">
        <f>IF(N553="snížená",J553,0)</f>
        <v>0</v>
      </c>
      <c r="BG553" s="376">
        <f>IF(N553="zákl. přenesená",J553,0)</f>
        <v>0</v>
      </c>
      <c r="BH553" s="376">
        <f>IF(N553="sníž. přenesená",J553,0)</f>
        <v>0</v>
      </c>
      <c r="BI553" s="376">
        <f>IF(N553="nulová",J553,0)</f>
        <v>0</v>
      </c>
      <c r="BJ553" s="341" t="s">
        <v>26</v>
      </c>
      <c r="BK553" s="376">
        <f>ROUND(I553*H553,2)</f>
        <v>0</v>
      </c>
      <c r="BL553" s="341" t="s">
        <v>363</v>
      </c>
      <c r="BM553" s="341" t="s">
        <v>2152</v>
      </c>
    </row>
    <row r="554" spans="2:51" s="261" customFormat="1" ht="13.5">
      <c r="B554" s="377"/>
      <c r="D554" s="262" t="s">
        <v>294</v>
      </c>
      <c r="E554" s="263" t="s">
        <v>5</v>
      </c>
      <c r="F554" s="238" t="s">
        <v>298</v>
      </c>
      <c r="H554" s="264" t="s">
        <v>5</v>
      </c>
      <c r="L554" s="377"/>
      <c r="M554" s="378"/>
      <c r="N554" s="379"/>
      <c r="O554" s="379"/>
      <c r="P554" s="379"/>
      <c r="Q554" s="379"/>
      <c r="R554" s="379"/>
      <c r="S554" s="379"/>
      <c r="T554" s="380"/>
      <c r="AT554" s="264" t="s">
        <v>294</v>
      </c>
      <c r="AU554" s="264" t="s">
        <v>86</v>
      </c>
      <c r="AV554" s="261" t="s">
        <v>26</v>
      </c>
      <c r="AW554" s="261" t="s">
        <v>40</v>
      </c>
      <c r="AX554" s="261" t="s">
        <v>77</v>
      </c>
      <c r="AY554" s="264" t="s">
        <v>284</v>
      </c>
    </row>
    <row r="555" spans="2:51" s="257" customFormat="1" ht="13.5">
      <c r="B555" s="381"/>
      <c r="D555" s="258" t="s">
        <v>294</v>
      </c>
      <c r="E555" s="259" t="s">
        <v>5</v>
      </c>
      <c r="F555" s="237" t="s">
        <v>312</v>
      </c>
      <c r="H555" s="260">
        <v>13</v>
      </c>
      <c r="L555" s="381"/>
      <c r="M555" s="382"/>
      <c r="N555" s="383"/>
      <c r="O555" s="383"/>
      <c r="P555" s="383"/>
      <c r="Q555" s="383"/>
      <c r="R555" s="383"/>
      <c r="S555" s="383"/>
      <c r="T555" s="384"/>
      <c r="AT555" s="265" t="s">
        <v>294</v>
      </c>
      <c r="AU555" s="265" t="s">
        <v>86</v>
      </c>
      <c r="AV555" s="257" t="s">
        <v>86</v>
      </c>
      <c r="AW555" s="257" t="s">
        <v>40</v>
      </c>
      <c r="AX555" s="257" t="s">
        <v>26</v>
      </c>
      <c r="AY555" s="265" t="s">
        <v>284</v>
      </c>
    </row>
    <row r="556" spans="2:65" s="285" customFormat="1" ht="22.5" customHeight="1">
      <c r="B556" s="347"/>
      <c r="C556" s="252" t="s">
        <v>1012</v>
      </c>
      <c r="D556" s="252" t="s">
        <v>287</v>
      </c>
      <c r="E556" s="253" t="s">
        <v>1234</v>
      </c>
      <c r="F556" s="236" t="s">
        <v>1235</v>
      </c>
      <c r="G556" s="254" t="s">
        <v>452</v>
      </c>
      <c r="H556" s="255">
        <v>142.59</v>
      </c>
      <c r="I556" s="123">
        <v>0</v>
      </c>
      <c r="J556" s="256">
        <f>ROUND(I556*H556,2)</f>
        <v>0</v>
      </c>
      <c r="K556" s="236" t="s">
        <v>5</v>
      </c>
      <c r="L556" s="347"/>
      <c r="M556" s="372" t="s">
        <v>5</v>
      </c>
      <c r="N556" s="373" t="s">
        <v>48</v>
      </c>
      <c r="O556" s="300"/>
      <c r="P556" s="374">
        <f>O556*H556</f>
        <v>0</v>
      </c>
      <c r="Q556" s="374">
        <v>0.00028</v>
      </c>
      <c r="R556" s="374">
        <f>Q556*H556</f>
        <v>0.039925199999999994</v>
      </c>
      <c r="S556" s="374">
        <v>0</v>
      </c>
      <c r="T556" s="375">
        <f>S556*H556</f>
        <v>0</v>
      </c>
      <c r="AR556" s="341" t="s">
        <v>363</v>
      </c>
      <c r="AT556" s="341" t="s">
        <v>287</v>
      </c>
      <c r="AU556" s="341" t="s">
        <v>86</v>
      </c>
      <c r="AY556" s="341" t="s">
        <v>284</v>
      </c>
      <c r="BE556" s="376">
        <f>IF(N556="základní",J556,0)</f>
        <v>0</v>
      </c>
      <c r="BF556" s="376">
        <f>IF(N556="snížená",J556,0)</f>
        <v>0</v>
      </c>
      <c r="BG556" s="376">
        <f>IF(N556="zákl. přenesená",J556,0)</f>
        <v>0</v>
      </c>
      <c r="BH556" s="376">
        <f>IF(N556="sníž. přenesená",J556,0)</f>
        <v>0</v>
      </c>
      <c r="BI556" s="376">
        <f>IF(N556="nulová",J556,0)</f>
        <v>0</v>
      </c>
      <c r="BJ556" s="341" t="s">
        <v>26</v>
      </c>
      <c r="BK556" s="376">
        <f>ROUND(I556*H556,2)</f>
        <v>0</v>
      </c>
      <c r="BL556" s="341" t="s">
        <v>363</v>
      </c>
      <c r="BM556" s="341" t="s">
        <v>2153</v>
      </c>
    </row>
    <row r="557" spans="2:51" s="257" customFormat="1" ht="13.5">
      <c r="B557" s="381"/>
      <c r="D557" s="258" t="s">
        <v>294</v>
      </c>
      <c r="E557" s="259" t="s">
        <v>5</v>
      </c>
      <c r="F557" s="237" t="s">
        <v>1624</v>
      </c>
      <c r="H557" s="260">
        <v>142.59</v>
      </c>
      <c r="L557" s="381"/>
      <c r="M557" s="382"/>
      <c r="N557" s="383"/>
      <c r="O557" s="383"/>
      <c r="P557" s="383"/>
      <c r="Q557" s="383"/>
      <c r="R557" s="383"/>
      <c r="S557" s="383"/>
      <c r="T557" s="384"/>
      <c r="AT557" s="265" t="s">
        <v>294</v>
      </c>
      <c r="AU557" s="265" t="s">
        <v>86</v>
      </c>
      <c r="AV557" s="257" t="s">
        <v>86</v>
      </c>
      <c r="AW557" s="257" t="s">
        <v>40</v>
      </c>
      <c r="AX557" s="257" t="s">
        <v>26</v>
      </c>
      <c r="AY557" s="265" t="s">
        <v>284</v>
      </c>
    </row>
    <row r="558" spans="2:65" s="285" customFormat="1" ht="44.25" customHeight="1">
      <c r="B558" s="347"/>
      <c r="C558" s="252" t="s">
        <v>1016</v>
      </c>
      <c r="D558" s="252" t="s">
        <v>287</v>
      </c>
      <c r="E558" s="253" t="s">
        <v>2154</v>
      </c>
      <c r="F558" s="236" t="s">
        <v>2155</v>
      </c>
      <c r="G558" s="254" t="s">
        <v>462</v>
      </c>
      <c r="H558" s="255">
        <v>0.216</v>
      </c>
      <c r="I558" s="123">
        <v>0</v>
      </c>
      <c r="J558" s="256">
        <f>ROUND(I558*H558,2)</f>
        <v>0</v>
      </c>
      <c r="K558" s="236" t="s">
        <v>291</v>
      </c>
      <c r="L558" s="347"/>
      <c r="M558" s="372" t="s">
        <v>5</v>
      </c>
      <c r="N558" s="373" t="s">
        <v>48</v>
      </c>
      <c r="O558" s="300"/>
      <c r="P558" s="374">
        <f>O558*H558</f>
        <v>0</v>
      </c>
      <c r="Q558" s="374">
        <v>0</v>
      </c>
      <c r="R558" s="374">
        <f>Q558*H558</f>
        <v>0</v>
      </c>
      <c r="S558" s="374">
        <v>0</v>
      </c>
      <c r="T558" s="375">
        <f>S558*H558</f>
        <v>0</v>
      </c>
      <c r="AR558" s="341" t="s">
        <v>363</v>
      </c>
      <c r="AT558" s="341" t="s">
        <v>287</v>
      </c>
      <c r="AU558" s="341" t="s">
        <v>86</v>
      </c>
      <c r="AY558" s="341" t="s">
        <v>284</v>
      </c>
      <c r="BE558" s="376">
        <f>IF(N558="základní",J558,0)</f>
        <v>0</v>
      </c>
      <c r="BF558" s="376">
        <f>IF(N558="snížená",J558,0)</f>
        <v>0</v>
      </c>
      <c r="BG558" s="376">
        <f>IF(N558="zákl. přenesená",J558,0)</f>
        <v>0</v>
      </c>
      <c r="BH558" s="376">
        <f>IF(N558="sníž. přenesená",J558,0)</f>
        <v>0</v>
      </c>
      <c r="BI558" s="376">
        <f>IF(N558="nulová",J558,0)</f>
        <v>0</v>
      </c>
      <c r="BJ558" s="341" t="s">
        <v>26</v>
      </c>
      <c r="BK558" s="376">
        <f>ROUND(I558*H558,2)</f>
        <v>0</v>
      </c>
      <c r="BL558" s="341" t="s">
        <v>363</v>
      </c>
      <c r="BM558" s="341" t="s">
        <v>2156</v>
      </c>
    </row>
    <row r="559" spans="2:65" s="285" customFormat="1" ht="22.5" customHeight="1">
      <c r="B559" s="347"/>
      <c r="C559" s="252" t="s">
        <v>1020</v>
      </c>
      <c r="D559" s="252" t="s">
        <v>287</v>
      </c>
      <c r="E559" s="253" t="s">
        <v>1242</v>
      </c>
      <c r="F559" s="236" t="s">
        <v>2157</v>
      </c>
      <c r="G559" s="254" t="s">
        <v>462</v>
      </c>
      <c r="H559" s="255">
        <v>0.216</v>
      </c>
      <c r="I559" s="123">
        <v>0</v>
      </c>
      <c r="J559" s="256">
        <f>ROUND(I559*H559,2)</f>
        <v>0</v>
      </c>
      <c r="K559" s="236" t="s">
        <v>291</v>
      </c>
      <c r="L559" s="347"/>
      <c r="M559" s="372" t="s">
        <v>5</v>
      </c>
      <c r="N559" s="373" t="s">
        <v>48</v>
      </c>
      <c r="O559" s="300"/>
      <c r="P559" s="374">
        <f>O559*H559</f>
        <v>0</v>
      </c>
      <c r="Q559" s="374">
        <v>0</v>
      </c>
      <c r="R559" s="374">
        <f>Q559*H559</f>
        <v>0</v>
      </c>
      <c r="S559" s="374">
        <v>0</v>
      </c>
      <c r="T559" s="375">
        <f>S559*H559</f>
        <v>0</v>
      </c>
      <c r="AR559" s="341" t="s">
        <v>363</v>
      </c>
      <c r="AT559" s="341" t="s">
        <v>287</v>
      </c>
      <c r="AU559" s="341" t="s">
        <v>86</v>
      </c>
      <c r="AY559" s="341" t="s">
        <v>284</v>
      </c>
      <c r="BE559" s="376">
        <f>IF(N559="základní",J559,0)</f>
        <v>0</v>
      </c>
      <c r="BF559" s="376">
        <f>IF(N559="snížená",J559,0)</f>
        <v>0</v>
      </c>
      <c r="BG559" s="376">
        <f>IF(N559="zákl. přenesená",J559,0)</f>
        <v>0</v>
      </c>
      <c r="BH559" s="376">
        <f>IF(N559="sníž. přenesená",J559,0)</f>
        <v>0</v>
      </c>
      <c r="BI559" s="376">
        <f>IF(N559="nulová",J559,0)</f>
        <v>0</v>
      </c>
      <c r="BJ559" s="341" t="s">
        <v>26</v>
      </c>
      <c r="BK559" s="376">
        <f>ROUND(I559*H559,2)</f>
        <v>0</v>
      </c>
      <c r="BL559" s="341" t="s">
        <v>363</v>
      </c>
      <c r="BM559" s="341" t="s">
        <v>2158</v>
      </c>
    </row>
    <row r="560" spans="2:63" s="246" customFormat="1" ht="29.85" customHeight="1">
      <c r="B560" s="365"/>
      <c r="D560" s="250" t="s">
        <v>76</v>
      </c>
      <c r="E560" s="242" t="s">
        <v>1245</v>
      </c>
      <c r="F560" s="242" t="s">
        <v>1246</v>
      </c>
      <c r="J560" s="251">
        <f>BK560</f>
        <v>0</v>
      </c>
      <c r="L560" s="365"/>
      <c r="M560" s="366"/>
      <c r="N560" s="367"/>
      <c r="O560" s="367"/>
      <c r="P560" s="368">
        <f>SUM(P561:P581)</f>
        <v>0</v>
      </c>
      <c r="Q560" s="367"/>
      <c r="R560" s="368">
        <f>SUM(R561:R581)</f>
        <v>4.2714</v>
      </c>
      <c r="S560" s="367"/>
      <c r="T560" s="369">
        <f>SUM(T561:T581)</f>
        <v>0</v>
      </c>
      <c r="AR560" s="247" t="s">
        <v>86</v>
      </c>
      <c r="AT560" s="370" t="s">
        <v>76</v>
      </c>
      <c r="AU560" s="370" t="s">
        <v>26</v>
      </c>
      <c r="AY560" s="247" t="s">
        <v>284</v>
      </c>
      <c r="BK560" s="371">
        <f>SUM(BK561:BK581)</f>
        <v>0</v>
      </c>
    </row>
    <row r="561" spans="2:65" s="285" customFormat="1" ht="31.5" customHeight="1">
      <c r="B561" s="347"/>
      <c r="C561" s="252" t="s">
        <v>1025</v>
      </c>
      <c r="D561" s="252" t="s">
        <v>287</v>
      </c>
      <c r="E561" s="253" t="s">
        <v>2159</v>
      </c>
      <c r="F561" s="236" t="s">
        <v>2160</v>
      </c>
      <c r="G561" s="254" t="s">
        <v>290</v>
      </c>
      <c r="H561" s="255">
        <v>675</v>
      </c>
      <c r="I561" s="123">
        <v>0</v>
      </c>
      <c r="J561" s="256">
        <f>ROUND(I561*H561,2)</f>
        <v>0</v>
      </c>
      <c r="K561" s="236" t="s">
        <v>291</v>
      </c>
      <c r="L561" s="347"/>
      <c r="M561" s="372" t="s">
        <v>5</v>
      </c>
      <c r="N561" s="373" t="s">
        <v>48</v>
      </c>
      <c r="O561" s="300"/>
      <c r="P561" s="374">
        <f>O561*H561</f>
        <v>0</v>
      </c>
      <c r="Q561" s="374">
        <v>1E-05</v>
      </c>
      <c r="R561" s="374">
        <f>Q561*H561</f>
        <v>0.006750000000000001</v>
      </c>
      <c r="S561" s="374">
        <v>0</v>
      </c>
      <c r="T561" s="375">
        <f>S561*H561</f>
        <v>0</v>
      </c>
      <c r="AR561" s="341" t="s">
        <v>363</v>
      </c>
      <c r="AT561" s="341" t="s">
        <v>287</v>
      </c>
      <c r="AU561" s="341" t="s">
        <v>86</v>
      </c>
      <c r="AY561" s="341" t="s">
        <v>284</v>
      </c>
      <c r="BE561" s="376">
        <f>IF(N561="základní",J561,0)</f>
        <v>0</v>
      </c>
      <c r="BF561" s="376">
        <f>IF(N561="snížená",J561,0)</f>
        <v>0</v>
      </c>
      <c r="BG561" s="376">
        <f>IF(N561="zákl. přenesená",J561,0)</f>
        <v>0</v>
      </c>
      <c r="BH561" s="376">
        <f>IF(N561="sníž. přenesená",J561,0)</f>
        <v>0</v>
      </c>
      <c r="BI561" s="376">
        <f>IF(N561="nulová",J561,0)</f>
        <v>0</v>
      </c>
      <c r="BJ561" s="341" t="s">
        <v>26</v>
      </c>
      <c r="BK561" s="376">
        <f>ROUND(I561*H561,2)</f>
        <v>0</v>
      </c>
      <c r="BL561" s="341" t="s">
        <v>363</v>
      </c>
      <c r="BM561" s="341" t="s">
        <v>2161</v>
      </c>
    </row>
    <row r="562" spans="2:51" s="261" customFormat="1" ht="13.5">
      <c r="B562" s="377"/>
      <c r="D562" s="262" t="s">
        <v>294</v>
      </c>
      <c r="E562" s="263" t="s">
        <v>5</v>
      </c>
      <c r="F562" s="238" t="s">
        <v>2162</v>
      </c>
      <c r="H562" s="264" t="s">
        <v>5</v>
      </c>
      <c r="L562" s="377"/>
      <c r="M562" s="378"/>
      <c r="N562" s="379"/>
      <c r="O562" s="379"/>
      <c r="P562" s="379"/>
      <c r="Q562" s="379"/>
      <c r="R562" s="379"/>
      <c r="S562" s="379"/>
      <c r="T562" s="380"/>
      <c r="AT562" s="264" t="s">
        <v>294</v>
      </c>
      <c r="AU562" s="264" t="s">
        <v>86</v>
      </c>
      <c r="AV562" s="261" t="s">
        <v>26</v>
      </c>
      <c r="AW562" s="261" t="s">
        <v>40</v>
      </c>
      <c r="AX562" s="261" t="s">
        <v>77</v>
      </c>
      <c r="AY562" s="264" t="s">
        <v>284</v>
      </c>
    </row>
    <row r="563" spans="2:51" s="257" customFormat="1" ht="13.5">
      <c r="B563" s="381"/>
      <c r="D563" s="258" t="s">
        <v>294</v>
      </c>
      <c r="E563" s="259" t="s">
        <v>1657</v>
      </c>
      <c r="F563" s="237" t="s">
        <v>2163</v>
      </c>
      <c r="H563" s="260">
        <v>675</v>
      </c>
      <c r="L563" s="381"/>
      <c r="M563" s="382"/>
      <c r="N563" s="383"/>
      <c r="O563" s="383"/>
      <c r="P563" s="383"/>
      <c r="Q563" s="383"/>
      <c r="R563" s="383"/>
      <c r="S563" s="383"/>
      <c r="T563" s="384"/>
      <c r="AT563" s="265" t="s">
        <v>294</v>
      </c>
      <c r="AU563" s="265" t="s">
        <v>86</v>
      </c>
      <c r="AV563" s="257" t="s">
        <v>86</v>
      </c>
      <c r="AW563" s="257" t="s">
        <v>40</v>
      </c>
      <c r="AX563" s="257" t="s">
        <v>26</v>
      </c>
      <c r="AY563" s="265" t="s">
        <v>284</v>
      </c>
    </row>
    <row r="564" spans="2:65" s="285" customFormat="1" ht="22.5" customHeight="1">
      <c r="B564" s="347"/>
      <c r="C564" s="272" t="s">
        <v>1032</v>
      </c>
      <c r="D564" s="272" t="s">
        <v>439</v>
      </c>
      <c r="E564" s="273" t="s">
        <v>2164</v>
      </c>
      <c r="F564" s="274" t="s">
        <v>2165</v>
      </c>
      <c r="G564" s="275" t="s">
        <v>290</v>
      </c>
      <c r="H564" s="276">
        <v>810</v>
      </c>
      <c r="I564" s="145">
        <v>0</v>
      </c>
      <c r="J564" s="277">
        <f>ROUND(I564*H564,2)</f>
        <v>0</v>
      </c>
      <c r="K564" s="274" t="s">
        <v>5</v>
      </c>
      <c r="L564" s="399"/>
      <c r="M564" s="400" t="s">
        <v>5</v>
      </c>
      <c r="N564" s="401" t="s">
        <v>48</v>
      </c>
      <c r="O564" s="300"/>
      <c r="P564" s="374">
        <f>O564*H564</f>
        <v>0</v>
      </c>
      <c r="Q564" s="374">
        <v>0.000175</v>
      </c>
      <c r="R564" s="374">
        <f>Q564*H564</f>
        <v>0.14175</v>
      </c>
      <c r="S564" s="374">
        <v>0</v>
      </c>
      <c r="T564" s="375">
        <f>S564*H564</f>
        <v>0</v>
      </c>
      <c r="AR564" s="341" t="s">
        <v>444</v>
      </c>
      <c r="AT564" s="341" t="s">
        <v>439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363</v>
      </c>
      <c r="BM564" s="341" t="s">
        <v>2166</v>
      </c>
    </row>
    <row r="565" spans="2:51" s="257" customFormat="1" ht="13.5">
      <c r="B565" s="381"/>
      <c r="D565" s="258" t="s">
        <v>294</v>
      </c>
      <c r="E565" s="259" t="s">
        <v>5</v>
      </c>
      <c r="F565" s="237" t="s">
        <v>2167</v>
      </c>
      <c r="H565" s="260">
        <v>810</v>
      </c>
      <c r="L565" s="381"/>
      <c r="M565" s="382"/>
      <c r="N565" s="383"/>
      <c r="O565" s="383"/>
      <c r="P565" s="383"/>
      <c r="Q565" s="383"/>
      <c r="R565" s="383"/>
      <c r="S565" s="383"/>
      <c r="T565" s="384"/>
      <c r="AT565" s="265" t="s">
        <v>294</v>
      </c>
      <c r="AU565" s="265" t="s">
        <v>86</v>
      </c>
      <c r="AV565" s="257" t="s">
        <v>86</v>
      </c>
      <c r="AW565" s="257" t="s">
        <v>40</v>
      </c>
      <c r="AX565" s="257" t="s">
        <v>26</v>
      </c>
      <c r="AY565" s="265" t="s">
        <v>284</v>
      </c>
    </row>
    <row r="566" spans="2:65" s="285" customFormat="1" ht="22.5" customHeight="1">
      <c r="B566" s="347"/>
      <c r="C566" s="252" t="s">
        <v>1040</v>
      </c>
      <c r="D566" s="252" t="s">
        <v>287</v>
      </c>
      <c r="E566" s="253" t="s">
        <v>2168</v>
      </c>
      <c r="F566" s="236" t="s">
        <v>2169</v>
      </c>
      <c r="G566" s="254" t="s">
        <v>290</v>
      </c>
      <c r="H566" s="255">
        <v>1350</v>
      </c>
      <c r="I566" s="123">
        <v>0</v>
      </c>
      <c r="J566" s="256">
        <f>ROUND(I566*H566,2)</f>
        <v>0</v>
      </c>
      <c r="K566" s="236" t="s">
        <v>5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0.0003</v>
      </c>
      <c r="R566" s="374">
        <f>Q566*H566</f>
        <v>0.40499999999999997</v>
      </c>
      <c r="S566" s="374">
        <v>0</v>
      </c>
      <c r="T566" s="375">
        <f>S566*H566</f>
        <v>0</v>
      </c>
      <c r="AR566" s="341" t="s">
        <v>363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363</v>
      </c>
      <c r="BM566" s="341" t="s">
        <v>2170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2171</v>
      </c>
      <c r="H567" s="260">
        <v>1350</v>
      </c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72" t="s">
        <v>1045</v>
      </c>
      <c r="D568" s="272" t="s">
        <v>439</v>
      </c>
      <c r="E568" s="273" t="s">
        <v>2172</v>
      </c>
      <c r="F568" s="274" t="s">
        <v>2173</v>
      </c>
      <c r="G568" s="275" t="s">
        <v>290</v>
      </c>
      <c r="H568" s="276">
        <v>688.5</v>
      </c>
      <c r="I568" s="145">
        <v>0</v>
      </c>
      <c r="J568" s="277">
        <f>ROUND(I568*H568,2)</f>
        <v>0</v>
      </c>
      <c r="K568" s="274" t="s">
        <v>5</v>
      </c>
      <c r="L568" s="399"/>
      <c r="M568" s="400" t="s">
        <v>5</v>
      </c>
      <c r="N568" s="401" t="s">
        <v>48</v>
      </c>
      <c r="O568" s="300"/>
      <c r="P568" s="374">
        <f>O568*H568</f>
        <v>0</v>
      </c>
      <c r="Q568" s="374">
        <v>0.0027</v>
      </c>
      <c r="R568" s="374">
        <f>Q568*H568</f>
        <v>1.85895</v>
      </c>
      <c r="S568" s="374">
        <v>0</v>
      </c>
      <c r="T568" s="375">
        <f>S568*H568</f>
        <v>0</v>
      </c>
      <c r="AR568" s="341" t="s">
        <v>444</v>
      </c>
      <c r="AT568" s="341" t="s">
        <v>439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363</v>
      </c>
      <c r="BM568" s="341" t="s">
        <v>2174</v>
      </c>
    </row>
    <row r="569" spans="2:51" s="257" customFormat="1" ht="13.5">
      <c r="B569" s="381"/>
      <c r="D569" s="258" t="s">
        <v>294</v>
      </c>
      <c r="E569" s="259" t="s">
        <v>5</v>
      </c>
      <c r="F569" s="237" t="s">
        <v>2175</v>
      </c>
      <c r="H569" s="260">
        <v>688.5</v>
      </c>
      <c r="L569" s="381"/>
      <c r="M569" s="382"/>
      <c r="N569" s="383"/>
      <c r="O569" s="383"/>
      <c r="P569" s="383"/>
      <c r="Q569" s="383"/>
      <c r="R569" s="383"/>
      <c r="S569" s="383"/>
      <c r="T569" s="384"/>
      <c r="AT569" s="265" t="s">
        <v>294</v>
      </c>
      <c r="AU569" s="265" t="s">
        <v>86</v>
      </c>
      <c r="AV569" s="257" t="s">
        <v>86</v>
      </c>
      <c r="AW569" s="257" t="s">
        <v>40</v>
      </c>
      <c r="AX569" s="257" t="s">
        <v>26</v>
      </c>
      <c r="AY569" s="265" t="s">
        <v>284</v>
      </c>
    </row>
    <row r="570" spans="2:65" s="285" customFormat="1" ht="22.5" customHeight="1">
      <c r="B570" s="347"/>
      <c r="C570" s="272" t="s">
        <v>1050</v>
      </c>
      <c r="D570" s="272" t="s">
        <v>439</v>
      </c>
      <c r="E570" s="273" t="s">
        <v>2176</v>
      </c>
      <c r="F570" s="274" t="s">
        <v>2177</v>
      </c>
      <c r="G570" s="275" t="s">
        <v>290</v>
      </c>
      <c r="H570" s="276">
        <v>688.5</v>
      </c>
      <c r="I570" s="145">
        <v>0</v>
      </c>
      <c r="J570" s="277">
        <f>ROUND(I570*H570,2)</f>
        <v>0</v>
      </c>
      <c r="K570" s="274" t="s">
        <v>5</v>
      </c>
      <c r="L570" s="399"/>
      <c r="M570" s="400" t="s">
        <v>5</v>
      </c>
      <c r="N570" s="401" t="s">
        <v>48</v>
      </c>
      <c r="O570" s="300"/>
      <c r="P570" s="374">
        <f>O570*H570</f>
        <v>0</v>
      </c>
      <c r="Q570" s="374">
        <v>0.0027</v>
      </c>
      <c r="R570" s="374">
        <f>Q570*H570</f>
        <v>1.85895</v>
      </c>
      <c r="S570" s="374">
        <v>0</v>
      </c>
      <c r="T570" s="375">
        <f>S570*H570</f>
        <v>0</v>
      </c>
      <c r="AR570" s="341" t="s">
        <v>444</v>
      </c>
      <c r="AT570" s="341" t="s">
        <v>439</v>
      </c>
      <c r="AU570" s="341" t="s">
        <v>86</v>
      </c>
      <c r="AY570" s="341" t="s">
        <v>284</v>
      </c>
      <c r="BE570" s="376">
        <f>IF(N570="základní",J570,0)</f>
        <v>0</v>
      </c>
      <c r="BF570" s="376">
        <f>IF(N570="snížená",J570,0)</f>
        <v>0</v>
      </c>
      <c r="BG570" s="376">
        <f>IF(N570="zákl. přenesená",J570,0)</f>
        <v>0</v>
      </c>
      <c r="BH570" s="376">
        <f>IF(N570="sníž. přenesená",J570,0)</f>
        <v>0</v>
      </c>
      <c r="BI570" s="376">
        <f>IF(N570="nulová",J570,0)</f>
        <v>0</v>
      </c>
      <c r="BJ570" s="341" t="s">
        <v>26</v>
      </c>
      <c r="BK570" s="376">
        <f>ROUND(I570*H570,2)</f>
        <v>0</v>
      </c>
      <c r="BL570" s="341" t="s">
        <v>363</v>
      </c>
      <c r="BM570" s="341" t="s">
        <v>2178</v>
      </c>
    </row>
    <row r="571" spans="2:51" s="257" customFormat="1" ht="13.5">
      <c r="B571" s="381"/>
      <c r="D571" s="258" t="s">
        <v>294</v>
      </c>
      <c r="E571" s="259" t="s">
        <v>5</v>
      </c>
      <c r="F571" s="237" t="s">
        <v>2175</v>
      </c>
      <c r="H571" s="260">
        <v>688.5</v>
      </c>
      <c r="L571" s="381"/>
      <c r="M571" s="382"/>
      <c r="N571" s="383"/>
      <c r="O571" s="383"/>
      <c r="P571" s="383"/>
      <c r="Q571" s="383"/>
      <c r="R571" s="383"/>
      <c r="S571" s="383"/>
      <c r="T571" s="384"/>
      <c r="AT571" s="265" t="s">
        <v>294</v>
      </c>
      <c r="AU571" s="265" t="s">
        <v>86</v>
      </c>
      <c r="AV571" s="257" t="s">
        <v>86</v>
      </c>
      <c r="AW571" s="257" t="s">
        <v>40</v>
      </c>
      <c r="AX571" s="257" t="s">
        <v>26</v>
      </c>
      <c r="AY571" s="265" t="s">
        <v>284</v>
      </c>
    </row>
    <row r="572" spans="2:65" s="285" customFormat="1" ht="22.5" customHeight="1">
      <c r="B572" s="347"/>
      <c r="C572" s="252" t="s">
        <v>1055</v>
      </c>
      <c r="D572" s="252" t="s">
        <v>287</v>
      </c>
      <c r="E572" s="253" t="s">
        <v>2179</v>
      </c>
      <c r="F572" s="236" t="s">
        <v>2180</v>
      </c>
      <c r="G572" s="254" t="s">
        <v>452</v>
      </c>
      <c r="H572" s="255">
        <v>1000</v>
      </c>
      <c r="I572" s="123">
        <v>0</v>
      </c>
      <c r="J572" s="256">
        <f>ROUND(I572*H572,2)</f>
        <v>0</v>
      </c>
      <c r="K572" s="236" t="s">
        <v>5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2181</v>
      </c>
    </row>
    <row r="573" spans="2:51" s="261" customFormat="1" ht="13.5">
      <c r="B573" s="377"/>
      <c r="D573" s="262" t="s">
        <v>294</v>
      </c>
      <c r="E573" s="263" t="s">
        <v>5</v>
      </c>
      <c r="F573" s="238" t="s">
        <v>2162</v>
      </c>
      <c r="H573" s="264" t="s">
        <v>5</v>
      </c>
      <c r="L573" s="377"/>
      <c r="M573" s="378"/>
      <c r="N573" s="379"/>
      <c r="O573" s="379"/>
      <c r="P573" s="379"/>
      <c r="Q573" s="379"/>
      <c r="R573" s="379"/>
      <c r="S573" s="379"/>
      <c r="T573" s="380"/>
      <c r="AT573" s="264" t="s">
        <v>294</v>
      </c>
      <c r="AU573" s="264" t="s">
        <v>86</v>
      </c>
      <c r="AV573" s="261" t="s">
        <v>26</v>
      </c>
      <c r="AW573" s="261" t="s">
        <v>40</v>
      </c>
      <c r="AX573" s="261" t="s">
        <v>77</v>
      </c>
      <c r="AY573" s="264" t="s">
        <v>284</v>
      </c>
    </row>
    <row r="574" spans="2:51" s="257" customFormat="1" ht="13.5">
      <c r="B574" s="381"/>
      <c r="D574" s="258" t="s">
        <v>294</v>
      </c>
      <c r="E574" s="259" t="s">
        <v>1661</v>
      </c>
      <c r="F574" s="237" t="s">
        <v>1662</v>
      </c>
      <c r="H574" s="260">
        <v>1000</v>
      </c>
      <c r="L574" s="381"/>
      <c r="M574" s="382"/>
      <c r="N574" s="383"/>
      <c r="O574" s="383"/>
      <c r="P574" s="383"/>
      <c r="Q574" s="383"/>
      <c r="R574" s="383"/>
      <c r="S574" s="383"/>
      <c r="T574" s="384"/>
      <c r="AT574" s="265" t="s">
        <v>294</v>
      </c>
      <c r="AU574" s="265" t="s">
        <v>86</v>
      </c>
      <c r="AV574" s="257" t="s">
        <v>86</v>
      </c>
      <c r="AW574" s="257" t="s">
        <v>40</v>
      </c>
      <c r="AX574" s="257" t="s">
        <v>26</v>
      </c>
      <c r="AY574" s="265" t="s">
        <v>284</v>
      </c>
    </row>
    <row r="575" spans="2:65" s="285" customFormat="1" ht="22.5" customHeight="1">
      <c r="B575" s="347"/>
      <c r="C575" s="272" t="s">
        <v>1059</v>
      </c>
      <c r="D575" s="272" t="s">
        <v>439</v>
      </c>
      <c r="E575" s="273" t="s">
        <v>2182</v>
      </c>
      <c r="F575" s="274" t="s">
        <v>2183</v>
      </c>
      <c r="G575" s="275" t="s">
        <v>452</v>
      </c>
      <c r="H575" s="276">
        <v>1100</v>
      </c>
      <c r="I575" s="145">
        <v>0</v>
      </c>
      <c r="J575" s="277">
        <f>ROUND(I575*H575,2)</f>
        <v>0</v>
      </c>
      <c r="K575" s="274" t="s">
        <v>5</v>
      </c>
      <c r="L575" s="399"/>
      <c r="M575" s="400" t="s">
        <v>5</v>
      </c>
      <c r="N575" s="401" t="s">
        <v>48</v>
      </c>
      <c r="O575" s="300"/>
      <c r="P575" s="374">
        <f>O575*H575</f>
        <v>0</v>
      </c>
      <c r="Q575" s="374">
        <v>0</v>
      </c>
      <c r="R575" s="374">
        <f>Q575*H575</f>
        <v>0</v>
      </c>
      <c r="S575" s="374">
        <v>0</v>
      </c>
      <c r="T575" s="375">
        <f>S575*H575</f>
        <v>0</v>
      </c>
      <c r="AR575" s="341" t="s">
        <v>444</v>
      </c>
      <c r="AT575" s="341" t="s">
        <v>439</v>
      </c>
      <c r="AU575" s="341" t="s">
        <v>86</v>
      </c>
      <c r="AY575" s="341" t="s">
        <v>284</v>
      </c>
      <c r="BE575" s="376">
        <f>IF(N575="základní",J575,0)</f>
        <v>0</v>
      </c>
      <c r="BF575" s="376">
        <f>IF(N575="snížená",J575,0)</f>
        <v>0</v>
      </c>
      <c r="BG575" s="376">
        <f>IF(N575="zákl. přenesená",J575,0)</f>
        <v>0</v>
      </c>
      <c r="BH575" s="376">
        <f>IF(N575="sníž. přenesená",J575,0)</f>
        <v>0</v>
      </c>
      <c r="BI575" s="376">
        <f>IF(N575="nulová",J575,0)</f>
        <v>0</v>
      </c>
      <c r="BJ575" s="341" t="s">
        <v>26</v>
      </c>
      <c r="BK575" s="376">
        <f>ROUND(I575*H575,2)</f>
        <v>0</v>
      </c>
      <c r="BL575" s="341" t="s">
        <v>363</v>
      </c>
      <c r="BM575" s="341" t="s">
        <v>2184</v>
      </c>
    </row>
    <row r="576" spans="2:51" s="257" customFormat="1" ht="13.5">
      <c r="B576" s="381"/>
      <c r="D576" s="258" t="s">
        <v>294</v>
      </c>
      <c r="E576" s="259" t="s">
        <v>5</v>
      </c>
      <c r="F576" s="237" t="s">
        <v>2185</v>
      </c>
      <c r="H576" s="260">
        <v>1100</v>
      </c>
      <c r="L576" s="381"/>
      <c r="M576" s="382"/>
      <c r="N576" s="383"/>
      <c r="O576" s="383"/>
      <c r="P576" s="383"/>
      <c r="Q576" s="383"/>
      <c r="R576" s="383"/>
      <c r="S576" s="383"/>
      <c r="T576" s="384"/>
      <c r="AT576" s="265" t="s">
        <v>294</v>
      </c>
      <c r="AU576" s="265" t="s">
        <v>86</v>
      </c>
      <c r="AV576" s="257" t="s">
        <v>86</v>
      </c>
      <c r="AW576" s="257" t="s">
        <v>40</v>
      </c>
      <c r="AX576" s="257" t="s">
        <v>26</v>
      </c>
      <c r="AY576" s="265" t="s">
        <v>284</v>
      </c>
    </row>
    <row r="577" spans="2:65" s="285" customFormat="1" ht="31.5" customHeight="1">
      <c r="B577" s="347"/>
      <c r="C577" s="252" t="s">
        <v>1063</v>
      </c>
      <c r="D577" s="252" t="s">
        <v>287</v>
      </c>
      <c r="E577" s="253" t="s">
        <v>2186</v>
      </c>
      <c r="F577" s="236" t="s">
        <v>2187</v>
      </c>
      <c r="G577" s="254" t="s">
        <v>909</v>
      </c>
      <c r="H577" s="255">
        <v>1</v>
      </c>
      <c r="I577" s="123">
        <v>0</v>
      </c>
      <c r="J577" s="256">
        <f>ROUND(I577*H577,2)</f>
        <v>0</v>
      </c>
      <c r="K577" s="236" t="s">
        <v>5</v>
      </c>
      <c r="L577" s="347"/>
      <c r="M577" s="372" t="s">
        <v>5</v>
      </c>
      <c r="N577" s="373" t="s">
        <v>48</v>
      </c>
      <c r="O577" s="300"/>
      <c r="P577" s="374">
        <f>O577*H577</f>
        <v>0</v>
      </c>
      <c r="Q577" s="374">
        <v>0</v>
      </c>
      <c r="R577" s="374">
        <f>Q577*H577</f>
        <v>0</v>
      </c>
      <c r="S577" s="374">
        <v>0</v>
      </c>
      <c r="T577" s="375">
        <f>S577*H577</f>
        <v>0</v>
      </c>
      <c r="AR577" s="341" t="s">
        <v>363</v>
      </c>
      <c r="AT577" s="341" t="s">
        <v>287</v>
      </c>
      <c r="AU577" s="341" t="s">
        <v>86</v>
      </c>
      <c r="AY577" s="341" t="s">
        <v>284</v>
      </c>
      <c r="BE577" s="376">
        <f>IF(N577="základní",J577,0)</f>
        <v>0</v>
      </c>
      <c r="BF577" s="376">
        <f>IF(N577="snížená",J577,0)</f>
        <v>0</v>
      </c>
      <c r="BG577" s="376">
        <f>IF(N577="zákl. přenesená",J577,0)</f>
        <v>0</v>
      </c>
      <c r="BH577" s="376">
        <f>IF(N577="sníž. přenesená",J577,0)</f>
        <v>0</v>
      </c>
      <c r="BI577" s="376">
        <f>IF(N577="nulová",J577,0)</f>
        <v>0</v>
      </c>
      <c r="BJ577" s="341" t="s">
        <v>26</v>
      </c>
      <c r="BK577" s="376">
        <f>ROUND(I577*H577,2)</f>
        <v>0</v>
      </c>
      <c r="BL577" s="341" t="s">
        <v>363</v>
      </c>
      <c r="BM577" s="341" t="s">
        <v>2188</v>
      </c>
    </row>
    <row r="578" spans="2:51" s="261" customFormat="1" ht="13.5">
      <c r="B578" s="377"/>
      <c r="D578" s="262" t="s">
        <v>294</v>
      </c>
      <c r="E578" s="263" t="s">
        <v>5</v>
      </c>
      <c r="F578" s="238" t="s">
        <v>2162</v>
      </c>
      <c r="H578" s="264" t="s">
        <v>5</v>
      </c>
      <c r="L578" s="377"/>
      <c r="M578" s="378"/>
      <c r="N578" s="379"/>
      <c r="O578" s="379"/>
      <c r="P578" s="379"/>
      <c r="Q578" s="379"/>
      <c r="R578" s="379"/>
      <c r="S578" s="379"/>
      <c r="T578" s="380"/>
      <c r="AT578" s="264" t="s">
        <v>294</v>
      </c>
      <c r="AU578" s="264" t="s">
        <v>86</v>
      </c>
      <c r="AV578" s="261" t="s">
        <v>26</v>
      </c>
      <c r="AW578" s="261" t="s">
        <v>40</v>
      </c>
      <c r="AX578" s="261" t="s">
        <v>77</v>
      </c>
      <c r="AY578" s="264" t="s">
        <v>284</v>
      </c>
    </row>
    <row r="579" spans="2:51" s="257" customFormat="1" ht="13.5">
      <c r="B579" s="381"/>
      <c r="D579" s="258" t="s">
        <v>294</v>
      </c>
      <c r="E579" s="259" t="s">
        <v>5</v>
      </c>
      <c r="F579" s="237" t="s">
        <v>26</v>
      </c>
      <c r="H579" s="260">
        <v>1</v>
      </c>
      <c r="L579" s="381"/>
      <c r="M579" s="382"/>
      <c r="N579" s="383"/>
      <c r="O579" s="383"/>
      <c r="P579" s="383"/>
      <c r="Q579" s="383"/>
      <c r="R579" s="383"/>
      <c r="S579" s="383"/>
      <c r="T579" s="384"/>
      <c r="AT579" s="265" t="s">
        <v>294</v>
      </c>
      <c r="AU579" s="265" t="s">
        <v>86</v>
      </c>
      <c r="AV579" s="257" t="s">
        <v>86</v>
      </c>
      <c r="AW579" s="257" t="s">
        <v>40</v>
      </c>
      <c r="AX579" s="257" t="s">
        <v>26</v>
      </c>
      <c r="AY579" s="265" t="s">
        <v>284</v>
      </c>
    </row>
    <row r="580" spans="2:65" s="285" customFormat="1" ht="31.5" customHeight="1">
      <c r="B580" s="347"/>
      <c r="C580" s="252" t="s">
        <v>1067</v>
      </c>
      <c r="D580" s="252" t="s">
        <v>287</v>
      </c>
      <c r="E580" s="253" t="s">
        <v>2189</v>
      </c>
      <c r="F580" s="236" t="s">
        <v>2190</v>
      </c>
      <c r="G580" s="254" t="s">
        <v>462</v>
      </c>
      <c r="H580" s="255">
        <v>4.271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</v>
      </c>
      <c r="R580" s="374">
        <f>Q580*H580</f>
        <v>0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2191</v>
      </c>
    </row>
    <row r="581" spans="2:65" s="285" customFormat="1" ht="22.5" customHeight="1">
      <c r="B581" s="347"/>
      <c r="C581" s="252" t="s">
        <v>1071</v>
      </c>
      <c r="D581" s="252" t="s">
        <v>287</v>
      </c>
      <c r="E581" s="253" t="s">
        <v>1279</v>
      </c>
      <c r="F581" s="236" t="s">
        <v>2192</v>
      </c>
      <c r="G581" s="254" t="s">
        <v>462</v>
      </c>
      <c r="H581" s="255">
        <v>4.271</v>
      </c>
      <c r="I581" s="123">
        <v>0</v>
      </c>
      <c r="J581" s="256">
        <f>ROUND(I581*H581,2)</f>
        <v>0</v>
      </c>
      <c r="K581" s="236" t="s">
        <v>291</v>
      </c>
      <c r="L581" s="347"/>
      <c r="M581" s="372" t="s">
        <v>5</v>
      </c>
      <c r="N581" s="373" t="s">
        <v>48</v>
      </c>
      <c r="O581" s="300"/>
      <c r="P581" s="374">
        <f>O581*H581</f>
        <v>0</v>
      </c>
      <c r="Q581" s="374">
        <v>0</v>
      </c>
      <c r="R581" s="374">
        <f>Q581*H581</f>
        <v>0</v>
      </c>
      <c r="S581" s="374">
        <v>0</v>
      </c>
      <c r="T581" s="375">
        <f>S581*H581</f>
        <v>0</v>
      </c>
      <c r="AR581" s="341" t="s">
        <v>363</v>
      </c>
      <c r="AT581" s="341" t="s">
        <v>287</v>
      </c>
      <c r="AU581" s="341" t="s">
        <v>86</v>
      </c>
      <c r="AY581" s="341" t="s">
        <v>284</v>
      </c>
      <c r="BE581" s="376">
        <f>IF(N581="základní",J581,0)</f>
        <v>0</v>
      </c>
      <c r="BF581" s="376">
        <f>IF(N581="snížená",J581,0)</f>
        <v>0</v>
      </c>
      <c r="BG581" s="376">
        <f>IF(N581="zákl. přenesená",J581,0)</f>
        <v>0</v>
      </c>
      <c r="BH581" s="376">
        <f>IF(N581="sníž. přenesená",J581,0)</f>
        <v>0</v>
      </c>
      <c r="BI581" s="376">
        <f>IF(N581="nulová",J581,0)</f>
        <v>0</v>
      </c>
      <c r="BJ581" s="341" t="s">
        <v>26</v>
      </c>
      <c r="BK581" s="376">
        <f>ROUND(I581*H581,2)</f>
        <v>0</v>
      </c>
      <c r="BL581" s="341" t="s">
        <v>363</v>
      </c>
      <c r="BM581" s="341" t="s">
        <v>2193</v>
      </c>
    </row>
    <row r="582" spans="2:63" s="246" customFormat="1" ht="29.85" customHeight="1">
      <c r="B582" s="365"/>
      <c r="D582" s="250" t="s">
        <v>76</v>
      </c>
      <c r="E582" s="242" t="s">
        <v>1309</v>
      </c>
      <c r="F582" s="242" t="s">
        <v>1310</v>
      </c>
      <c r="J582" s="251">
        <f>BK582</f>
        <v>0</v>
      </c>
      <c r="L582" s="365"/>
      <c r="M582" s="366"/>
      <c r="N582" s="367"/>
      <c r="O582" s="367"/>
      <c r="P582" s="368">
        <f>SUM(P583:P593)</f>
        <v>0</v>
      </c>
      <c r="Q582" s="367"/>
      <c r="R582" s="368">
        <f>SUM(R583:R593)</f>
        <v>8.636025000000002</v>
      </c>
      <c r="S582" s="367"/>
      <c r="T582" s="369">
        <f>SUM(T583:T593)</f>
        <v>0</v>
      </c>
      <c r="AR582" s="247" t="s">
        <v>86</v>
      </c>
      <c r="AT582" s="370" t="s">
        <v>76</v>
      </c>
      <c r="AU582" s="370" t="s">
        <v>26</v>
      </c>
      <c r="AY582" s="247" t="s">
        <v>284</v>
      </c>
      <c r="BK582" s="371">
        <f>SUM(BK583:BK593)</f>
        <v>0</v>
      </c>
    </row>
    <row r="583" spans="2:65" s="285" customFormat="1" ht="22.5" customHeight="1">
      <c r="B583" s="347"/>
      <c r="C583" s="252" t="s">
        <v>1076</v>
      </c>
      <c r="D583" s="252" t="s">
        <v>287</v>
      </c>
      <c r="E583" s="253" t="s">
        <v>2194</v>
      </c>
      <c r="F583" s="236" t="s">
        <v>2195</v>
      </c>
      <c r="G583" s="254" t="s">
        <v>290</v>
      </c>
      <c r="H583" s="255">
        <v>520</v>
      </c>
      <c r="I583" s="123">
        <v>0</v>
      </c>
      <c r="J583" s="256">
        <f>ROUND(I583*H583,2)</f>
        <v>0</v>
      </c>
      <c r="K583" s="236" t="s">
        <v>291</v>
      </c>
      <c r="L583" s="347"/>
      <c r="M583" s="372" t="s">
        <v>5</v>
      </c>
      <c r="N583" s="373" t="s">
        <v>48</v>
      </c>
      <c r="O583" s="300"/>
      <c r="P583" s="374">
        <f>O583*H583</f>
        <v>0</v>
      </c>
      <c r="Q583" s="374">
        <v>0.01395</v>
      </c>
      <c r="R583" s="374">
        <f>Q583*H583</f>
        <v>7.2540000000000004</v>
      </c>
      <c r="S583" s="374">
        <v>0</v>
      </c>
      <c r="T583" s="375">
        <f>S583*H583</f>
        <v>0</v>
      </c>
      <c r="AR583" s="341" t="s">
        <v>363</v>
      </c>
      <c r="AT583" s="341" t="s">
        <v>287</v>
      </c>
      <c r="AU583" s="341" t="s">
        <v>86</v>
      </c>
      <c r="AY583" s="341" t="s">
        <v>284</v>
      </c>
      <c r="BE583" s="376">
        <f>IF(N583="základní",J583,0)</f>
        <v>0</v>
      </c>
      <c r="BF583" s="376">
        <f>IF(N583="snížená",J583,0)</f>
        <v>0</v>
      </c>
      <c r="BG583" s="376">
        <f>IF(N583="zákl. přenesená",J583,0)</f>
        <v>0</v>
      </c>
      <c r="BH583" s="376">
        <f>IF(N583="sníž. přenesená",J583,0)</f>
        <v>0</v>
      </c>
      <c r="BI583" s="376">
        <f>IF(N583="nulová",J583,0)</f>
        <v>0</v>
      </c>
      <c r="BJ583" s="341" t="s">
        <v>26</v>
      </c>
      <c r="BK583" s="376">
        <f>ROUND(I583*H583,2)</f>
        <v>0</v>
      </c>
      <c r="BL583" s="341" t="s">
        <v>363</v>
      </c>
      <c r="BM583" s="341" t="s">
        <v>2196</v>
      </c>
    </row>
    <row r="584" spans="2:51" s="261" customFormat="1" ht="13.5">
      <c r="B584" s="377"/>
      <c r="D584" s="262" t="s">
        <v>294</v>
      </c>
      <c r="E584" s="263" t="s">
        <v>5</v>
      </c>
      <c r="F584" s="238" t="s">
        <v>2162</v>
      </c>
      <c r="H584" s="264" t="s">
        <v>5</v>
      </c>
      <c r="L584" s="377"/>
      <c r="M584" s="378"/>
      <c r="N584" s="379"/>
      <c r="O584" s="379"/>
      <c r="P584" s="379"/>
      <c r="Q584" s="379"/>
      <c r="R584" s="379"/>
      <c r="S584" s="379"/>
      <c r="T584" s="380"/>
      <c r="AT584" s="264" t="s">
        <v>294</v>
      </c>
      <c r="AU584" s="264" t="s">
        <v>86</v>
      </c>
      <c r="AV584" s="261" t="s">
        <v>26</v>
      </c>
      <c r="AW584" s="261" t="s">
        <v>40</v>
      </c>
      <c r="AX584" s="261" t="s">
        <v>77</v>
      </c>
      <c r="AY584" s="264" t="s">
        <v>284</v>
      </c>
    </row>
    <row r="585" spans="2:51" s="257" customFormat="1" ht="13.5">
      <c r="B585" s="381"/>
      <c r="D585" s="258" t="s">
        <v>294</v>
      </c>
      <c r="E585" s="259" t="s">
        <v>5</v>
      </c>
      <c r="F585" s="237" t="s">
        <v>2197</v>
      </c>
      <c r="H585" s="260">
        <v>520</v>
      </c>
      <c r="L585" s="381"/>
      <c r="M585" s="382"/>
      <c r="N585" s="383"/>
      <c r="O585" s="383"/>
      <c r="P585" s="383"/>
      <c r="Q585" s="383"/>
      <c r="R585" s="383"/>
      <c r="S585" s="383"/>
      <c r="T585" s="384"/>
      <c r="AT585" s="265" t="s">
        <v>294</v>
      </c>
      <c r="AU585" s="265" t="s">
        <v>86</v>
      </c>
      <c r="AV585" s="257" t="s">
        <v>86</v>
      </c>
      <c r="AW585" s="257" t="s">
        <v>40</v>
      </c>
      <c r="AX585" s="257" t="s">
        <v>26</v>
      </c>
      <c r="AY585" s="265" t="s">
        <v>284</v>
      </c>
    </row>
    <row r="586" spans="2:65" s="285" customFormat="1" ht="22.5" customHeight="1">
      <c r="B586" s="347"/>
      <c r="C586" s="252" t="s">
        <v>1080</v>
      </c>
      <c r="D586" s="252" t="s">
        <v>287</v>
      </c>
      <c r="E586" s="253" t="s">
        <v>2198</v>
      </c>
      <c r="F586" s="236" t="s">
        <v>2199</v>
      </c>
      <c r="G586" s="254" t="s">
        <v>290</v>
      </c>
      <c r="H586" s="255">
        <v>100</v>
      </c>
      <c r="I586" s="123">
        <v>0</v>
      </c>
      <c r="J586" s="256">
        <f>ROUND(I586*H586,2)</f>
        <v>0</v>
      </c>
      <c r="K586" s="236" t="s">
        <v>5</v>
      </c>
      <c r="L586" s="347"/>
      <c r="M586" s="372" t="s">
        <v>5</v>
      </c>
      <c r="N586" s="373" t="s">
        <v>48</v>
      </c>
      <c r="O586" s="300"/>
      <c r="P586" s="374">
        <f>O586*H586</f>
        <v>0</v>
      </c>
      <c r="Q586" s="374">
        <v>0</v>
      </c>
      <c r="R586" s="374">
        <f>Q586*H586</f>
        <v>0</v>
      </c>
      <c r="S586" s="374">
        <v>0</v>
      </c>
      <c r="T586" s="375">
        <f>S586*H586</f>
        <v>0</v>
      </c>
      <c r="AR586" s="341" t="s">
        <v>363</v>
      </c>
      <c r="AT586" s="341" t="s">
        <v>287</v>
      </c>
      <c r="AU586" s="341" t="s">
        <v>86</v>
      </c>
      <c r="AY586" s="341" t="s">
        <v>284</v>
      </c>
      <c r="BE586" s="376">
        <f>IF(N586="základní",J586,0)</f>
        <v>0</v>
      </c>
      <c r="BF586" s="376">
        <f>IF(N586="snížená",J586,0)</f>
        <v>0</v>
      </c>
      <c r="BG586" s="376">
        <f>IF(N586="zákl. přenesená",J586,0)</f>
        <v>0</v>
      </c>
      <c r="BH586" s="376">
        <f>IF(N586="sníž. přenesená",J586,0)</f>
        <v>0</v>
      </c>
      <c r="BI586" s="376">
        <f>IF(N586="nulová",J586,0)</f>
        <v>0</v>
      </c>
      <c r="BJ586" s="341" t="s">
        <v>26</v>
      </c>
      <c r="BK586" s="376">
        <f>ROUND(I586*H586,2)</f>
        <v>0</v>
      </c>
      <c r="BL586" s="341" t="s">
        <v>363</v>
      </c>
      <c r="BM586" s="341" t="s">
        <v>2200</v>
      </c>
    </row>
    <row r="587" spans="2:51" s="257" customFormat="1" ht="13.5">
      <c r="B587" s="381"/>
      <c r="D587" s="258" t="s">
        <v>294</v>
      </c>
      <c r="E587" s="259" t="s">
        <v>1646</v>
      </c>
      <c r="F587" s="237" t="s">
        <v>2201</v>
      </c>
      <c r="H587" s="260">
        <v>100</v>
      </c>
      <c r="L587" s="381"/>
      <c r="M587" s="382"/>
      <c r="N587" s="383"/>
      <c r="O587" s="383"/>
      <c r="P587" s="383"/>
      <c r="Q587" s="383"/>
      <c r="R587" s="383"/>
      <c r="S587" s="383"/>
      <c r="T587" s="384"/>
      <c r="AT587" s="265" t="s">
        <v>294</v>
      </c>
      <c r="AU587" s="265" t="s">
        <v>86</v>
      </c>
      <c r="AV587" s="257" t="s">
        <v>86</v>
      </c>
      <c r="AW587" s="257" t="s">
        <v>40</v>
      </c>
      <c r="AX587" s="257" t="s">
        <v>26</v>
      </c>
      <c r="AY587" s="265" t="s">
        <v>284</v>
      </c>
    </row>
    <row r="588" spans="2:65" s="285" customFormat="1" ht="22.5" customHeight="1">
      <c r="B588" s="347"/>
      <c r="C588" s="272" t="s">
        <v>1084</v>
      </c>
      <c r="D588" s="272" t="s">
        <v>439</v>
      </c>
      <c r="E588" s="273" t="s">
        <v>2202</v>
      </c>
      <c r="F588" s="274" t="s">
        <v>2203</v>
      </c>
      <c r="G588" s="275" t="s">
        <v>308</v>
      </c>
      <c r="H588" s="276">
        <v>2.5</v>
      </c>
      <c r="I588" s="145">
        <v>0</v>
      </c>
      <c r="J588" s="277">
        <f>ROUND(I588*H588,2)</f>
        <v>0</v>
      </c>
      <c r="K588" s="274" t="s">
        <v>5</v>
      </c>
      <c r="L588" s="399"/>
      <c r="M588" s="400" t="s">
        <v>5</v>
      </c>
      <c r="N588" s="401" t="s">
        <v>48</v>
      </c>
      <c r="O588" s="300"/>
      <c r="P588" s="374">
        <f>O588*H588</f>
        <v>0</v>
      </c>
      <c r="Q588" s="374">
        <v>0.55</v>
      </c>
      <c r="R588" s="374">
        <f>Q588*H588</f>
        <v>1.375</v>
      </c>
      <c r="S588" s="374">
        <v>0</v>
      </c>
      <c r="T588" s="375">
        <f>S588*H588</f>
        <v>0</v>
      </c>
      <c r="AR588" s="341" t="s">
        <v>444</v>
      </c>
      <c r="AT588" s="341" t="s">
        <v>439</v>
      </c>
      <c r="AU588" s="341" t="s">
        <v>86</v>
      </c>
      <c r="AY588" s="341" t="s">
        <v>284</v>
      </c>
      <c r="BE588" s="376">
        <f>IF(N588="základní",J588,0)</f>
        <v>0</v>
      </c>
      <c r="BF588" s="376">
        <f>IF(N588="snížená",J588,0)</f>
        <v>0</v>
      </c>
      <c r="BG588" s="376">
        <f>IF(N588="zákl. přenesená",J588,0)</f>
        <v>0</v>
      </c>
      <c r="BH588" s="376">
        <f>IF(N588="sníž. přenesená",J588,0)</f>
        <v>0</v>
      </c>
      <c r="BI588" s="376">
        <f>IF(N588="nulová",J588,0)</f>
        <v>0</v>
      </c>
      <c r="BJ588" s="341" t="s">
        <v>26</v>
      </c>
      <c r="BK588" s="376">
        <f>ROUND(I588*H588,2)</f>
        <v>0</v>
      </c>
      <c r="BL588" s="341" t="s">
        <v>363</v>
      </c>
      <c r="BM588" s="341" t="s">
        <v>2204</v>
      </c>
    </row>
    <row r="589" spans="2:51" s="257" customFormat="1" ht="13.5">
      <c r="B589" s="381"/>
      <c r="D589" s="258" t="s">
        <v>294</v>
      </c>
      <c r="E589" s="259" t="s">
        <v>1647</v>
      </c>
      <c r="F589" s="237" t="s">
        <v>2205</v>
      </c>
      <c r="H589" s="260">
        <v>2.5</v>
      </c>
      <c r="L589" s="381"/>
      <c r="M589" s="382"/>
      <c r="N589" s="383"/>
      <c r="O589" s="383"/>
      <c r="P589" s="383"/>
      <c r="Q589" s="383"/>
      <c r="R589" s="383"/>
      <c r="S589" s="383"/>
      <c r="T589" s="384"/>
      <c r="AT589" s="265" t="s">
        <v>294</v>
      </c>
      <c r="AU589" s="265" t="s">
        <v>86</v>
      </c>
      <c r="AV589" s="257" t="s">
        <v>86</v>
      </c>
      <c r="AW589" s="257" t="s">
        <v>40</v>
      </c>
      <c r="AX589" s="257" t="s">
        <v>26</v>
      </c>
      <c r="AY589" s="265" t="s">
        <v>284</v>
      </c>
    </row>
    <row r="590" spans="2:65" s="285" customFormat="1" ht="22.5" customHeight="1">
      <c r="B590" s="347"/>
      <c r="C590" s="252" t="s">
        <v>1090</v>
      </c>
      <c r="D590" s="252" t="s">
        <v>287</v>
      </c>
      <c r="E590" s="253" t="s">
        <v>2206</v>
      </c>
      <c r="F590" s="236" t="s">
        <v>2207</v>
      </c>
      <c r="G590" s="254" t="s">
        <v>308</v>
      </c>
      <c r="H590" s="255">
        <v>2.5</v>
      </c>
      <c r="I590" s="123">
        <v>0</v>
      </c>
      <c r="J590" s="256">
        <f>ROUND(I590*H590,2)</f>
        <v>0</v>
      </c>
      <c r="K590" s="236" t="s">
        <v>291</v>
      </c>
      <c r="L590" s="347"/>
      <c r="M590" s="372" t="s">
        <v>5</v>
      </c>
      <c r="N590" s="373" t="s">
        <v>48</v>
      </c>
      <c r="O590" s="300"/>
      <c r="P590" s="374">
        <f>O590*H590</f>
        <v>0</v>
      </c>
      <c r="Q590" s="374">
        <v>0.00281</v>
      </c>
      <c r="R590" s="374">
        <f>Q590*H590</f>
        <v>0.007025</v>
      </c>
      <c r="S590" s="374">
        <v>0</v>
      </c>
      <c r="T590" s="375">
        <f>S590*H590</f>
        <v>0</v>
      </c>
      <c r="AR590" s="341" t="s">
        <v>363</v>
      </c>
      <c r="AT590" s="341" t="s">
        <v>287</v>
      </c>
      <c r="AU590" s="341" t="s">
        <v>86</v>
      </c>
      <c r="AY590" s="341" t="s">
        <v>284</v>
      </c>
      <c r="BE590" s="376">
        <f>IF(N590="základní",J590,0)</f>
        <v>0</v>
      </c>
      <c r="BF590" s="376">
        <f>IF(N590="snížená",J590,0)</f>
        <v>0</v>
      </c>
      <c r="BG590" s="376">
        <f>IF(N590="zákl. přenesená",J590,0)</f>
        <v>0</v>
      </c>
      <c r="BH590" s="376">
        <f>IF(N590="sníž. přenesená",J590,0)</f>
        <v>0</v>
      </c>
      <c r="BI590" s="376">
        <f>IF(N590="nulová",J590,0)</f>
        <v>0</v>
      </c>
      <c r="BJ590" s="341" t="s">
        <v>26</v>
      </c>
      <c r="BK590" s="376">
        <f>ROUND(I590*H590,2)</f>
        <v>0</v>
      </c>
      <c r="BL590" s="341" t="s">
        <v>363</v>
      </c>
      <c r="BM590" s="341" t="s">
        <v>2208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1647</v>
      </c>
      <c r="H591" s="260">
        <v>2.5</v>
      </c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31.5" customHeight="1">
      <c r="B592" s="347"/>
      <c r="C592" s="252" t="s">
        <v>1094</v>
      </c>
      <c r="D592" s="252" t="s">
        <v>287</v>
      </c>
      <c r="E592" s="253" t="s">
        <v>2209</v>
      </c>
      <c r="F592" s="236" t="s">
        <v>2210</v>
      </c>
      <c r="G592" s="254" t="s">
        <v>462</v>
      </c>
      <c r="H592" s="255">
        <v>8.636</v>
      </c>
      <c r="I592" s="123">
        <v>0</v>
      </c>
      <c r="J592" s="256">
        <f>ROUND(I592*H592,2)</f>
        <v>0</v>
      </c>
      <c r="K592" s="236" t="s">
        <v>291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</v>
      </c>
      <c r="R592" s="374">
        <f>Q592*H592</f>
        <v>0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2211</v>
      </c>
    </row>
    <row r="593" spans="2:65" s="285" customFormat="1" ht="22.5" customHeight="1">
      <c r="B593" s="347"/>
      <c r="C593" s="252" t="s">
        <v>1098</v>
      </c>
      <c r="D593" s="252" t="s">
        <v>287</v>
      </c>
      <c r="E593" s="253" t="s">
        <v>1354</v>
      </c>
      <c r="F593" s="236" t="s">
        <v>2212</v>
      </c>
      <c r="G593" s="254" t="s">
        <v>462</v>
      </c>
      <c r="H593" s="255">
        <v>8.636</v>
      </c>
      <c r="I593" s="123">
        <v>0</v>
      </c>
      <c r="J593" s="256">
        <f>ROUND(I593*H593,2)</f>
        <v>0</v>
      </c>
      <c r="K593" s="236" t="s">
        <v>291</v>
      </c>
      <c r="L593" s="347"/>
      <c r="M593" s="372" t="s">
        <v>5</v>
      </c>
      <c r="N593" s="373" t="s">
        <v>48</v>
      </c>
      <c r="O593" s="300"/>
      <c r="P593" s="374">
        <f>O593*H593</f>
        <v>0</v>
      </c>
      <c r="Q593" s="374">
        <v>0</v>
      </c>
      <c r="R593" s="374">
        <f>Q593*H593</f>
        <v>0</v>
      </c>
      <c r="S593" s="374">
        <v>0</v>
      </c>
      <c r="T593" s="375">
        <f>S593*H593</f>
        <v>0</v>
      </c>
      <c r="AR593" s="341" t="s">
        <v>363</v>
      </c>
      <c r="AT593" s="341" t="s">
        <v>287</v>
      </c>
      <c r="AU593" s="341" t="s">
        <v>86</v>
      </c>
      <c r="AY593" s="341" t="s">
        <v>284</v>
      </c>
      <c r="BE593" s="376">
        <f>IF(N593="základní",J593,0)</f>
        <v>0</v>
      </c>
      <c r="BF593" s="376">
        <f>IF(N593="snížená",J593,0)</f>
        <v>0</v>
      </c>
      <c r="BG593" s="376">
        <f>IF(N593="zákl. přenesená",J593,0)</f>
        <v>0</v>
      </c>
      <c r="BH593" s="376">
        <f>IF(N593="sníž. přenesená",J593,0)</f>
        <v>0</v>
      </c>
      <c r="BI593" s="376">
        <f>IF(N593="nulová",J593,0)</f>
        <v>0</v>
      </c>
      <c r="BJ593" s="341" t="s">
        <v>26</v>
      </c>
      <c r="BK593" s="376">
        <f>ROUND(I593*H593,2)</f>
        <v>0</v>
      </c>
      <c r="BL593" s="341" t="s">
        <v>363</v>
      </c>
      <c r="BM593" s="341" t="s">
        <v>2213</v>
      </c>
    </row>
    <row r="594" spans="2:63" s="246" customFormat="1" ht="29.85" customHeight="1">
      <c r="B594" s="365"/>
      <c r="D594" s="250" t="s">
        <v>76</v>
      </c>
      <c r="E594" s="242" t="s">
        <v>1357</v>
      </c>
      <c r="F594" s="242" t="s">
        <v>1358</v>
      </c>
      <c r="J594" s="251">
        <f>BK594</f>
        <v>0</v>
      </c>
      <c r="L594" s="365"/>
      <c r="M594" s="366"/>
      <c r="N594" s="367"/>
      <c r="O594" s="367"/>
      <c r="P594" s="368">
        <f>SUM(P595:P617)</f>
        <v>0</v>
      </c>
      <c r="Q594" s="367"/>
      <c r="R594" s="368">
        <f>SUM(R595:R617)</f>
        <v>0.068795</v>
      </c>
      <c r="S594" s="367"/>
      <c r="T594" s="369">
        <f>SUM(T595:T617)</f>
        <v>0.12284581</v>
      </c>
      <c r="AR594" s="247" t="s">
        <v>86</v>
      </c>
      <c r="AT594" s="370" t="s">
        <v>76</v>
      </c>
      <c r="AU594" s="370" t="s">
        <v>26</v>
      </c>
      <c r="AY594" s="247" t="s">
        <v>284</v>
      </c>
      <c r="BK594" s="371">
        <f>SUM(BK595:BK617)</f>
        <v>0</v>
      </c>
    </row>
    <row r="595" spans="2:65" s="285" customFormat="1" ht="22.5" customHeight="1">
      <c r="B595" s="347"/>
      <c r="C595" s="252" t="s">
        <v>1105</v>
      </c>
      <c r="D595" s="252" t="s">
        <v>287</v>
      </c>
      <c r="E595" s="253" t="s">
        <v>1360</v>
      </c>
      <c r="F595" s="236" t="s">
        <v>2214</v>
      </c>
      <c r="G595" s="254" t="s">
        <v>452</v>
      </c>
      <c r="H595" s="255">
        <v>4.5</v>
      </c>
      <c r="I595" s="123">
        <v>0</v>
      </c>
      <c r="J595" s="256">
        <f>ROUND(I595*H595,2)</f>
        <v>0</v>
      </c>
      <c r="K595" s="236" t="s">
        <v>291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</v>
      </c>
      <c r="R595" s="374">
        <f>Q595*H595</f>
        <v>0</v>
      </c>
      <c r="S595" s="374">
        <v>0.00336</v>
      </c>
      <c r="T595" s="375">
        <f>S595*H595</f>
        <v>0.015120000000000001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2215</v>
      </c>
    </row>
    <row r="596" spans="2:51" s="261" customFormat="1" ht="13.5">
      <c r="B596" s="377"/>
      <c r="D596" s="262" t="s">
        <v>294</v>
      </c>
      <c r="E596" s="263" t="s">
        <v>5</v>
      </c>
      <c r="F596" s="238" t="s">
        <v>298</v>
      </c>
      <c r="H596" s="264" t="s">
        <v>5</v>
      </c>
      <c r="L596" s="377"/>
      <c r="M596" s="378"/>
      <c r="N596" s="379"/>
      <c r="O596" s="379"/>
      <c r="P596" s="379"/>
      <c r="Q596" s="379"/>
      <c r="R596" s="379"/>
      <c r="S596" s="379"/>
      <c r="T596" s="380"/>
      <c r="AT596" s="264" t="s">
        <v>294</v>
      </c>
      <c r="AU596" s="264" t="s">
        <v>86</v>
      </c>
      <c r="AV596" s="261" t="s">
        <v>26</v>
      </c>
      <c r="AW596" s="261" t="s">
        <v>40</v>
      </c>
      <c r="AX596" s="261" t="s">
        <v>77</v>
      </c>
      <c r="AY596" s="264" t="s">
        <v>284</v>
      </c>
    </row>
    <row r="597" spans="2:51" s="257" customFormat="1" ht="13.5">
      <c r="B597" s="381"/>
      <c r="D597" s="258" t="s">
        <v>294</v>
      </c>
      <c r="E597" s="259" t="s">
        <v>5</v>
      </c>
      <c r="F597" s="237" t="s">
        <v>2216</v>
      </c>
      <c r="H597" s="260">
        <v>4.5</v>
      </c>
      <c r="L597" s="381"/>
      <c r="M597" s="382"/>
      <c r="N597" s="383"/>
      <c r="O597" s="383"/>
      <c r="P597" s="383"/>
      <c r="Q597" s="383"/>
      <c r="R597" s="383"/>
      <c r="S597" s="383"/>
      <c r="T597" s="384"/>
      <c r="AT597" s="265" t="s">
        <v>294</v>
      </c>
      <c r="AU597" s="265" t="s">
        <v>86</v>
      </c>
      <c r="AV597" s="257" t="s">
        <v>86</v>
      </c>
      <c r="AW597" s="257" t="s">
        <v>40</v>
      </c>
      <c r="AX597" s="257" t="s">
        <v>26</v>
      </c>
      <c r="AY597" s="265" t="s">
        <v>284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1365</v>
      </c>
      <c r="F598" s="236" t="s">
        <v>2217</v>
      </c>
      <c r="G598" s="254" t="s">
        <v>452</v>
      </c>
      <c r="H598" s="255">
        <v>33.563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0.00287</v>
      </c>
      <c r="T598" s="375">
        <f>S598*H598</f>
        <v>0.09632581000000001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2218</v>
      </c>
    </row>
    <row r="599" spans="2:51" s="261" customFormat="1" ht="13.5">
      <c r="B599" s="377"/>
      <c r="D599" s="262" t="s">
        <v>294</v>
      </c>
      <c r="E599" s="263" t="s">
        <v>5</v>
      </c>
      <c r="F599" s="238" t="s">
        <v>298</v>
      </c>
      <c r="H599" s="264" t="s">
        <v>5</v>
      </c>
      <c r="L599" s="377"/>
      <c r="M599" s="378"/>
      <c r="N599" s="379"/>
      <c r="O599" s="379"/>
      <c r="P599" s="379"/>
      <c r="Q599" s="379"/>
      <c r="R599" s="379"/>
      <c r="S599" s="379"/>
      <c r="T599" s="380"/>
      <c r="AT599" s="264" t="s">
        <v>294</v>
      </c>
      <c r="AU599" s="264" t="s">
        <v>86</v>
      </c>
      <c r="AV599" s="261" t="s">
        <v>26</v>
      </c>
      <c r="AW599" s="261" t="s">
        <v>40</v>
      </c>
      <c r="AX599" s="261" t="s">
        <v>77</v>
      </c>
      <c r="AY599" s="264" t="s">
        <v>284</v>
      </c>
    </row>
    <row r="600" spans="2:51" s="257" customFormat="1" ht="13.5">
      <c r="B600" s="381"/>
      <c r="D600" s="258" t="s">
        <v>294</v>
      </c>
      <c r="E600" s="259" t="s">
        <v>5</v>
      </c>
      <c r="F600" s="237" t="s">
        <v>2219</v>
      </c>
      <c r="H600" s="260">
        <v>33.563</v>
      </c>
      <c r="L600" s="381"/>
      <c r="M600" s="382"/>
      <c r="N600" s="383"/>
      <c r="O600" s="383"/>
      <c r="P600" s="383"/>
      <c r="Q600" s="383"/>
      <c r="R600" s="383"/>
      <c r="S600" s="383"/>
      <c r="T600" s="384"/>
      <c r="AT600" s="265" t="s">
        <v>294</v>
      </c>
      <c r="AU600" s="265" t="s">
        <v>86</v>
      </c>
      <c r="AV600" s="257" t="s">
        <v>86</v>
      </c>
      <c r="AW600" s="257" t="s">
        <v>40</v>
      </c>
      <c r="AX600" s="257" t="s">
        <v>26</v>
      </c>
      <c r="AY600" s="265" t="s">
        <v>284</v>
      </c>
    </row>
    <row r="601" spans="2:65" s="285" customFormat="1" ht="22.5" customHeight="1">
      <c r="B601" s="347"/>
      <c r="C601" s="252" t="s">
        <v>1116</v>
      </c>
      <c r="D601" s="252" t="s">
        <v>287</v>
      </c>
      <c r="E601" s="253" t="s">
        <v>1383</v>
      </c>
      <c r="F601" s="236" t="s">
        <v>2220</v>
      </c>
      <c r="G601" s="254" t="s">
        <v>452</v>
      </c>
      <c r="H601" s="255">
        <v>4</v>
      </c>
      <c r="I601" s="123">
        <v>0</v>
      </c>
      <c r="J601" s="256">
        <f>ROUND(I601*H601,2)</f>
        <v>0</v>
      </c>
      <c r="K601" s="236" t="s">
        <v>291</v>
      </c>
      <c r="L601" s="347"/>
      <c r="M601" s="372" t="s">
        <v>5</v>
      </c>
      <c r="N601" s="373" t="s">
        <v>48</v>
      </c>
      <c r="O601" s="300"/>
      <c r="P601" s="374">
        <f>O601*H601</f>
        <v>0</v>
      </c>
      <c r="Q601" s="374">
        <v>0</v>
      </c>
      <c r="R601" s="374">
        <f>Q601*H601</f>
        <v>0</v>
      </c>
      <c r="S601" s="374">
        <v>0.00285</v>
      </c>
      <c r="T601" s="375">
        <f>S601*H601</f>
        <v>0.0114</v>
      </c>
      <c r="AR601" s="341" t="s">
        <v>363</v>
      </c>
      <c r="AT601" s="341" t="s">
        <v>287</v>
      </c>
      <c r="AU601" s="341" t="s">
        <v>86</v>
      </c>
      <c r="AY601" s="341" t="s">
        <v>284</v>
      </c>
      <c r="BE601" s="376">
        <f>IF(N601="základní",J601,0)</f>
        <v>0</v>
      </c>
      <c r="BF601" s="376">
        <f>IF(N601="snížená",J601,0)</f>
        <v>0</v>
      </c>
      <c r="BG601" s="376">
        <f>IF(N601="zákl. přenesená",J601,0)</f>
        <v>0</v>
      </c>
      <c r="BH601" s="376">
        <f>IF(N601="sníž. přenesená",J601,0)</f>
        <v>0</v>
      </c>
      <c r="BI601" s="376">
        <f>IF(N601="nulová",J601,0)</f>
        <v>0</v>
      </c>
      <c r="BJ601" s="341" t="s">
        <v>26</v>
      </c>
      <c r="BK601" s="376">
        <f>ROUND(I601*H601,2)</f>
        <v>0</v>
      </c>
      <c r="BL601" s="341" t="s">
        <v>363</v>
      </c>
      <c r="BM601" s="341" t="s">
        <v>2221</v>
      </c>
    </row>
    <row r="602" spans="2:51" s="261" customFormat="1" ht="13.5">
      <c r="B602" s="377"/>
      <c r="D602" s="262" t="s">
        <v>294</v>
      </c>
      <c r="E602" s="263" t="s">
        <v>5</v>
      </c>
      <c r="F602" s="238" t="s">
        <v>298</v>
      </c>
      <c r="H602" s="264" t="s">
        <v>5</v>
      </c>
      <c r="L602" s="377"/>
      <c r="M602" s="378"/>
      <c r="N602" s="379"/>
      <c r="O602" s="379"/>
      <c r="P602" s="379"/>
      <c r="Q602" s="379"/>
      <c r="R602" s="379"/>
      <c r="S602" s="379"/>
      <c r="T602" s="380"/>
      <c r="AT602" s="264" t="s">
        <v>294</v>
      </c>
      <c r="AU602" s="264" t="s">
        <v>86</v>
      </c>
      <c r="AV602" s="261" t="s">
        <v>26</v>
      </c>
      <c r="AW602" s="261" t="s">
        <v>40</v>
      </c>
      <c r="AX602" s="261" t="s">
        <v>77</v>
      </c>
      <c r="AY602" s="264" t="s">
        <v>284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292</v>
      </c>
      <c r="H603" s="260">
        <v>4</v>
      </c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52" t="s">
        <v>1120</v>
      </c>
      <c r="D604" s="252" t="s">
        <v>287</v>
      </c>
      <c r="E604" s="253" t="s">
        <v>2222</v>
      </c>
      <c r="F604" s="236" t="s">
        <v>2223</v>
      </c>
      <c r="G604" s="254" t="s">
        <v>452</v>
      </c>
      <c r="H604" s="255">
        <v>32.5</v>
      </c>
      <c r="I604" s="123">
        <v>0</v>
      </c>
      <c r="J604" s="256">
        <f>ROUND(I604*H604,2)</f>
        <v>0</v>
      </c>
      <c r="K604" s="236" t="s">
        <v>5</v>
      </c>
      <c r="L604" s="347"/>
      <c r="M604" s="372" t="s">
        <v>5</v>
      </c>
      <c r="N604" s="373" t="s">
        <v>48</v>
      </c>
      <c r="O604" s="300"/>
      <c r="P604" s="374">
        <f>O604*H604</f>
        <v>0</v>
      </c>
      <c r="Q604" s="374">
        <v>0.00062</v>
      </c>
      <c r="R604" s="374">
        <f>Q604*H604</f>
        <v>0.02015</v>
      </c>
      <c r="S604" s="374">
        <v>0</v>
      </c>
      <c r="T604" s="375">
        <f>S604*H604</f>
        <v>0</v>
      </c>
      <c r="AR604" s="341" t="s">
        <v>363</v>
      </c>
      <c r="AT604" s="341" t="s">
        <v>287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2224</v>
      </c>
    </row>
    <row r="605" spans="2:51" s="261" customFormat="1" ht="13.5">
      <c r="B605" s="377"/>
      <c r="D605" s="262" t="s">
        <v>294</v>
      </c>
      <c r="E605" s="263" t="s">
        <v>5</v>
      </c>
      <c r="F605" s="238" t="s">
        <v>2225</v>
      </c>
      <c r="H605" s="264" t="s">
        <v>5</v>
      </c>
      <c r="L605" s="377"/>
      <c r="M605" s="378"/>
      <c r="N605" s="379"/>
      <c r="O605" s="379"/>
      <c r="P605" s="379"/>
      <c r="Q605" s="379"/>
      <c r="R605" s="379"/>
      <c r="S605" s="379"/>
      <c r="T605" s="380"/>
      <c r="AT605" s="264" t="s">
        <v>294</v>
      </c>
      <c r="AU605" s="264" t="s">
        <v>86</v>
      </c>
      <c r="AV605" s="261" t="s">
        <v>26</v>
      </c>
      <c r="AW605" s="261" t="s">
        <v>40</v>
      </c>
      <c r="AX605" s="261" t="s">
        <v>77</v>
      </c>
      <c r="AY605" s="264" t="s">
        <v>284</v>
      </c>
    </row>
    <row r="606" spans="2:51" s="257" customFormat="1" ht="13.5">
      <c r="B606" s="381"/>
      <c r="D606" s="258" t="s">
        <v>294</v>
      </c>
      <c r="E606" s="259" t="s">
        <v>5</v>
      </c>
      <c r="F606" s="237" t="s">
        <v>2226</v>
      </c>
      <c r="H606" s="260">
        <v>32.5</v>
      </c>
      <c r="L606" s="381"/>
      <c r="M606" s="382"/>
      <c r="N606" s="383"/>
      <c r="O606" s="383"/>
      <c r="P606" s="383"/>
      <c r="Q606" s="383"/>
      <c r="R606" s="383"/>
      <c r="S606" s="383"/>
      <c r="T606" s="384"/>
      <c r="AT606" s="265" t="s">
        <v>294</v>
      </c>
      <c r="AU606" s="265" t="s">
        <v>86</v>
      </c>
      <c r="AV606" s="257" t="s">
        <v>86</v>
      </c>
      <c r="AW606" s="257" t="s">
        <v>40</v>
      </c>
      <c r="AX606" s="257" t="s">
        <v>26</v>
      </c>
      <c r="AY606" s="265" t="s">
        <v>284</v>
      </c>
    </row>
    <row r="607" spans="2:65" s="285" customFormat="1" ht="31.5" customHeight="1">
      <c r="B607" s="347"/>
      <c r="C607" s="252" t="s">
        <v>1124</v>
      </c>
      <c r="D607" s="252" t="s">
        <v>287</v>
      </c>
      <c r="E607" s="253" t="s">
        <v>1429</v>
      </c>
      <c r="F607" s="236" t="s">
        <v>2227</v>
      </c>
      <c r="G607" s="254" t="s">
        <v>452</v>
      </c>
      <c r="H607" s="255">
        <v>4.5</v>
      </c>
      <c r="I607" s="123">
        <v>0</v>
      </c>
      <c r="J607" s="256">
        <f>ROUND(I607*H607,2)</f>
        <v>0</v>
      </c>
      <c r="K607" s="236" t="s">
        <v>5</v>
      </c>
      <c r="L607" s="347"/>
      <c r="M607" s="372" t="s">
        <v>5</v>
      </c>
      <c r="N607" s="373" t="s">
        <v>48</v>
      </c>
      <c r="O607" s="300"/>
      <c r="P607" s="374">
        <f>O607*H607</f>
        <v>0</v>
      </c>
      <c r="Q607" s="374">
        <v>0.00435</v>
      </c>
      <c r="R607" s="374">
        <f>Q607*H607</f>
        <v>0.019575</v>
      </c>
      <c r="S607" s="374">
        <v>0</v>
      </c>
      <c r="T607" s="375">
        <f>S607*H607</f>
        <v>0</v>
      </c>
      <c r="AR607" s="341" t="s">
        <v>363</v>
      </c>
      <c r="AT607" s="341" t="s">
        <v>287</v>
      </c>
      <c r="AU607" s="341" t="s">
        <v>86</v>
      </c>
      <c r="AY607" s="341" t="s">
        <v>284</v>
      </c>
      <c r="BE607" s="376">
        <f>IF(N607="základní",J607,0)</f>
        <v>0</v>
      </c>
      <c r="BF607" s="376">
        <f>IF(N607="snížená",J607,0)</f>
        <v>0</v>
      </c>
      <c r="BG607" s="376">
        <f>IF(N607="zákl. přenesená",J607,0)</f>
        <v>0</v>
      </c>
      <c r="BH607" s="376">
        <f>IF(N607="sníž. přenesená",J607,0)</f>
        <v>0</v>
      </c>
      <c r="BI607" s="376">
        <f>IF(N607="nulová",J607,0)</f>
        <v>0</v>
      </c>
      <c r="BJ607" s="341" t="s">
        <v>26</v>
      </c>
      <c r="BK607" s="376">
        <f>ROUND(I607*H607,2)</f>
        <v>0</v>
      </c>
      <c r="BL607" s="341" t="s">
        <v>363</v>
      </c>
      <c r="BM607" s="341" t="s">
        <v>2228</v>
      </c>
    </row>
    <row r="608" spans="2:51" s="261" customFormat="1" ht="13.5">
      <c r="B608" s="377"/>
      <c r="D608" s="262" t="s">
        <v>294</v>
      </c>
      <c r="E608" s="263" t="s">
        <v>5</v>
      </c>
      <c r="F608" s="238" t="s">
        <v>2225</v>
      </c>
      <c r="H608" s="264" t="s">
        <v>5</v>
      </c>
      <c r="L608" s="377"/>
      <c r="M608" s="378"/>
      <c r="N608" s="379"/>
      <c r="O608" s="379"/>
      <c r="P608" s="379"/>
      <c r="Q608" s="379"/>
      <c r="R608" s="379"/>
      <c r="S608" s="379"/>
      <c r="T608" s="380"/>
      <c r="AT608" s="264" t="s">
        <v>294</v>
      </c>
      <c r="AU608" s="264" t="s">
        <v>86</v>
      </c>
      <c r="AV608" s="261" t="s">
        <v>26</v>
      </c>
      <c r="AW608" s="261" t="s">
        <v>40</v>
      </c>
      <c r="AX608" s="261" t="s">
        <v>77</v>
      </c>
      <c r="AY608" s="264" t="s">
        <v>284</v>
      </c>
    </row>
    <row r="609" spans="2:51" s="257" customFormat="1" ht="13.5">
      <c r="B609" s="381"/>
      <c r="D609" s="258" t="s">
        <v>294</v>
      </c>
      <c r="E609" s="259" t="s">
        <v>5</v>
      </c>
      <c r="F609" s="237" t="s">
        <v>2216</v>
      </c>
      <c r="H609" s="260">
        <v>4.5</v>
      </c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26</v>
      </c>
      <c r="AY609" s="265" t="s">
        <v>284</v>
      </c>
    </row>
    <row r="610" spans="2:65" s="285" customFormat="1" ht="31.5" customHeight="1">
      <c r="B610" s="347"/>
      <c r="C610" s="252" t="s">
        <v>1128</v>
      </c>
      <c r="D610" s="252" t="s">
        <v>287</v>
      </c>
      <c r="E610" s="253" t="s">
        <v>1433</v>
      </c>
      <c r="F610" s="236" t="s">
        <v>2229</v>
      </c>
      <c r="G610" s="254" t="s">
        <v>452</v>
      </c>
      <c r="H610" s="255">
        <v>5</v>
      </c>
      <c r="I610" s="123">
        <v>0</v>
      </c>
      <c r="J610" s="256">
        <f>ROUND(I610*H610,2)</f>
        <v>0</v>
      </c>
      <c r="K610" s="236" t="s">
        <v>5</v>
      </c>
      <c r="L610" s="347"/>
      <c r="M610" s="372" t="s">
        <v>5</v>
      </c>
      <c r="N610" s="373" t="s">
        <v>48</v>
      </c>
      <c r="O610" s="300"/>
      <c r="P610" s="374">
        <f>O610*H610</f>
        <v>0</v>
      </c>
      <c r="Q610" s="374">
        <v>0.00323</v>
      </c>
      <c r="R610" s="374">
        <f>Q610*H610</f>
        <v>0.016149999999999998</v>
      </c>
      <c r="S610" s="374">
        <v>0</v>
      </c>
      <c r="T610" s="375">
        <f>S610*H610</f>
        <v>0</v>
      </c>
      <c r="AR610" s="341" t="s">
        <v>363</v>
      </c>
      <c r="AT610" s="341" t="s">
        <v>287</v>
      </c>
      <c r="AU610" s="341" t="s">
        <v>86</v>
      </c>
      <c r="AY610" s="341" t="s">
        <v>284</v>
      </c>
      <c r="BE610" s="376">
        <f>IF(N610="základní",J610,0)</f>
        <v>0</v>
      </c>
      <c r="BF610" s="376">
        <f>IF(N610="snížená",J610,0)</f>
        <v>0</v>
      </c>
      <c r="BG610" s="376">
        <f>IF(N610="zákl. přenesená",J610,0)</f>
        <v>0</v>
      </c>
      <c r="BH610" s="376">
        <f>IF(N610="sníž. přenesená",J610,0)</f>
        <v>0</v>
      </c>
      <c r="BI610" s="376">
        <f>IF(N610="nulová",J610,0)</f>
        <v>0</v>
      </c>
      <c r="BJ610" s="341" t="s">
        <v>26</v>
      </c>
      <c r="BK610" s="376">
        <f>ROUND(I610*H610,2)</f>
        <v>0</v>
      </c>
      <c r="BL610" s="341" t="s">
        <v>363</v>
      </c>
      <c r="BM610" s="341" t="s">
        <v>2230</v>
      </c>
    </row>
    <row r="611" spans="2:51" s="261" customFormat="1" ht="13.5">
      <c r="B611" s="377"/>
      <c r="D611" s="262" t="s">
        <v>294</v>
      </c>
      <c r="E611" s="263" t="s">
        <v>5</v>
      </c>
      <c r="F611" s="238" t="s">
        <v>2225</v>
      </c>
      <c r="H611" s="264" t="s">
        <v>5</v>
      </c>
      <c r="L611" s="377"/>
      <c r="M611" s="378"/>
      <c r="N611" s="379"/>
      <c r="O611" s="379"/>
      <c r="P611" s="379"/>
      <c r="Q611" s="379"/>
      <c r="R611" s="379"/>
      <c r="S611" s="379"/>
      <c r="T611" s="380"/>
      <c r="AT611" s="264" t="s">
        <v>294</v>
      </c>
      <c r="AU611" s="264" t="s">
        <v>86</v>
      </c>
      <c r="AV611" s="261" t="s">
        <v>26</v>
      </c>
      <c r="AW611" s="261" t="s">
        <v>40</v>
      </c>
      <c r="AX611" s="261" t="s">
        <v>77</v>
      </c>
      <c r="AY611" s="264" t="s">
        <v>284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319</v>
      </c>
      <c r="H612" s="260">
        <v>5</v>
      </c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31.5" customHeight="1">
      <c r="B613" s="347"/>
      <c r="C613" s="252" t="s">
        <v>1132</v>
      </c>
      <c r="D613" s="252" t="s">
        <v>287</v>
      </c>
      <c r="E613" s="253" t="s">
        <v>2231</v>
      </c>
      <c r="F613" s="236" t="s">
        <v>2232</v>
      </c>
      <c r="G613" s="254" t="s">
        <v>452</v>
      </c>
      <c r="H613" s="255">
        <v>4</v>
      </c>
      <c r="I613" s="123">
        <v>0</v>
      </c>
      <c r="J613" s="256">
        <f>ROUND(I613*H613,2)</f>
        <v>0</v>
      </c>
      <c r="K613" s="236" t="s">
        <v>5</v>
      </c>
      <c r="L613" s="347"/>
      <c r="M613" s="372" t="s">
        <v>5</v>
      </c>
      <c r="N613" s="373" t="s">
        <v>48</v>
      </c>
      <c r="O613" s="300"/>
      <c r="P613" s="374">
        <f>O613*H613</f>
        <v>0</v>
      </c>
      <c r="Q613" s="374">
        <v>0.00323</v>
      </c>
      <c r="R613" s="374">
        <f>Q613*H613</f>
        <v>0.01292</v>
      </c>
      <c r="S613" s="374">
        <v>0</v>
      </c>
      <c r="T613" s="375">
        <f>S613*H613</f>
        <v>0</v>
      </c>
      <c r="AR613" s="341" t="s">
        <v>363</v>
      </c>
      <c r="AT613" s="341" t="s">
        <v>287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2233</v>
      </c>
    </row>
    <row r="614" spans="2:51" s="261" customFormat="1" ht="13.5">
      <c r="B614" s="377"/>
      <c r="D614" s="262" t="s">
        <v>294</v>
      </c>
      <c r="E614" s="263" t="s">
        <v>5</v>
      </c>
      <c r="F614" s="238" t="s">
        <v>2225</v>
      </c>
      <c r="H614" s="264" t="s">
        <v>5</v>
      </c>
      <c r="L614" s="377"/>
      <c r="M614" s="378"/>
      <c r="N614" s="379"/>
      <c r="O614" s="379"/>
      <c r="P614" s="379"/>
      <c r="Q614" s="379"/>
      <c r="R614" s="379"/>
      <c r="S614" s="379"/>
      <c r="T614" s="380"/>
      <c r="AT614" s="264" t="s">
        <v>294</v>
      </c>
      <c r="AU614" s="264" t="s">
        <v>86</v>
      </c>
      <c r="AV614" s="261" t="s">
        <v>26</v>
      </c>
      <c r="AW614" s="261" t="s">
        <v>40</v>
      </c>
      <c r="AX614" s="261" t="s">
        <v>77</v>
      </c>
      <c r="AY614" s="264" t="s">
        <v>284</v>
      </c>
    </row>
    <row r="615" spans="2:51" s="257" customFormat="1" ht="13.5">
      <c r="B615" s="381"/>
      <c r="D615" s="258" t="s">
        <v>294</v>
      </c>
      <c r="E615" s="259" t="s">
        <v>5</v>
      </c>
      <c r="F615" s="237" t="s">
        <v>292</v>
      </c>
      <c r="H615" s="260">
        <v>4</v>
      </c>
      <c r="L615" s="381"/>
      <c r="M615" s="382"/>
      <c r="N615" s="383"/>
      <c r="O615" s="383"/>
      <c r="P615" s="383"/>
      <c r="Q615" s="383"/>
      <c r="R615" s="383"/>
      <c r="S615" s="383"/>
      <c r="T615" s="384"/>
      <c r="AT615" s="265" t="s">
        <v>294</v>
      </c>
      <c r="AU615" s="265" t="s">
        <v>86</v>
      </c>
      <c r="AV615" s="257" t="s">
        <v>86</v>
      </c>
      <c r="AW615" s="257" t="s">
        <v>40</v>
      </c>
      <c r="AX615" s="257" t="s">
        <v>26</v>
      </c>
      <c r="AY615" s="265" t="s">
        <v>284</v>
      </c>
    </row>
    <row r="616" spans="2:65" s="285" customFormat="1" ht="31.5" customHeight="1">
      <c r="B616" s="347"/>
      <c r="C616" s="252" t="s">
        <v>1136</v>
      </c>
      <c r="D616" s="252" t="s">
        <v>287</v>
      </c>
      <c r="E616" s="253" t="s">
        <v>2234</v>
      </c>
      <c r="F616" s="236" t="s">
        <v>2235</v>
      </c>
      <c r="G616" s="254" t="s">
        <v>462</v>
      </c>
      <c r="H616" s="255">
        <v>0.069</v>
      </c>
      <c r="I616" s="123">
        <v>0</v>
      </c>
      <c r="J616" s="256">
        <f>ROUND(I616*H616,2)</f>
        <v>0</v>
      </c>
      <c r="K616" s="236" t="s">
        <v>291</v>
      </c>
      <c r="L616" s="347"/>
      <c r="M616" s="372" t="s">
        <v>5</v>
      </c>
      <c r="N616" s="373" t="s">
        <v>48</v>
      </c>
      <c r="O616" s="300"/>
      <c r="P616" s="374">
        <f>O616*H616</f>
        <v>0</v>
      </c>
      <c r="Q616" s="374">
        <v>0</v>
      </c>
      <c r="R616" s="374">
        <f>Q616*H616</f>
        <v>0</v>
      </c>
      <c r="S616" s="374">
        <v>0</v>
      </c>
      <c r="T616" s="375">
        <f>S616*H616</f>
        <v>0</v>
      </c>
      <c r="AR616" s="341" t="s">
        <v>363</v>
      </c>
      <c r="AT616" s="341" t="s">
        <v>287</v>
      </c>
      <c r="AU616" s="341" t="s">
        <v>86</v>
      </c>
      <c r="AY616" s="341" t="s">
        <v>284</v>
      </c>
      <c r="BE616" s="376">
        <f>IF(N616="základní",J616,0)</f>
        <v>0</v>
      </c>
      <c r="BF616" s="376">
        <f>IF(N616="snížená",J616,0)</f>
        <v>0</v>
      </c>
      <c r="BG616" s="376">
        <f>IF(N616="zákl. přenesená",J616,0)</f>
        <v>0</v>
      </c>
      <c r="BH616" s="376">
        <f>IF(N616="sníž. přenesená",J616,0)</f>
        <v>0</v>
      </c>
      <c r="BI616" s="376">
        <f>IF(N616="nulová",J616,0)</f>
        <v>0</v>
      </c>
      <c r="BJ616" s="341" t="s">
        <v>26</v>
      </c>
      <c r="BK616" s="376">
        <f>ROUND(I616*H616,2)</f>
        <v>0</v>
      </c>
      <c r="BL616" s="341" t="s">
        <v>363</v>
      </c>
      <c r="BM616" s="341" t="s">
        <v>2236</v>
      </c>
    </row>
    <row r="617" spans="2:65" s="285" customFormat="1" ht="22.5" customHeight="1">
      <c r="B617" s="347"/>
      <c r="C617" s="252" t="s">
        <v>1142</v>
      </c>
      <c r="D617" s="252" t="s">
        <v>287</v>
      </c>
      <c r="E617" s="253" t="s">
        <v>1449</v>
      </c>
      <c r="F617" s="236" t="s">
        <v>2237</v>
      </c>
      <c r="G617" s="254" t="s">
        <v>462</v>
      </c>
      <c r="H617" s="255">
        <v>0.069</v>
      </c>
      <c r="I617" s="123">
        <v>0</v>
      </c>
      <c r="J617" s="256">
        <f>ROUND(I617*H617,2)</f>
        <v>0</v>
      </c>
      <c r="K617" s="236" t="s">
        <v>291</v>
      </c>
      <c r="L617" s="347"/>
      <c r="M617" s="372" t="s">
        <v>5</v>
      </c>
      <c r="N617" s="373" t="s">
        <v>48</v>
      </c>
      <c r="O617" s="300"/>
      <c r="P617" s="374">
        <f>O617*H617</f>
        <v>0</v>
      </c>
      <c r="Q617" s="374">
        <v>0</v>
      </c>
      <c r="R617" s="374">
        <f>Q617*H617</f>
        <v>0</v>
      </c>
      <c r="S617" s="374">
        <v>0</v>
      </c>
      <c r="T617" s="375">
        <f>S617*H617</f>
        <v>0</v>
      </c>
      <c r="AR617" s="341" t="s">
        <v>363</v>
      </c>
      <c r="AT617" s="341" t="s">
        <v>287</v>
      </c>
      <c r="AU617" s="341" t="s">
        <v>86</v>
      </c>
      <c r="AY617" s="341" t="s">
        <v>284</v>
      </c>
      <c r="BE617" s="376">
        <f>IF(N617="základní",J617,0)</f>
        <v>0</v>
      </c>
      <c r="BF617" s="376">
        <f>IF(N617="snížená",J617,0)</f>
        <v>0</v>
      </c>
      <c r="BG617" s="376">
        <f>IF(N617="zákl. přenesená",J617,0)</f>
        <v>0</v>
      </c>
      <c r="BH617" s="376">
        <f>IF(N617="sníž. přenesená",J617,0)</f>
        <v>0</v>
      </c>
      <c r="BI617" s="376">
        <f>IF(N617="nulová",J617,0)</f>
        <v>0</v>
      </c>
      <c r="BJ617" s="341" t="s">
        <v>26</v>
      </c>
      <c r="BK617" s="376">
        <f>ROUND(I617*H617,2)</f>
        <v>0</v>
      </c>
      <c r="BL617" s="341" t="s">
        <v>363</v>
      </c>
      <c r="BM617" s="341" t="s">
        <v>2238</v>
      </c>
    </row>
    <row r="618" spans="2:63" s="246" customFormat="1" ht="29.85" customHeight="1">
      <c r="B618" s="365"/>
      <c r="D618" s="250" t="s">
        <v>76</v>
      </c>
      <c r="E618" s="242" t="s">
        <v>1464</v>
      </c>
      <c r="F618" s="242" t="s">
        <v>1465</v>
      </c>
      <c r="J618" s="251">
        <f>BK618</f>
        <v>0</v>
      </c>
      <c r="L618" s="365"/>
      <c r="M618" s="366"/>
      <c r="N618" s="367"/>
      <c r="O618" s="367"/>
      <c r="P618" s="368">
        <f>SUM(P619:P668)</f>
        <v>0</v>
      </c>
      <c r="Q618" s="367"/>
      <c r="R618" s="368">
        <f>SUM(R619:R668)</f>
        <v>1.5890199999999999</v>
      </c>
      <c r="S618" s="367"/>
      <c r="T618" s="369">
        <f>SUM(T619:T668)</f>
        <v>0.12</v>
      </c>
      <c r="AR618" s="247" t="s">
        <v>86</v>
      </c>
      <c r="AT618" s="370" t="s">
        <v>76</v>
      </c>
      <c r="AU618" s="370" t="s">
        <v>26</v>
      </c>
      <c r="AY618" s="247" t="s">
        <v>284</v>
      </c>
      <c r="BK618" s="371">
        <f>SUM(BK619:BK668)</f>
        <v>0</v>
      </c>
    </row>
    <row r="619" spans="2:65" s="285" customFormat="1" ht="22.5" customHeight="1">
      <c r="B619" s="347"/>
      <c r="C619" s="252" t="s">
        <v>1147</v>
      </c>
      <c r="D619" s="252" t="s">
        <v>287</v>
      </c>
      <c r="E619" s="253" t="s">
        <v>1483</v>
      </c>
      <c r="F619" s="236" t="s">
        <v>2239</v>
      </c>
      <c r="G619" s="254" t="s">
        <v>485</v>
      </c>
      <c r="H619" s="255">
        <v>5</v>
      </c>
      <c r="I619" s="123">
        <v>0</v>
      </c>
      <c r="J619" s="256">
        <f>ROUND(I619*H619,2)</f>
        <v>0</v>
      </c>
      <c r="K619" s="236" t="s">
        <v>291</v>
      </c>
      <c r="L619" s="347"/>
      <c r="M619" s="372" t="s">
        <v>5</v>
      </c>
      <c r="N619" s="373" t="s">
        <v>48</v>
      </c>
      <c r="O619" s="300"/>
      <c r="P619" s="374">
        <f>O619*H619</f>
        <v>0</v>
      </c>
      <c r="Q619" s="374">
        <v>0</v>
      </c>
      <c r="R619" s="374">
        <f>Q619*H619</f>
        <v>0</v>
      </c>
      <c r="S619" s="374">
        <v>0.024</v>
      </c>
      <c r="T619" s="375">
        <f>S619*H619</f>
        <v>0.12</v>
      </c>
      <c r="AR619" s="341" t="s">
        <v>363</v>
      </c>
      <c r="AT619" s="341" t="s">
        <v>287</v>
      </c>
      <c r="AU619" s="341" t="s">
        <v>86</v>
      </c>
      <c r="AY619" s="341" t="s">
        <v>284</v>
      </c>
      <c r="BE619" s="376">
        <f>IF(N619="základní",J619,0)</f>
        <v>0</v>
      </c>
      <c r="BF619" s="376">
        <f>IF(N619="snížená",J619,0)</f>
        <v>0</v>
      </c>
      <c r="BG619" s="376">
        <f>IF(N619="zákl. přenesená",J619,0)</f>
        <v>0</v>
      </c>
      <c r="BH619" s="376">
        <f>IF(N619="sníž. přenesená",J619,0)</f>
        <v>0</v>
      </c>
      <c r="BI619" s="376">
        <f>IF(N619="nulová",J619,0)</f>
        <v>0</v>
      </c>
      <c r="BJ619" s="341" t="s">
        <v>26</v>
      </c>
      <c r="BK619" s="376">
        <f>ROUND(I619*H619,2)</f>
        <v>0</v>
      </c>
      <c r="BL619" s="341" t="s">
        <v>363</v>
      </c>
      <c r="BM619" s="341" t="s">
        <v>2240</v>
      </c>
    </row>
    <row r="620" spans="2:51" s="261" customFormat="1" ht="13.5">
      <c r="B620" s="377"/>
      <c r="D620" s="262" t="s">
        <v>294</v>
      </c>
      <c r="E620" s="263" t="s">
        <v>5</v>
      </c>
      <c r="F620" s="238" t="s">
        <v>298</v>
      </c>
      <c r="H620" s="264" t="s">
        <v>5</v>
      </c>
      <c r="L620" s="377"/>
      <c r="M620" s="378"/>
      <c r="N620" s="379"/>
      <c r="O620" s="379"/>
      <c r="P620" s="379"/>
      <c r="Q620" s="379"/>
      <c r="R620" s="379"/>
      <c r="S620" s="379"/>
      <c r="T620" s="380"/>
      <c r="AT620" s="264" t="s">
        <v>294</v>
      </c>
      <c r="AU620" s="264" t="s">
        <v>86</v>
      </c>
      <c r="AV620" s="261" t="s">
        <v>26</v>
      </c>
      <c r="AW620" s="261" t="s">
        <v>40</v>
      </c>
      <c r="AX620" s="261" t="s">
        <v>77</v>
      </c>
      <c r="AY620" s="264" t="s">
        <v>284</v>
      </c>
    </row>
    <row r="621" spans="2:51" s="257" customFormat="1" ht="13.5">
      <c r="B621" s="381"/>
      <c r="D621" s="258" t="s">
        <v>294</v>
      </c>
      <c r="E621" s="259" t="s">
        <v>5</v>
      </c>
      <c r="F621" s="237" t="s">
        <v>319</v>
      </c>
      <c r="H621" s="260">
        <v>5</v>
      </c>
      <c r="L621" s="381"/>
      <c r="M621" s="382"/>
      <c r="N621" s="383"/>
      <c r="O621" s="383"/>
      <c r="P621" s="383"/>
      <c r="Q621" s="383"/>
      <c r="R621" s="383"/>
      <c r="S621" s="383"/>
      <c r="T621" s="384"/>
      <c r="AT621" s="265" t="s">
        <v>294</v>
      </c>
      <c r="AU621" s="265" t="s">
        <v>86</v>
      </c>
      <c r="AV621" s="257" t="s">
        <v>86</v>
      </c>
      <c r="AW621" s="257" t="s">
        <v>40</v>
      </c>
      <c r="AX621" s="257" t="s">
        <v>26</v>
      </c>
      <c r="AY621" s="265" t="s">
        <v>284</v>
      </c>
    </row>
    <row r="622" spans="2:65" s="285" customFormat="1" ht="31.5" customHeight="1">
      <c r="B622" s="347"/>
      <c r="C622" s="252" t="s">
        <v>1151</v>
      </c>
      <c r="D622" s="252" t="s">
        <v>287</v>
      </c>
      <c r="E622" s="253" t="s">
        <v>2241</v>
      </c>
      <c r="F622" s="236" t="s">
        <v>2242</v>
      </c>
      <c r="G622" s="254" t="s">
        <v>909</v>
      </c>
      <c r="H622" s="255">
        <v>1</v>
      </c>
      <c r="I622" s="123">
        <v>0</v>
      </c>
      <c r="J622" s="256">
        <f>ROUND(I622*H622,2)</f>
        <v>0</v>
      </c>
      <c r="K622" s="236" t="s">
        <v>5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2243</v>
      </c>
    </row>
    <row r="623" spans="2:51" s="261" customFormat="1" ht="13.5">
      <c r="B623" s="377"/>
      <c r="D623" s="262" t="s">
        <v>294</v>
      </c>
      <c r="E623" s="263" t="s">
        <v>5</v>
      </c>
      <c r="F623" s="238" t="s">
        <v>1934</v>
      </c>
      <c r="H623" s="264" t="s">
        <v>5</v>
      </c>
      <c r="L623" s="377"/>
      <c r="M623" s="378"/>
      <c r="N623" s="379"/>
      <c r="O623" s="379"/>
      <c r="P623" s="379"/>
      <c r="Q623" s="379"/>
      <c r="R623" s="379"/>
      <c r="S623" s="379"/>
      <c r="T623" s="380"/>
      <c r="AT623" s="264" t="s">
        <v>294</v>
      </c>
      <c r="AU623" s="264" t="s">
        <v>86</v>
      </c>
      <c r="AV623" s="261" t="s">
        <v>26</v>
      </c>
      <c r="AW623" s="261" t="s">
        <v>40</v>
      </c>
      <c r="AX623" s="261" t="s">
        <v>77</v>
      </c>
      <c r="AY623" s="264" t="s">
        <v>284</v>
      </c>
    </row>
    <row r="624" spans="2:51" s="257" customFormat="1" ht="13.5">
      <c r="B624" s="381"/>
      <c r="D624" s="258" t="s">
        <v>294</v>
      </c>
      <c r="E624" s="259" t="s">
        <v>5</v>
      </c>
      <c r="F624" s="237" t="s">
        <v>26</v>
      </c>
      <c r="H624" s="260">
        <v>1</v>
      </c>
      <c r="L624" s="381"/>
      <c r="M624" s="382"/>
      <c r="N624" s="383"/>
      <c r="O624" s="383"/>
      <c r="P624" s="383"/>
      <c r="Q624" s="383"/>
      <c r="R624" s="383"/>
      <c r="S624" s="383"/>
      <c r="T624" s="384"/>
      <c r="AT624" s="265" t="s">
        <v>294</v>
      </c>
      <c r="AU624" s="265" t="s">
        <v>86</v>
      </c>
      <c r="AV624" s="257" t="s">
        <v>86</v>
      </c>
      <c r="AW624" s="257" t="s">
        <v>40</v>
      </c>
      <c r="AX624" s="257" t="s">
        <v>26</v>
      </c>
      <c r="AY624" s="265" t="s">
        <v>284</v>
      </c>
    </row>
    <row r="625" spans="2:65" s="285" customFormat="1" ht="31.5" customHeight="1">
      <c r="B625" s="347"/>
      <c r="C625" s="252" t="s">
        <v>1155</v>
      </c>
      <c r="D625" s="252" t="s">
        <v>287</v>
      </c>
      <c r="E625" s="253" t="s">
        <v>2244</v>
      </c>
      <c r="F625" s="236" t="s">
        <v>2245</v>
      </c>
      <c r="G625" s="254" t="s">
        <v>909</v>
      </c>
      <c r="H625" s="255">
        <v>1</v>
      </c>
      <c r="I625" s="123">
        <v>0</v>
      </c>
      <c r="J625" s="256">
        <f>ROUND(I625*H625,2)</f>
        <v>0</v>
      </c>
      <c r="K625" s="236" t="s">
        <v>5</v>
      </c>
      <c r="L625" s="347"/>
      <c r="M625" s="372" t="s">
        <v>5</v>
      </c>
      <c r="N625" s="373" t="s">
        <v>48</v>
      </c>
      <c r="O625" s="300"/>
      <c r="P625" s="374">
        <f>O625*H625</f>
        <v>0</v>
      </c>
      <c r="Q625" s="374">
        <v>0</v>
      </c>
      <c r="R625" s="374">
        <f>Q625*H625</f>
        <v>0</v>
      </c>
      <c r="S625" s="374">
        <v>0</v>
      </c>
      <c r="T625" s="375">
        <f>S625*H625</f>
        <v>0</v>
      </c>
      <c r="AR625" s="341" t="s">
        <v>363</v>
      </c>
      <c r="AT625" s="341" t="s">
        <v>287</v>
      </c>
      <c r="AU625" s="341" t="s">
        <v>86</v>
      </c>
      <c r="AY625" s="341" t="s">
        <v>284</v>
      </c>
      <c r="BE625" s="376">
        <f>IF(N625="základní",J625,0)</f>
        <v>0</v>
      </c>
      <c r="BF625" s="376">
        <f>IF(N625="snížená",J625,0)</f>
        <v>0</v>
      </c>
      <c r="BG625" s="376">
        <f>IF(N625="zákl. přenesená",J625,0)</f>
        <v>0</v>
      </c>
      <c r="BH625" s="376">
        <f>IF(N625="sníž. přenesená",J625,0)</f>
        <v>0</v>
      </c>
      <c r="BI625" s="376">
        <f>IF(N625="nulová",J625,0)</f>
        <v>0</v>
      </c>
      <c r="BJ625" s="341" t="s">
        <v>26</v>
      </c>
      <c r="BK625" s="376">
        <f>ROUND(I625*H625,2)</f>
        <v>0</v>
      </c>
      <c r="BL625" s="341" t="s">
        <v>363</v>
      </c>
      <c r="BM625" s="341" t="s">
        <v>2246</v>
      </c>
    </row>
    <row r="626" spans="2:51" s="261" customFormat="1" ht="13.5">
      <c r="B626" s="377"/>
      <c r="D626" s="262" t="s">
        <v>294</v>
      </c>
      <c r="E626" s="263" t="s">
        <v>5</v>
      </c>
      <c r="F626" s="238" t="s">
        <v>1934</v>
      </c>
      <c r="H626" s="264" t="s">
        <v>5</v>
      </c>
      <c r="L626" s="377"/>
      <c r="M626" s="378"/>
      <c r="N626" s="379"/>
      <c r="O626" s="379"/>
      <c r="P626" s="379"/>
      <c r="Q626" s="379"/>
      <c r="R626" s="379"/>
      <c r="S626" s="379"/>
      <c r="T626" s="380"/>
      <c r="AT626" s="264" t="s">
        <v>294</v>
      </c>
      <c r="AU626" s="264" t="s">
        <v>86</v>
      </c>
      <c r="AV626" s="261" t="s">
        <v>26</v>
      </c>
      <c r="AW626" s="261" t="s">
        <v>40</v>
      </c>
      <c r="AX626" s="261" t="s">
        <v>77</v>
      </c>
      <c r="AY626" s="264" t="s">
        <v>284</v>
      </c>
    </row>
    <row r="627" spans="2:51" s="257" customFormat="1" ht="13.5">
      <c r="B627" s="381"/>
      <c r="D627" s="258" t="s">
        <v>294</v>
      </c>
      <c r="E627" s="259" t="s">
        <v>5</v>
      </c>
      <c r="F627" s="237" t="s">
        <v>26</v>
      </c>
      <c r="H627" s="260">
        <v>1</v>
      </c>
      <c r="L627" s="381"/>
      <c r="M627" s="382"/>
      <c r="N627" s="383"/>
      <c r="O627" s="383"/>
      <c r="P627" s="383"/>
      <c r="Q627" s="383"/>
      <c r="R627" s="383"/>
      <c r="S627" s="383"/>
      <c r="T627" s="384"/>
      <c r="AT627" s="265" t="s">
        <v>294</v>
      </c>
      <c r="AU627" s="265" t="s">
        <v>86</v>
      </c>
      <c r="AV627" s="257" t="s">
        <v>86</v>
      </c>
      <c r="AW627" s="257" t="s">
        <v>40</v>
      </c>
      <c r="AX627" s="257" t="s">
        <v>26</v>
      </c>
      <c r="AY627" s="265" t="s">
        <v>284</v>
      </c>
    </row>
    <row r="628" spans="2:65" s="285" customFormat="1" ht="31.5" customHeight="1">
      <c r="B628" s="347"/>
      <c r="C628" s="252" t="s">
        <v>1159</v>
      </c>
      <c r="D628" s="252" t="s">
        <v>287</v>
      </c>
      <c r="E628" s="253" t="s">
        <v>2247</v>
      </c>
      <c r="F628" s="236" t="s">
        <v>2248</v>
      </c>
      <c r="G628" s="254" t="s">
        <v>909</v>
      </c>
      <c r="H628" s="255">
        <v>10</v>
      </c>
      <c r="I628" s="123">
        <v>0</v>
      </c>
      <c r="J628" s="256">
        <f>ROUND(I628*H628,2)</f>
        <v>0</v>
      </c>
      <c r="K628" s="236" t="s">
        <v>5</v>
      </c>
      <c r="L628" s="347"/>
      <c r="M628" s="372" t="s">
        <v>5</v>
      </c>
      <c r="N628" s="373" t="s">
        <v>48</v>
      </c>
      <c r="O628" s="300"/>
      <c r="P628" s="374">
        <f>O628*H628</f>
        <v>0</v>
      </c>
      <c r="Q628" s="374">
        <v>0.0561</v>
      </c>
      <c r="R628" s="374">
        <f>Q628*H628</f>
        <v>0.5609999999999999</v>
      </c>
      <c r="S628" s="374">
        <v>0</v>
      </c>
      <c r="T628" s="375">
        <f>S628*H628</f>
        <v>0</v>
      </c>
      <c r="AR628" s="341" t="s">
        <v>363</v>
      </c>
      <c r="AT628" s="341" t="s">
        <v>287</v>
      </c>
      <c r="AU628" s="341" t="s">
        <v>86</v>
      </c>
      <c r="AY628" s="341" t="s">
        <v>284</v>
      </c>
      <c r="BE628" s="376">
        <f>IF(N628="základní",J628,0)</f>
        <v>0</v>
      </c>
      <c r="BF628" s="376">
        <f>IF(N628="snížená",J628,0)</f>
        <v>0</v>
      </c>
      <c r="BG628" s="376">
        <f>IF(N628="zákl. přenesená",J628,0)</f>
        <v>0</v>
      </c>
      <c r="BH628" s="376">
        <f>IF(N628="sníž. přenesená",J628,0)</f>
        <v>0</v>
      </c>
      <c r="BI628" s="376">
        <f>IF(N628="nulová",J628,0)</f>
        <v>0</v>
      </c>
      <c r="BJ628" s="341" t="s">
        <v>26</v>
      </c>
      <c r="BK628" s="376">
        <f>ROUND(I628*H628,2)</f>
        <v>0</v>
      </c>
      <c r="BL628" s="341" t="s">
        <v>363</v>
      </c>
      <c r="BM628" s="341" t="s">
        <v>2249</v>
      </c>
    </row>
    <row r="629" spans="2:51" s="261" customFormat="1" ht="13.5">
      <c r="B629" s="377"/>
      <c r="D629" s="262" t="s">
        <v>294</v>
      </c>
      <c r="E629" s="263" t="s">
        <v>5</v>
      </c>
      <c r="F629" s="238" t="s">
        <v>1934</v>
      </c>
      <c r="H629" s="264" t="s">
        <v>5</v>
      </c>
      <c r="L629" s="377"/>
      <c r="M629" s="378"/>
      <c r="N629" s="379"/>
      <c r="O629" s="379"/>
      <c r="P629" s="379"/>
      <c r="Q629" s="379"/>
      <c r="R629" s="379"/>
      <c r="S629" s="379"/>
      <c r="T629" s="380"/>
      <c r="AT629" s="264" t="s">
        <v>294</v>
      </c>
      <c r="AU629" s="264" t="s">
        <v>86</v>
      </c>
      <c r="AV629" s="261" t="s">
        <v>26</v>
      </c>
      <c r="AW629" s="261" t="s">
        <v>40</v>
      </c>
      <c r="AX629" s="261" t="s">
        <v>77</v>
      </c>
      <c r="AY629" s="264" t="s">
        <v>284</v>
      </c>
    </row>
    <row r="630" spans="2:51" s="257" customFormat="1" ht="13.5">
      <c r="B630" s="381"/>
      <c r="D630" s="258" t="s">
        <v>294</v>
      </c>
      <c r="E630" s="259" t="s">
        <v>5</v>
      </c>
      <c r="F630" s="237" t="s">
        <v>31</v>
      </c>
      <c r="H630" s="260">
        <v>10</v>
      </c>
      <c r="L630" s="381"/>
      <c r="M630" s="382"/>
      <c r="N630" s="383"/>
      <c r="O630" s="383"/>
      <c r="P630" s="383"/>
      <c r="Q630" s="383"/>
      <c r="R630" s="383"/>
      <c r="S630" s="383"/>
      <c r="T630" s="384"/>
      <c r="AT630" s="265" t="s">
        <v>294</v>
      </c>
      <c r="AU630" s="265" t="s">
        <v>86</v>
      </c>
      <c r="AV630" s="257" t="s">
        <v>86</v>
      </c>
      <c r="AW630" s="257" t="s">
        <v>40</v>
      </c>
      <c r="AX630" s="257" t="s">
        <v>26</v>
      </c>
      <c r="AY630" s="265" t="s">
        <v>284</v>
      </c>
    </row>
    <row r="631" spans="2:65" s="285" customFormat="1" ht="31.5" customHeight="1">
      <c r="B631" s="347"/>
      <c r="C631" s="252" t="s">
        <v>1163</v>
      </c>
      <c r="D631" s="252" t="s">
        <v>287</v>
      </c>
      <c r="E631" s="253" t="s">
        <v>2250</v>
      </c>
      <c r="F631" s="236" t="s">
        <v>2251</v>
      </c>
      <c r="G631" s="254" t="s">
        <v>909</v>
      </c>
      <c r="H631" s="255">
        <v>2</v>
      </c>
      <c r="I631" s="123">
        <v>0</v>
      </c>
      <c r="J631" s="256">
        <f>ROUND(I631*H631,2)</f>
        <v>0</v>
      </c>
      <c r="K631" s="236" t="s">
        <v>5</v>
      </c>
      <c r="L631" s="347"/>
      <c r="M631" s="372" t="s">
        <v>5</v>
      </c>
      <c r="N631" s="373" t="s">
        <v>48</v>
      </c>
      <c r="O631" s="300"/>
      <c r="P631" s="374">
        <f>O631*H631</f>
        <v>0</v>
      </c>
      <c r="Q631" s="374">
        <v>0.0399</v>
      </c>
      <c r="R631" s="374">
        <f>Q631*H631</f>
        <v>0.0798</v>
      </c>
      <c r="S631" s="374">
        <v>0</v>
      </c>
      <c r="T631" s="375">
        <f>S631*H631</f>
        <v>0</v>
      </c>
      <c r="AR631" s="341" t="s">
        <v>363</v>
      </c>
      <c r="AT631" s="341" t="s">
        <v>287</v>
      </c>
      <c r="AU631" s="341" t="s">
        <v>86</v>
      </c>
      <c r="AY631" s="341" t="s">
        <v>284</v>
      </c>
      <c r="BE631" s="376">
        <f>IF(N631="základní",J631,0)</f>
        <v>0</v>
      </c>
      <c r="BF631" s="376">
        <f>IF(N631="snížená",J631,0)</f>
        <v>0</v>
      </c>
      <c r="BG631" s="376">
        <f>IF(N631="zákl. přenesená",J631,0)</f>
        <v>0</v>
      </c>
      <c r="BH631" s="376">
        <f>IF(N631="sníž. přenesená",J631,0)</f>
        <v>0</v>
      </c>
      <c r="BI631" s="376">
        <f>IF(N631="nulová",J631,0)</f>
        <v>0</v>
      </c>
      <c r="BJ631" s="341" t="s">
        <v>26</v>
      </c>
      <c r="BK631" s="376">
        <f>ROUND(I631*H631,2)</f>
        <v>0</v>
      </c>
      <c r="BL631" s="341" t="s">
        <v>363</v>
      </c>
      <c r="BM631" s="341" t="s">
        <v>2252</v>
      </c>
    </row>
    <row r="632" spans="2:51" s="261" customFormat="1" ht="13.5">
      <c r="B632" s="377"/>
      <c r="D632" s="262" t="s">
        <v>294</v>
      </c>
      <c r="E632" s="263" t="s">
        <v>5</v>
      </c>
      <c r="F632" s="238" t="s">
        <v>1934</v>
      </c>
      <c r="H632" s="264" t="s">
        <v>5</v>
      </c>
      <c r="L632" s="377"/>
      <c r="M632" s="378"/>
      <c r="N632" s="379"/>
      <c r="O632" s="379"/>
      <c r="P632" s="379"/>
      <c r="Q632" s="379"/>
      <c r="R632" s="379"/>
      <c r="S632" s="379"/>
      <c r="T632" s="380"/>
      <c r="AT632" s="264" t="s">
        <v>294</v>
      </c>
      <c r="AU632" s="264" t="s">
        <v>86</v>
      </c>
      <c r="AV632" s="261" t="s">
        <v>26</v>
      </c>
      <c r="AW632" s="261" t="s">
        <v>40</v>
      </c>
      <c r="AX632" s="261" t="s">
        <v>77</v>
      </c>
      <c r="AY632" s="264" t="s">
        <v>284</v>
      </c>
    </row>
    <row r="633" spans="2:51" s="257" customFormat="1" ht="13.5">
      <c r="B633" s="381"/>
      <c r="D633" s="258" t="s">
        <v>294</v>
      </c>
      <c r="E633" s="259" t="s">
        <v>5</v>
      </c>
      <c r="F633" s="237" t="s">
        <v>86</v>
      </c>
      <c r="H633" s="260">
        <v>2</v>
      </c>
      <c r="L633" s="381"/>
      <c r="M633" s="382"/>
      <c r="N633" s="383"/>
      <c r="O633" s="383"/>
      <c r="P633" s="383"/>
      <c r="Q633" s="383"/>
      <c r="R633" s="383"/>
      <c r="S633" s="383"/>
      <c r="T633" s="384"/>
      <c r="AT633" s="265" t="s">
        <v>294</v>
      </c>
      <c r="AU633" s="265" t="s">
        <v>86</v>
      </c>
      <c r="AV633" s="257" t="s">
        <v>86</v>
      </c>
      <c r="AW633" s="257" t="s">
        <v>40</v>
      </c>
      <c r="AX633" s="257" t="s">
        <v>26</v>
      </c>
      <c r="AY633" s="265" t="s">
        <v>284</v>
      </c>
    </row>
    <row r="634" spans="2:65" s="285" customFormat="1" ht="31.5" customHeight="1">
      <c r="B634" s="347"/>
      <c r="C634" s="252" t="s">
        <v>1167</v>
      </c>
      <c r="D634" s="252" t="s">
        <v>287</v>
      </c>
      <c r="E634" s="253" t="s">
        <v>2253</v>
      </c>
      <c r="F634" s="236" t="s">
        <v>2254</v>
      </c>
      <c r="G634" s="254" t="s">
        <v>909</v>
      </c>
      <c r="H634" s="255">
        <v>5</v>
      </c>
      <c r="I634" s="123">
        <v>0</v>
      </c>
      <c r="J634" s="256">
        <f>ROUND(I634*H634,2)</f>
        <v>0</v>
      </c>
      <c r="K634" s="236" t="s">
        <v>5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0.045</v>
      </c>
      <c r="R634" s="374">
        <f>Q634*H634</f>
        <v>0.22499999999999998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2255</v>
      </c>
    </row>
    <row r="635" spans="2:51" s="261" customFormat="1" ht="13.5">
      <c r="B635" s="377"/>
      <c r="D635" s="262" t="s">
        <v>294</v>
      </c>
      <c r="E635" s="263" t="s">
        <v>5</v>
      </c>
      <c r="F635" s="238" t="s">
        <v>1934</v>
      </c>
      <c r="H635" s="264" t="s">
        <v>5</v>
      </c>
      <c r="L635" s="377"/>
      <c r="M635" s="378"/>
      <c r="N635" s="379"/>
      <c r="O635" s="379"/>
      <c r="P635" s="379"/>
      <c r="Q635" s="379"/>
      <c r="R635" s="379"/>
      <c r="S635" s="379"/>
      <c r="T635" s="380"/>
      <c r="AT635" s="264" t="s">
        <v>294</v>
      </c>
      <c r="AU635" s="264" t="s">
        <v>86</v>
      </c>
      <c r="AV635" s="261" t="s">
        <v>26</v>
      </c>
      <c r="AW635" s="261" t="s">
        <v>40</v>
      </c>
      <c r="AX635" s="261" t="s">
        <v>77</v>
      </c>
      <c r="AY635" s="264" t="s">
        <v>284</v>
      </c>
    </row>
    <row r="636" spans="2:51" s="257" customFormat="1" ht="13.5">
      <c r="B636" s="381"/>
      <c r="D636" s="258" t="s">
        <v>294</v>
      </c>
      <c r="E636" s="259" t="s">
        <v>5</v>
      </c>
      <c r="F636" s="237" t="s">
        <v>319</v>
      </c>
      <c r="H636" s="260">
        <v>5</v>
      </c>
      <c r="L636" s="381"/>
      <c r="M636" s="382"/>
      <c r="N636" s="383"/>
      <c r="O636" s="383"/>
      <c r="P636" s="383"/>
      <c r="Q636" s="383"/>
      <c r="R636" s="383"/>
      <c r="S636" s="383"/>
      <c r="T636" s="384"/>
      <c r="AT636" s="265" t="s">
        <v>294</v>
      </c>
      <c r="AU636" s="265" t="s">
        <v>86</v>
      </c>
      <c r="AV636" s="257" t="s">
        <v>86</v>
      </c>
      <c r="AW636" s="257" t="s">
        <v>40</v>
      </c>
      <c r="AX636" s="257" t="s">
        <v>26</v>
      </c>
      <c r="AY636" s="265" t="s">
        <v>284</v>
      </c>
    </row>
    <row r="637" spans="2:65" s="285" customFormat="1" ht="31.5" customHeight="1">
      <c r="B637" s="347"/>
      <c r="C637" s="252" t="s">
        <v>1171</v>
      </c>
      <c r="D637" s="252" t="s">
        <v>287</v>
      </c>
      <c r="E637" s="253" t="s">
        <v>2256</v>
      </c>
      <c r="F637" s="236" t="s">
        <v>2257</v>
      </c>
      <c r="G637" s="254" t="s">
        <v>909</v>
      </c>
      <c r="H637" s="255">
        <v>5</v>
      </c>
      <c r="I637" s="123">
        <v>0</v>
      </c>
      <c r="J637" s="256">
        <f>ROUND(I637*H637,2)</f>
        <v>0</v>
      </c>
      <c r="K637" s="236" t="s">
        <v>5</v>
      </c>
      <c r="L637" s="347"/>
      <c r="M637" s="372" t="s">
        <v>5</v>
      </c>
      <c r="N637" s="373" t="s">
        <v>48</v>
      </c>
      <c r="O637" s="300"/>
      <c r="P637" s="374">
        <f>O637*H637</f>
        <v>0</v>
      </c>
      <c r="Q637" s="374">
        <v>0.027</v>
      </c>
      <c r="R637" s="374">
        <f>Q637*H637</f>
        <v>0.135</v>
      </c>
      <c r="S637" s="374">
        <v>0</v>
      </c>
      <c r="T637" s="375">
        <f>S637*H637</f>
        <v>0</v>
      </c>
      <c r="AR637" s="341" t="s">
        <v>363</v>
      </c>
      <c r="AT637" s="341" t="s">
        <v>287</v>
      </c>
      <c r="AU637" s="341" t="s">
        <v>86</v>
      </c>
      <c r="AY637" s="341" t="s">
        <v>284</v>
      </c>
      <c r="BE637" s="376">
        <f>IF(N637="základní",J637,0)</f>
        <v>0</v>
      </c>
      <c r="BF637" s="376">
        <f>IF(N637="snížená",J637,0)</f>
        <v>0</v>
      </c>
      <c r="BG637" s="376">
        <f>IF(N637="zákl. přenesená",J637,0)</f>
        <v>0</v>
      </c>
      <c r="BH637" s="376">
        <f>IF(N637="sníž. přenesená",J637,0)</f>
        <v>0</v>
      </c>
      <c r="BI637" s="376">
        <f>IF(N637="nulová",J637,0)</f>
        <v>0</v>
      </c>
      <c r="BJ637" s="341" t="s">
        <v>26</v>
      </c>
      <c r="BK637" s="376">
        <f>ROUND(I637*H637,2)</f>
        <v>0</v>
      </c>
      <c r="BL637" s="341" t="s">
        <v>363</v>
      </c>
      <c r="BM637" s="341" t="s">
        <v>2258</v>
      </c>
    </row>
    <row r="638" spans="2:51" s="261" customFormat="1" ht="13.5">
      <c r="B638" s="377"/>
      <c r="D638" s="262" t="s">
        <v>294</v>
      </c>
      <c r="E638" s="263" t="s">
        <v>5</v>
      </c>
      <c r="F638" s="238" t="s">
        <v>1934</v>
      </c>
      <c r="H638" s="264" t="s">
        <v>5</v>
      </c>
      <c r="L638" s="377"/>
      <c r="M638" s="378"/>
      <c r="N638" s="379"/>
      <c r="O638" s="379"/>
      <c r="P638" s="379"/>
      <c r="Q638" s="379"/>
      <c r="R638" s="379"/>
      <c r="S638" s="379"/>
      <c r="T638" s="380"/>
      <c r="AT638" s="264" t="s">
        <v>294</v>
      </c>
      <c r="AU638" s="264" t="s">
        <v>86</v>
      </c>
      <c r="AV638" s="261" t="s">
        <v>26</v>
      </c>
      <c r="AW638" s="261" t="s">
        <v>40</v>
      </c>
      <c r="AX638" s="261" t="s">
        <v>77</v>
      </c>
      <c r="AY638" s="264" t="s">
        <v>284</v>
      </c>
    </row>
    <row r="639" spans="2:51" s="257" customFormat="1" ht="13.5">
      <c r="B639" s="381"/>
      <c r="D639" s="258" t="s">
        <v>294</v>
      </c>
      <c r="E639" s="259" t="s">
        <v>5</v>
      </c>
      <c r="F639" s="237" t="s">
        <v>319</v>
      </c>
      <c r="H639" s="260">
        <v>5</v>
      </c>
      <c r="L639" s="381"/>
      <c r="M639" s="382"/>
      <c r="N639" s="383"/>
      <c r="O639" s="383"/>
      <c r="P639" s="383"/>
      <c r="Q639" s="383"/>
      <c r="R639" s="383"/>
      <c r="S639" s="383"/>
      <c r="T639" s="384"/>
      <c r="AT639" s="265" t="s">
        <v>294</v>
      </c>
      <c r="AU639" s="265" t="s">
        <v>86</v>
      </c>
      <c r="AV639" s="257" t="s">
        <v>86</v>
      </c>
      <c r="AW639" s="257" t="s">
        <v>40</v>
      </c>
      <c r="AX639" s="257" t="s">
        <v>26</v>
      </c>
      <c r="AY639" s="265" t="s">
        <v>284</v>
      </c>
    </row>
    <row r="640" spans="2:65" s="285" customFormat="1" ht="31.5" customHeight="1">
      <c r="B640" s="347"/>
      <c r="C640" s="252" t="s">
        <v>1175</v>
      </c>
      <c r="D640" s="252" t="s">
        <v>287</v>
      </c>
      <c r="E640" s="253" t="s">
        <v>2259</v>
      </c>
      <c r="F640" s="236" t="s">
        <v>2260</v>
      </c>
      <c r="G640" s="254" t="s">
        <v>909</v>
      </c>
      <c r="H640" s="255">
        <v>1</v>
      </c>
      <c r="I640" s="123">
        <v>0</v>
      </c>
      <c r="J640" s="256">
        <f>ROUND(I640*H640,2)</f>
        <v>0</v>
      </c>
      <c r="K640" s="236" t="s">
        <v>5</v>
      </c>
      <c r="L640" s="347"/>
      <c r="M640" s="372" t="s">
        <v>5</v>
      </c>
      <c r="N640" s="373" t="s">
        <v>48</v>
      </c>
      <c r="O640" s="300"/>
      <c r="P640" s="374">
        <f>O640*H640</f>
        <v>0</v>
      </c>
      <c r="Q640" s="374">
        <v>0.0558</v>
      </c>
      <c r="R640" s="374">
        <f>Q640*H640</f>
        <v>0.0558</v>
      </c>
      <c r="S640" s="374">
        <v>0</v>
      </c>
      <c r="T640" s="375">
        <f>S640*H640</f>
        <v>0</v>
      </c>
      <c r="AR640" s="341" t="s">
        <v>363</v>
      </c>
      <c r="AT640" s="341" t="s">
        <v>287</v>
      </c>
      <c r="AU640" s="341" t="s">
        <v>86</v>
      </c>
      <c r="AY640" s="341" t="s">
        <v>284</v>
      </c>
      <c r="BE640" s="376">
        <f>IF(N640="základní",J640,0)</f>
        <v>0</v>
      </c>
      <c r="BF640" s="376">
        <f>IF(N640="snížená",J640,0)</f>
        <v>0</v>
      </c>
      <c r="BG640" s="376">
        <f>IF(N640="zákl. přenesená",J640,0)</f>
        <v>0</v>
      </c>
      <c r="BH640" s="376">
        <f>IF(N640="sníž. přenesená",J640,0)</f>
        <v>0</v>
      </c>
      <c r="BI640" s="376">
        <f>IF(N640="nulová",J640,0)</f>
        <v>0</v>
      </c>
      <c r="BJ640" s="341" t="s">
        <v>26</v>
      </c>
      <c r="BK640" s="376">
        <f>ROUND(I640*H640,2)</f>
        <v>0</v>
      </c>
      <c r="BL640" s="341" t="s">
        <v>363</v>
      </c>
      <c r="BM640" s="341" t="s">
        <v>2261</v>
      </c>
    </row>
    <row r="641" spans="2:51" s="261" customFormat="1" ht="13.5">
      <c r="B641" s="377"/>
      <c r="D641" s="262" t="s">
        <v>294</v>
      </c>
      <c r="E641" s="263" t="s">
        <v>5</v>
      </c>
      <c r="F641" s="238" t="s">
        <v>1934</v>
      </c>
      <c r="H641" s="264" t="s">
        <v>5</v>
      </c>
      <c r="L641" s="377"/>
      <c r="M641" s="378"/>
      <c r="N641" s="379"/>
      <c r="O641" s="379"/>
      <c r="P641" s="379"/>
      <c r="Q641" s="379"/>
      <c r="R641" s="379"/>
      <c r="S641" s="379"/>
      <c r="T641" s="380"/>
      <c r="AT641" s="264" t="s">
        <v>294</v>
      </c>
      <c r="AU641" s="264" t="s">
        <v>86</v>
      </c>
      <c r="AV641" s="261" t="s">
        <v>26</v>
      </c>
      <c r="AW641" s="261" t="s">
        <v>40</v>
      </c>
      <c r="AX641" s="261" t="s">
        <v>77</v>
      </c>
      <c r="AY641" s="264" t="s">
        <v>284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26</v>
      </c>
      <c r="H642" s="260">
        <v>1</v>
      </c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31.5" customHeight="1">
      <c r="B643" s="347"/>
      <c r="C643" s="252" t="s">
        <v>1179</v>
      </c>
      <c r="D643" s="252" t="s">
        <v>287</v>
      </c>
      <c r="E643" s="253" t="s">
        <v>2262</v>
      </c>
      <c r="F643" s="236" t="s">
        <v>2263</v>
      </c>
      <c r="G643" s="254" t="s">
        <v>909</v>
      </c>
      <c r="H643" s="255">
        <v>2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0.05115</v>
      </c>
      <c r="R643" s="374">
        <f>Q643*H643</f>
        <v>0.1023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2264</v>
      </c>
    </row>
    <row r="644" spans="2:51" s="261" customFormat="1" ht="13.5">
      <c r="B644" s="377"/>
      <c r="D644" s="262" t="s">
        <v>294</v>
      </c>
      <c r="E644" s="263" t="s">
        <v>5</v>
      </c>
      <c r="F644" s="238" t="s">
        <v>1934</v>
      </c>
      <c r="H644" s="264" t="s">
        <v>5</v>
      </c>
      <c r="L644" s="377"/>
      <c r="M644" s="378"/>
      <c r="N644" s="379"/>
      <c r="O644" s="379"/>
      <c r="P644" s="379"/>
      <c r="Q644" s="379"/>
      <c r="R644" s="379"/>
      <c r="S644" s="379"/>
      <c r="T644" s="380"/>
      <c r="AT644" s="264" t="s">
        <v>294</v>
      </c>
      <c r="AU644" s="264" t="s">
        <v>86</v>
      </c>
      <c r="AV644" s="261" t="s">
        <v>26</v>
      </c>
      <c r="AW644" s="261" t="s">
        <v>40</v>
      </c>
      <c r="AX644" s="261" t="s">
        <v>77</v>
      </c>
      <c r="AY644" s="264" t="s">
        <v>284</v>
      </c>
    </row>
    <row r="645" spans="2:51" s="257" customFormat="1" ht="13.5">
      <c r="B645" s="381"/>
      <c r="D645" s="258" t="s">
        <v>294</v>
      </c>
      <c r="E645" s="259" t="s">
        <v>5</v>
      </c>
      <c r="F645" s="237" t="s">
        <v>86</v>
      </c>
      <c r="H645" s="260">
        <v>2</v>
      </c>
      <c r="L645" s="381"/>
      <c r="M645" s="382"/>
      <c r="N645" s="383"/>
      <c r="O645" s="383"/>
      <c r="P645" s="383"/>
      <c r="Q645" s="383"/>
      <c r="R645" s="383"/>
      <c r="S645" s="383"/>
      <c r="T645" s="384"/>
      <c r="AT645" s="265" t="s">
        <v>294</v>
      </c>
      <c r="AU645" s="265" t="s">
        <v>86</v>
      </c>
      <c r="AV645" s="257" t="s">
        <v>86</v>
      </c>
      <c r="AW645" s="257" t="s">
        <v>40</v>
      </c>
      <c r="AX645" s="257" t="s">
        <v>26</v>
      </c>
      <c r="AY645" s="265" t="s">
        <v>284</v>
      </c>
    </row>
    <row r="646" spans="2:65" s="285" customFormat="1" ht="31.5" customHeight="1">
      <c r="B646" s="347"/>
      <c r="C646" s="252" t="s">
        <v>1187</v>
      </c>
      <c r="D646" s="252" t="s">
        <v>287</v>
      </c>
      <c r="E646" s="253" t="s">
        <v>2265</v>
      </c>
      <c r="F646" s="236" t="s">
        <v>2266</v>
      </c>
      <c r="G646" s="254" t="s">
        <v>909</v>
      </c>
      <c r="H646" s="255">
        <v>2</v>
      </c>
      <c r="I646" s="123">
        <v>0</v>
      </c>
      <c r="J646" s="256">
        <f>ROUND(I646*H646,2)</f>
        <v>0</v>
      </c>
      <c r="K646" s="236" t="s">
        <v>5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0.012</v>
      </c>
      <c r="R646" s="374">
        <f>Q646*H646</f>
        <v>0.024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2267</v>
      </c>
    </row>
    <row r="647" spans="2:51" s="261" customFormat="1" ht="13.5">
      <c r="B647" s="377"/>
      <c r="D647" s="262" t="s">
        <v>294</v>
      </c>
      <c r="E647" s="263" t="s">
        <v>5</v>
      </c>
      <c r="F647" s="238" t="s">
        <v>1934</v>
      </c>
      <c r="H647" s="264" t="s">
        <v>5</v>
      </c>
      <c r="L647" s="377"/>
      <c r="M647" s="378"/>
      <c r="N647" s="379"/>
      <c r="O647" s="379"/>
      <c r="P647" s="379"/>
      <c r="Q647" s="379"/>
      <c r="R647" s="379"/>
      <c r="S647" s="379"/>
      <c r="T647" s="380"/>
      <c r="AT647" s="264" t="s">
        <v>294</v>
      </c>
      <c r="AU647" s="264" t="s">
        <v>86</v>
      </c>
      <c r="AV647" s="261" t="s">
        <v>26</v>
      </c>
      <c r="AW647" s="261" t="s">
        <v>40</v>
      </c>
      <c r="AX647" s="261" t="s">
        <v>77</v>
      </c>
      <c r="AY647" s="264" t="s">
        <v>284</v>
      </c>
    </row>
    <row r="648" spans="2:51" s="257" customFormat="1" ht="13.5">
      <c r="B648" s="381"/>
      <c r="D648" s="258" t="s">
        <v>294</v>
      </c>
      <c r="E648" s="259" t="s">
        <v>5</v>
      </c>
      <c r="F648" s="237" t="s">
        <v>86</v>
      </c>
      <c r="H648" s="260">
        <v>2</v>
      </c>
      <c r="L648" s="381"/>
      <c r="M648" s="382"/>
      <c r="N648" s="383"/>
      <c r="O648" s="383"/>
      <c r="P648" s="383"/>
      <c r="Q648" s="383"/>
      <c r="R648" s="383"/>
      <c r="S648" s="383"/>
      <c r="T648" s="384"/>
      <c r="AT648" s="265" t="s">
        <v>294</v>
      </c>
      <c r="AU648" s="265" t="s">
        <v>86</v>
      </c>
      <c r="AV648" s="257" t="s">
        <v>86</v>
      </c>
      <c r="AW648" s="257" t="s">
        <v>40</v>
      </c>
      <c r="AX648" s="257" t="s">
        <v>26</v>
      </c>
      <c r="AY648" s="265" t="s">
        <v>284</v>
      </c>
    </row>
    <row r="649" spans="2:65" s="285" customFormat="1" ht="31.5" customHeight="1">
      <c r="B649" s="347"/>
      <c r="C649" s="252" t="s">
        <v>1192</v>
      </c>
      <c r="D649" s="252" t="s">
        <v>287</v>
      </c>
      <c r="E649" s="253" t="s">
        <v>2268</v>
      </c>
      <c r="F649" s="236" t="s">
        <v>2269</v>
      </c>
      <c r="G649" s="254" t="s">
        <v>909</v>
      </c>
      <c r="H649" s="255">
        <v>2</v>
      </c>
      <c r="I649" s="123">
        <v>0</v>
      </c>
      <c r="J649" s="256">
        <f>ROUND(I649*H649,2)</f>
        <v>0</v>
      </c>
      <c r="K649" s="236" t="s">
        <v>5</v>
      </c>
      <c r="L649" s="347"/>
      <c r="M649" s="372" t="s">
        <v>5</v>
      </c>
      <c r="N649" s="373" t="s">
        <v>48</v>
      </c>
      <c r="O649" s="300"/>
      <c r="P649" s="374">
        <f>O649*H649</f>
        <v>0</v>
      </c>
      <c r="Q649" s="374">
        <v>0.014</v>
      </c>
      <c r="R649" s="374">
        <f>Q649*H649</f>
        <v>0.028</v>
      </c>
      <c r="S649" s="374">
        <v>0</v>
      </c>
      <c r="T649" s="375">
        <f>S649*H649</f>
        <v>0</v>
      </c>
      <c r="AR649" s="341" t="s">
        <v>363</v>
      </c>
      <c r="AT649" s="341" t="s">
        <v>287</v>
      </c>
      <c r="AU649" s="341" t="s">
        <v>86</v>
      </c>
      <c r="AY649" s="341" t="s">
        <v>284</v>
      </c>
      <c r="BE649" s="376">
        <f>IF(N649="základní",J649,0)</f>
        <v>0</v>
      </c>
      <c r="BF649" s="376">
        <f>IF(N649="snížená",J649,0)</f>
        <v>0</v>
      </c>
      <c r="BG649" s="376">
        <f>IF(N649="zákl. přenesená",J649,0)</f>
        <v>0</v>
      </c>
      <c r="BH649" s="376">
        <f>IF(N649="sníž. přenesená",J649,0)</f>
        <v>0</v>
      </c>
      <c r="BI649" s="376">
        <f>IF(N649="nulová",J649,0)</f>
        <v>0</v>
      </c>
      <c r="BJ649" s="341" t="s">
        <v>26</v>
      </c>
      <c r="BK649" s="376">
        <f>ROUND(I649*H649,2)</f>
        <v>0</v>
      </c>
      <c r="BL649" s="341" t="s">
        <v>363</v>
      </c>
      <c r="BM649" s="341" t="s">
        <v>2270</v>
      </c>
    </row>
    <row r="650" spans="2:51" s="261" customFormat="1" ht="13.5">
      <c r="B650" s="377"/>
      <c r="D650" s="262" t="s">
        <v>294</v>
      </c>
      <c r="E650" s="263" t="s">
        <v>5</v>
      </c>
      <c r="F650" s="238" t="s">
        <v>1934</v>
      </c>
      <c r="H650" s="264" t="s">
        <v>5</v>
      </c>
      <c r="L650" s="377"/>
      <c r="M650" s="378"/>
      <c r="N650" s="379"/>
      <c r="O650" s="379"/>
      <c r="P650" s="379"/>
      <c r="Q650" s="379"/>
      <c r="R650" s="379"/>
      <c r="S650" s="379"/>
      <c r="T650" s="380"/>
      <c r="AT650" s="264" t="s">
        <v>294</v>
      </c>
      <c r="AU650" s="264" t="s">
        <v>86</v>
      </c>
      <c r="AV650" s="261" t="s">
        <v>26</v>
      </c>
      <c r="AW650" s="261" t="s">
        <v>40</v>
      </c>
      <c r="AX650" s="261" t="s">
        <v>77</v>
      </c>
      <c r="AY650" s="264" t="s">
        <v>284</v>
      </c>
    </row>
    <row r="651" spans="2:51" s="257" customFormat="1" ht="13.5">
      <c r="B651" s="381"/>
      <c r="D651" s="258" t="s">
        <v>294</v>
      </c>
      <c r="E651" s="259" t="s">
        <v>5</v>
      </c>
      <c r="F651" s="237" t="s">
        <v>86</v>
      </c>
      <c r="H651" s="260">
        <v>2</v>
      </c>
      <c r="L651" s="381"/>
      <c r="M651" s="382"/>
      <c r="N651" s="383"/>
      <c r="O651" s="383"/>
      <c r="P651" s="383"/>
      <c r="Q651" s="383"/>
      <c r="R651" s="383"/>
      <c r="S651" s="383"/>
      <c r="T651" s="384"/>
      <c r="AT651" s="265" t="s">
        <v>294</v>
      </c>
      <c r="AU651" s="265" t="s">
        <v>86</v>
      </c>
      <c r="AV651" s="257" t="s">
        <v>86</v>
      </c>
      <c r="AW651" s="257" t="s">
        <v>40</v>
      </c>
      <c r="AX651" s="257" t="s">
        <v>26</v>
      </c>
      <c r="AY651" s="265" t="s">
        <v>284</v>
      </c>
    </row>
    <row r="652" spans="2:65" s="285" customFormat="1" ht="31.5" customHeight="1">
      <c r="B652" s="347"/>
      <c r="C652" s="252" t="s">
        <v>1199</v>
      </c>
      <c r="D652" s="252" t="s">
        <v>287</v>
      </c>
      <c r="E652" s="253" t="s">
        <v>2271</v>
      </c>
      <c r="F652" s="236" t="s">
        <v>2272</v>
      </c>
      <c r="G652" s="254" t="s">
        <v>909</v>
      </c>
      <c r="H652" s="255">
        <v>2</v>
      </c>
      <c r="I652" s="123">
        <v>0</v>
      </c>
      <c r="J652" s="256">
        <f>ROUND(I652*H652,2)</f>
        <v>0</v>
      </c>
      <c r="K652" s="236" t="s">
        <v>5</v>
      </c>
      <c r="L652" s="347"/>
      <c r="M652" s="372" t="s">
        <v>5</v>
      </c>
      <c r="N652" s="373" t="s">
        <v>48</v>
      </c>
      <c r="O652" s="300"/>
      <c r="P652" s="374">
        <f>O652*H652</f>
        <v>0</v>
      </c>
      <c r="Q652" s="374">
        <v>0.018</v>
      </c>
      <c r="R652" s="374">
        <f>Q652*H652</f>
        <v>0.036</v>
      </c>
      <c r="S652" s="374">
        <v>0</v>
      </c>
      <c r="T652" s="375">
        <f>S652*H652</f>
        <v>0</v>
      </c>
      <c r="AR652" s="341" t="s">
        <v>363</v>
      </c>
      <c r="AT652" s="341" t="s">
        <v>287</v>
      </c>
      <c r="AU652" s="341" t="s">
        <v>86</v>
      </c>
      <c r="AY652" s="341" t="s">
        <v>284</v>
      </c>
      <c r="BE652" s="376">
        <f>IF(N652="základní",J652,0)</f>
        <v>0</v>
      </c>
      <c r="BF652" s="376">
        <f>IF(N652="snížená",J652,0)</f>
        <v>0</v>
      </c>
      <c r="BG652" s="376">
        <f>IF(N652="zákl. přenesená",J652,0)</f>
        <v>0</v>
      </c>
      <c r="BH652" s="376">
        <f>IF(N652="sníž. přenesená",J652,0)</f>
        <v>0</v>
      </c>
      <c r="BI652" s="376">
        <f>IF(N652="nulová",J652,0)</f>
        <v>0</v>
      </c>
      <c r="BJ652" s="341" t="s">
        <v>26</v>
      </c>
      <c r="BK652" s="376">
        <f>ROUND(I652*H652,2)</f>
        <v>0</v>
      </c>
      <c r="BL652" s="341" t="s">
        <v>363</v>
      </c>
      <c r="BM652" s="341" t="s">
        <v>2273</v>
      </c>
    </row>
    <row r="653" spans="2:51" s="261" customFormat="1" ht="13.5">
      <c r="B653" s="377"/>
      <c r="D653" s="262" t="s">
        <v>294</v>
      </c>
      <c r="E653" s="263" t="s">
        <v>5</v>
      </c>
      <c r="F653" s="238" t="s">
        <v>1934</v>
      </c>
      <c r="H653" s="264" t="s">
        <v>5</v>
      </c>
      <c r="L653" s="377"/>
      <c r="M653" s="378"/>
      <c r="N653" s="379"/>
      <c r="O653" s="379"/>
      <c r="P653" s="379"/>
      <c r="Q653" s="379"/>
      <c r="R653" s="379"/>
      <c r="S653" s="379"/>
      <c r="T653" s="380"/>
      <c r="AT653" s="264" t="s">
        <v>294</v>
      </c>
      <c r="AU653" s="264" t="s">
        <v>86</v>
      </c>
      <c r="AV653" s="261" t="s">
        <v>26</v>
      </c>
      <c r="AW653" s="261" t="s">
        <v>40</v>
      </c>
      <c r="AX653" s="261" t="s">
        <v>77</v>
      </c>
      <c r="AY653" s="264" t="s">
        <v>284</v>
      </c>
    </row>
    <row r="654" spans="2:51" s="257" customFormat="1" ht="13.5">
      <c r="B654" s="381"/>
      <c r="D654" s="258" t="s">
        <v>294</v>
      </c>
      <c r="E654" s="259" t="s">
        <v>5</v>
      </c>
      <c r="F654" s="237" t="s">
        <v>86</v>
      </c>
      <c r="H654" s="260">
        <v>2</v>
      </c>
      <c r="L654" s="381"/>
      <c r="M654" s="382"/>
      <c r="N654" s="383"/>
      <c r="O654" s="383"/>
      <c r="P654" s="383"/>
      <c r="Q654" s="383"/>
      <c r="R654" s="383"/>
      <c r="S654" s="383"/>
      <c r="T654" s="384"/>
      <c r="AT654" s="265" t="s">
        <v>294</v>
      </c>
      <c r="AU654" s="265" t="s">
        <v>86</v>
      </c>
      <c r="AV654" s="257" t="s">
        <v>86</v>
      </c>
      <c r="AW654" s="257" t="s">
        <v>40</v>
      </c>
      <c r="AX654" s="257" t="s">
        <v>26</v>
      </c>
      <c r="AY654" s="265" t="s">
        <v>284</v>
      </c>
    </row>
    <row r="655" spans="2:65" s="285" customFormat="1" ht="31.5" customHeight="1">
      <c r="B655" s="347"/>
      <c r="C655" s="252" t="s">
        <v>1203</v>
      </c>
      <c r="D655" s="252" t="s">
        <v>287</v>
      </c>
      <c r="E655" s="253" t="s">
        <v>2274</v>
      </c>
      <c r="F655" s="236" t="s">
        <v>2275</v>
      </c>
      <c r="G655" s="254" t="s">
        <v>909</v>
      </c>
      <c r="H655" s="255">
        <v>1</v>
      </c>
      <c r="I655" s="123">
        <v>0</v>
      </c>
      <c r="J655" s="256">
        <f>ROUND(I655*H655,2)</f>
        <v>0</v>
      </c>
      <c r="K655" s="236" t="s">
        <v>5</v>
      </c>
      <c r="L655" s="347"/>
      <c r="M655" s="372" t="s">
        <v>5</v>
      </c>
      <c r="N655" s="373" t="s">
        <v>48</v>
      </c>
      <c r="O655" s="300"/>
      <c r="P655" s="374">
        <f>O655*H655</f>
        <v>0</v>
      </c>
      <c r="Q655" s="374">
        <v>0.0369</v>
      </c>
      <c r="R655" s="374">
        <f>Q655*H655</f>
        <v>0.0369</v>
      </c>
      <c r="S655" s="374">
        <v>0</v>
      </c>
      <c r="T655" s="375">
        <f>S655*H655</f>
        <v>0</v>
      </c>
      <c r="AR655" s="341" t="s">
        <v>363</v>
      </c>
      <c r="AT655" s="341" t="s">
        <v>287</v>
      </c>
      <c r="AU655" s="341" t="s">
        <v>86</v>
      </c>
      <c r="AY655" s="341" t="s">
        <v>284</v>
      </c>
      <c r="BE655" s="376">
        <f>IF(N655="základní",J655,0)</f>
        <v>0</v>
      </c>
      <c r="BF655" s="376">
        <f>IF(N655="snížená",J655,0)</f>
        <v>0</v>
      </c>
      <c r="BG655" s="376">
        <f>IF(N655="zákl. přenesená",J655,0)</f>
        <v>0</v>
      </c>
      <c r="BH655" s="376">
        <f>IF(N655="sníž. přenesená",J655,0)</f>
        <v>0</v>
      </c>
      <c r="BI655" s="376">
        <f>IF(N655="nulová",J655,0)</f>
        <v>0</v>
      </c>
      <c r="BJ655" s="341" t="s">
        <v>26</v>
      </c>
      <c r="BK655" s="376">
        <f>ROUND(I655*H655,2)</f>
        <v>0</v>
      </c>
      <c r="BL655" s="341" t="s">
        <v>363</v>
      </c>
      <c r="BM655" s="341" t="s">
        <v>2276</v>
      </c>
    </row>
    <row r="656" spans="2:51" s="261" customFormat="1" ht="13.5">
      <c r="B656" s="377"/>
      <c r="D656" s="262" t="s">
        <v>294</v>
      </c>
      <c r="E656" s="263" t="s">
        <v>5</v>
      </c>
      <c r="F656" s="238" t="s">
        <v>1934</v>
      </c>
      <c r="H656" s="264" t="s">
        <v>5</v>
      </c>
      <c r="L656" s="377"/>
      <c r="M656" s="378"/>
      <c r="N656" s="379"/>
      <c r="O656" s="379"/>
      <c r="P656" s="379"/>
      <c r="Q656" s="379"/>
      <c r="R656" s="379"/>
      <c r="S656" s="379"/>
      <c r="T656" s="380"/>
      <c r="AT656" s="264" t="s">
        <v>294</v>
      </c>
      <c r="AU656" s="264" t="s">
        <v>86</v>
      </c>
      <c r="AV656" s="261" t="s">
        <v>26</v>
      </c>
      <c r="AW656" s="261" t="s">
        <v>40</v>
      </c>
      <c r="AX656" s="261" t="s">
        <v>77</v>
      </c>
      <c r="AY656" s="264" t="s">
        <v>284</v>
      </c>
    </row>
    <row r="657" spans="2:51" s="257" customFormat="1" ht="13.5">
      <c r="B657" s="381"/>
      <c r="D657" s="258" t="s">
        <v>294</v>
      </c>
      <c r="E657" s="259" t="s">
        <v>5</v>
      </c>
      <c r="F657" s="237" t="s">
        <v>26</v>
      </c>
      <c r="H657" s="260">
        <v>1</v>
      </c>
      <c r="L657" s="381"/>
      <c r="M657" s="382"/>
      <c r="N657" s="383"/>
      <c r="O657" s="383"/>
      <c r="P657" s="383"/>
      <c r="Q657" s="383"/>
      <c r="R657" s="383"/>
      <c r="S657" s="383"/>
      <c r="T657" s="384"/>
      <c r="AT657" s="265" t="s">
        <v>294</v>
      </c>
      <c r="AU657" s="265" t="s">
        <v>86</v>
      </c>
      <c r="AV657" s="257" t="s">
        <v>86</v>
      </c>
      <c r="AW657" s="257" t="s">
        <v>40</v>
      </c>
      <c r="AX657" s="257" t="s">
        <v>26</v>
      </c>
      <c r="AY657" s="265" t="s">
        <v>284</v>
      </c>
    </row>
    <row r="658" spans="2:65" s="285" customFormat="1" ht="31.5" customHeight="1">
      <c r="B658" s="347"/>
      <c r="C658" s="252" t="s">
        <v>1209</v>
      </c>
      <c r="D658" s="252" t="s">
        <v>287</v>
      </c>
      <c r="E658" s="253" t="s">
        <v>2277</v>
      </c>
      <c r="F658" s="236" t="s">
        <v>2278</v>
      </c>
      <c r="G658" s="254" t="s">
        <v>909</v>
      </c>
      <c r="H658" s="255">
        <v>1</v>
      </c>
      <c r="I658" s="123">
        <v>0</v>
      </c>
      <c r="J658" s="256">
        <f>ROUND(I658*H658,2)</f>
        <v>0</v>
      </c>
      <c r="K658" s="236" t="s">
        <v>5</v>
      </c>
      <c r="L658" s="347"/>
      <c r="M658" s="372" t="s">
        <v>5</v>
      </c>
      <c r="N658" s="373" t="s">
        <v>48</v>
      </c>
      <c r="O658" s="300"/>
      <c r="P658" s="374">
        <f>O658*H658</f>
        <v>0</v>
      </c>
      <c r="Q658" s="374">
        <v>0.05802</v>
      </c>
      <c r="R658" s="374">
        <f>Q658*H658</f>
        <v>0.05802</v>
      </c>
      <c r="S658" s="374">
        <v>0</v>
      </c>
      <c r="T658" s="375">
        <f>S658*H658</f>
        <v>0</v>
      </c>
      <c r="AR658" s="341" t="s">
        <v>363</v>
      </c>
      <c r="AT658" s="341" t="s">
        <v>287</v>
      </c>
      <c r="AU658" s="341" t="s">
        <v>86</v>
      </c>
      <c r="AY658" s="341" t="s">
        <v>284</v>
      </c>
      <c r="BE658" s="376">
        <f>IF(N658="základní",J658,0)</f>
        <v>0</v>
      </c>
      <c r="BF658" s="376">
        <f>IF(N658="snížená",J658,0)</f>
        <v>0</v>
      </c>
      <c r="BG658" s="376">
        <f>IF(N658="zákl. přenesená",J658,0)</f>
        <v>0</v>
      </c>
      <c r="BH658" s="376">
        <f>IF(N658="sníž. přenesená",J658,0)</f>
        <v>0</v>
      </c>
      <c r="BI658" s="376">
        <f>IF(N658="nulová",J658,0)</f>
        <v>0</v>
      </c>
      <c r="BJ658" s="341" t="s">
        <v>26</v>
      </c>
      <c r="BK658" s="376">
        <f>ROUND(I658*H658,2)</f>
        <v>0</v>
      </c>
      <c r="BL658" s="341" t="s">
        <v>363</v>
      </c>
      <c r="BM658" s="341" t="s">
        <v>2279</v>
      </c>
    </row>
    <row r="659" spans="2:51" s="261" customFormat="1" ht="13.5">
      <c r="B659" s="377"/>
      <c r="D659" s="262" t="s">
        <v>294</v>
      </c>
      <c r="E659" s="263" t="s">
        <v>5</v>
      </c>
      <c r="F659" s="238" t="s">
        <v>1934</v>
      </c>
      <c r="H659" s="264" t="s">
        <v>5</v>
      </c>
      <c r="L659" s="377"/>
      <c r="M659" s="378"/>
      <c r="N659" s="379"/>
      <c r="O659" s="379"/>
      <c r="P659" s="379"/>
      <c r="Q659" s="379"/>
      <c r="R659" s="379"/>
      <c r="S659" s="379"/>
      <c r="T659" s="380"/>
      <c r="AT659" s="264" t="s">
        <v>294</v>
      </c>
      <c r="AU659" s="264" t="s">
        <v>86</v>
      </c>
      <c r="AV659" s="261" t="s">
        <v>26</v>
      </c>
      <c r="AW659" s="261" t="s">
        <v>40</v>
      </c>
      <c r="AX659" s="261" t="s">
        <v>77</v>
      </c>
      <c r="AY659" s="264" t="s">
        <v>284</v>
      </c>
    </row>
    <row r="660" spans="2:51" s="257" customFormat="1" ht="13.5">
      <c r="B660" s="381"/>
      <c r="D660" s="258" t="s">
        <v>294</v>
      </c>
      <c r="E660" s="259" t="s">
        <v>5</v>
      </c>
      <c r="F660" s="237" t="s">
        <v>26</v>
      </c>
      <c r="H660" s="260">
        <v>1</v>
      </c>
      <c r="L660" s="381"/>
      <c r="M660" s="382"/>
      <c r="N660" s="383"/>
      <c r="O660" s="383"/>
      <c r="P660" s="383"/>
      <c r="Q660" s="383"/>
      <c r="R660" s="383"/>
      <c r="S660" s="383"/>
      <c r="T660" s="384"/>
      <c r="AT660" s="265" t="s">
        <v>294</v>
      </c>
      <c r="AU660" s="265" t="s">
        <v>86</v>
      </c>
      <c r="AV660" s="257" t="s">
        <v>86</v>
      </c>
      <c r="AW660" s="257" t="s">
        <v>40</v>
      </c>
      <c r="AX660" s="257" t="s">
        <v>26</v>
      </c>
      <c r="AY660" s="265" t="s">
        <v>284</v>
      </c>
    </row>
    <row r="661" spans="2:65" s="285" customFormat="1" ht="31.5" customHeight="1">
      <c r="B661" s="347"/>
      <c r="C661" s="252" t="s">
        <v>1213</v>
      </c>
      <c r="D661" s="252" t="s">
        <v>287</v>
      </c>
      <c r="E661" s="253" t="s">
        <v>2280</v>
      </c>
      <c r="F661" s="236" t="s">
        <v>2281</v>
      </c>
      <c r="G661" s="254" t="s">
        <v>909</v>
      </c>
      <c r="H661" s="255">
        <v>1</v>
      </c>
      <c r="I661" s="123">
        <v>0</v>
      </c>
      <c r="J661" s="256">
        <f>ROUND(I661*H661,2)</f>
        <v>0</v>
      </c>
      <c r="K661" s="236" t="s">
        <v>5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0.1032</v>
      </c>
      <c r="R661" s="374">
        <f>Q661*H661</f>
        <v>0.1032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2282</v>
      </c>
    </row>
    <row r="662" spans="2:51" s="261" customFormat="1" ht="13.5">
      <c r="B662" s="377"/>
      <c r="D662" s="262" t="s">
        <v>294</v>
      </c>
      <c r="E662" s="263" t="s">
        <v>5</v>
      </c>
      <c r="F662" s="238" t="s">
        <v>1934</v>
      </c>
      <c r="H662" s="264" t="s">
        <v>5</v>
      </c>
      <c r="L662" s="377"/>
      <c r="M662" s="378"/>
      <c r="N662" s="379"/>
      <c r="O662" s="379"/>
      <c r="P662" s="379"/>
      <c r="Q662" s="379"/>
      <c r="R662" s="379"/>
      <c r="S662" s="379"/>
      <c r="T662" s="380"/>
      <c r="AT662" s="264" t="s">
        <v>294</v>
      </c>
      <c r="AU662" s="264" t="s">
        <v>86</v>
      </c>
      <c r="AV662" s="261" t="s">
        <v>26</v>
      </c>
      <c r="AW662" s="261" t="s">
        <v>40</v>
      </c>
      <c r="AX662" s="261" t="s">
        <v>77</v>
      </c>
      <c r="AY662" s="264" t="s">
        <v>284</v>
      </c>
    </row>
    <row r="663" spans="2:51" s="257" customFormat="1" ht="13.5">
      <c r="B663" s="381"/>
      <c r="D663" s="258" t="s">
        <v>294</v>
      </c>
      <c r="E663" s="259" t="s">
        <v>5</v>
      </c>
      <c r="F663" s="237" t="s">
        <v>26</v>
      </c>
      <c r="H663" s="260">
        <v>1</v>
      </c>
      <c r="L663" s="381"/>
      <c r="M663" s="382"/>
      <c r="N663" s="383"/>
      <c r="O663" s="383"/>
      <c r="P663" s="383"/>
      <c r="Q663" s="383"/>
      <c r="R663" s="383"/>
      <c r="S663" s="383"/>
      <c r="T663" s="384"/>
      <c r="AT663" s="265" t="s">
        <v>294</v>
      </c>
      <c r="AU663" s="265" t="s">
        <v>86</v>
      </c>
      <c r="AV663" s="257" t="s">
        <v>86</v>
      </c>
      <c r="AW663" s="257" t="s">
        <v>40</v>
      </c>
      <c r="AX663" s="257" t="s">
        <v>26</v>
      </c>
      <c r="AY663" s="265" t="s">
        <v>284</v>
      </c>
    </row>
    <row r="664" spans="2:65" s="285" customFormat="1" ht="31.5" customHeight="1">
      <c r="B664" s="347"/>
      <c r="C664" s="252" t="s">
        <v>1217</v>
      </c>
      <c r="D664" s="252" t="s">
        <v>287</v>
      </c>
      <c r="E664" s="253" t="s">
        <v>2283</v>
      </c>
      <c r="F664" s="236" t="s">
        <v>2284</v>
      </c>
      <c r="G664" s="254" t="s">
        <v>909</v>
      </c>
      <c r="H664" s="255">
        <v>1</v>
      </c>
      <c r="I664" s="123">
        <v>0</v>
      </c>
      <c r="J664" s="256">
        <f>ROUND(I664*H664,2)</f>
        <v>0</v>
      </c>
      <c r="K664" s="236" t="s">
        <v>5</v>
      </c>
      <c r="L664" s="347"/>
      <c r="M664" s="372" t="s">
        <v>5</v>
      </c>
      <c r="N664" s="373" t="s">
        <v>48</v>
      </c>
      <c r="O664" s="300"/>
      <c r="P664" s="374">
        <f>O664*H664</f>
        <v>0</v>
      </c>
      <c r="Q664" s="374">
        <v>0.144</v>
      </c>
      <c r="R664" s="374">
        <f>Q664*H664</f>
        <v>0.144</v>
      </c>
      <c r="S664" s="374">
        <v>0</v>
      </c>
      <c r="T664" s="375">
        <f>S664*H664</f>
        <v>0</v>
      </c>
      <c r="AR664" s="341" t="s">
        <v>363</v>
      </c>
      <c r="AT664" s="341" t="s">
        <v>287</v>
      </c>
      <c r="AU664" s="341" t="s">
        <v>86</v>
      </c>
      <c r="AY664" s="341" t="s">
        <v>284</v>
      </c>
      <c r="BE664" s="376">
        <f>IF(N664="základní",J664,0)</f>
        <v>0</v>
      </c>
      <c r="BF664" s="376">
        <f>IF(N664="snížená",J664,0)</f>
        <v>0</v>
      </c>
      <c r="BG664" s="376">
        <f>IF(N664="zákl. přenesená",J664,0)</f>
        <v>0</v>
      </c>
      <c r="BH664" s="376">
        <f>IF(N664="sníž. přenesená",J664,0)</f>
        <v>0</v>
      </c>
      <c r="BI664" s="376">
        <f>IF(N664="nulová",J664,0)</f>
        <v>0</v>
      </c>
      <c r="BJ664" s="341" t="s">
        <v>26</v>
      </c>
      <c r="BK664" s="376">
        <f>ROUND(I664*H664,2)</f>
        <v>0</v>
      </c>
      <c r="BL664" s="341" t="s">
        <v>363</v>
      </c>
      <c r="BM664" s="341" t="s">
        <v>2285</v>
      </c>
    </row>
    <row r="665" spans="2:51" s="261" customFormat="1" ht="13.5">
      <c r="B665" s="377"/>
      <c r="D665" s="262" t="s">
        <v>294</v>
      </c>
      <c r="E665" s="263" t="s">
        <v>5</v>
      </c>
      <c r="F665" s="238" t="s">
        <v>1934</v>
      </c>
      <c r="H665" s="264" t="s">
        <v>5</v>
      </c>
      <c r="L665" s="377"/>
      <c r="M665" s="378"/>
      <c r="N665" s="379"/>
      <c r="O665" s="379"/>
      <c r="P665" s="379"/>
      <c r="Q665" s="379"/>
      <c r="R665" s="379"/>
      <c r="S665" s="379"/>
      <c r="T665" s="380"/>
      <c r="AT665" s="264" t="s">
        <v>294</v>
      </c>
      <c r="AU665" s="264" t="s">
        <v>86</v>
      </c>
      <c r="AV665" s="261" t="s">
        <v>26</v>
      </c>
      <c r="AW665" s="261" t="s">
        <v>40</v>
      </c>
      <c r="AX665" s="261" t="s">
        <v>77</v>
      </c>
      <c r="AY665" s="264" t="s">
        <v>284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26</v>
      </c>
      <c r="H666" s="260">
        <v>1</v>
      </c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31.5" customHeight="1">
      <c r="B667" s="347"/>
      <c r="C667" s="252" t="s">
        <v>1223</v>
      </c>
      <c r="D667" s="252" t="s">
        <v>287</v>
      </c>
      <c r="E667" s="253" t="s">
        <v>2286</v>
      </c>
      <c r="F667" s="236" t="s">
        <v>2287</v>
      </c>
      <c r="G667" s="254" t="s">
        <v>462</v>
      </c>
      <c r="H667" s="255">
        <v>1.589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2288</v>
      </c>
    </row>
    <row r="668" spans="2:65" s="285" customFormat="1" ht="22.5" customHeight="1">
      <c r="B668" s="347"/>
      <c r="C668" s="252" t="s">
        <v>1228</v>
      </c>
      <c r="D668" s="252" t="s">
        <v>287</v>
      </c>
      <c r="E668" s="253" t="s">
        <v>1522</v>
      </c>
      <c r="F668" s="236" t="s">
        <v>2289</v>
      </c>
      <c r="G668" s="254" t="s">
        <v>462</v>
      </c>
      <c r="H668" s="255">
        <v>1.589</v>
      </c>
      <c r="I668" s="123">
        <v>0</v>
      </c>
      <c r="J668" s="256">
        <f>ROUND(I668*H668,2)</f>
        <v>0</v>
      </c>
      <c r="K668" s="236" t="s">
        <v>291</v>
      </c>
      <c r="L668" s="347"/>
      <c r="M668" s="372" t="s">
        <v>5</v>
      </c>
      <c r="N668" s="373" t="s">
        <v>48</v>
      </c>
      <c r="O668" s="300"/>
      <c r="P668" s="374">
        <f>O668*H668</f>
        <v>0</v>
      </c>
      <c r="Q668" s="374">
        <v>0</v>
      </c>
      <c r="R668" s="374">
        <f>Q668*H668</f>
        <v>0</v>
      </c>
      <c r="S668" s="374">
        <v>0</v>
      </c>
      <c r="T668" s="375">
        <f>S668*H668</f>
        <v>0</v>
      </c>
      <c r="AR668" s="341" t="s">
        <v>363</v>
      </c>
      <c r="AT668" s="341" t="s">
        <v>287</v>
      </c>
      <c r="AU668" s="341" t="s">
        <v>86</v>
      </c>
      <c r="AY668" s="341" t="s">
        <v>284</v>
      </c>
      <c r="BE668" s="376">
        <f>IF(N668="základní",J668,0)</f>
        <v>0</v>
      </c>
      <c r="BF668" s="376">
        <f>IF(N668="snížená",J668,0)</f>
        <v>0</v>
      </c>
      <c r="BG668" s="376">
        <f>IF(N668="zákl. přenesená",J668,0)</f>
        <v>0</v>
      </c>
      <c r="BH668" s="376">
        <f>IF(N668="sníž. přenesená",J668,0)</f>
        <v>0</v>
      </c>
      <c r="BI668" s="376">
        <f>IF(N668="nulová",J668,0)</f>
        <v>0</v>
      </c>
      <c r="BJ668" s="341" t="s">
        <v>26</v>
      </c>
      <c r="BK668" s="376">
        <f>ROUND(I668*H668,2)</f>
        <v>0</v>
      </c>
      <c r="BL668" s="341" t="s">
        <v>363</v>
      </c>
      <c r="BM668" s="341" t="s">
        <v>2290</v>
      </c>
    </row>
    <row r="669" spans="2:63" s="246" customFormat="1" ht="29.85" customHeight="1">
      <c r="B669" s="365"/>
      <c r="D669" s="250" t="s">
        <v>76</v>
      </c>
      <c r="E669" s="242" t="s">
        <v>2291</v>
      </c>
      <c r="F669" s="242" t="s">
        <v>2292</v>
      </c>
      <c r="J669" s="251">
        <f>BK669</f>
        <v>0</v>
      </c>
      <c r="L669" s="365"/>
      <c r="M669" s="366"/>
      <c r="N669" s="367"/>
      <c r="O669" s="367"/>
      <c r="P669" s="368">
        <f>SUM(P670:P679)</f>
        <v>0</v>
      </c>
      <c r="Q669" s="367"/>
      <c r="R669" s="368">
        <f>SUM(R670:R679)</f>
        <v>3.1029599999999995</v>
      </c>
      <c r="S669" s="367"/>
      <c r="T669" s="369">
        <f>SUM(T670:T679)</f>
        <v>0</v>
      </c>
      <c r="AR669" s="247" t="s">
        <v>86</v>
      </c>
      <c r="AT669" s="370" t="s">
        <v>76</v>
      </c>
      <c r="AU669" s="370" t="s">
        <v>26</v>
      </c>
      <c r="AY669" s="247" t="s">
        <v>284</v>
      </c>
      <c r="BK669" s="371">
        <f>SUM(BK670:BK679)</f>
        <v>0</v>
      </c>
    </row>
    <row r="670" spans="2:65" s="285" customFormat="1" ht="44.25" customHeight="1">
      <c r="B670" s="347"/>
      <c r="C670" s="252" t="s">
        <v>1233</v>
      </c>
      <c r="D670" s="252" t="s">
        <v>287</v>
      </c>
      <c r="E670" s="253" t="s">
        <v>2293</v>
      </c>
      <c r="F670" s="236" t="s">
        <v>2294</v>
      </c>
      <c r="G670" s="254" t="s">
        <v>909</v>
      </c>
      <c r="H670" s="255">
        <v>1</v>
      </c>
      <c r="I670" s="123">
        <v>0</v>
      </c>
      <c r="J670" s="256">
        <f>ROUND(I670*H670,2)</f>
        <v>0</v>
      </c>
      <c r="K670" s="236" t="s">
        <v>5</v>
      </c>
      <c r="L670" s="347"/>
      <c r="M670" s="372" t="s">
        <v>5</v>
      </c>
      <c r="N670" s="373" t="s">
        <v>48</v>
      </c>
      <c r="O670" s="300"/>
      <c r="P670" s="374">
        <f>O670*H670</f>
        <v>0</v>
      </c>
      <c r="Q670" s="374">
        <v>0</v>
      </c>
      <c r="R670" s="374">
        <f>Q670*H670</f>
        <v>0</v>
      </c>
      <c r="S670" s="374">
        <v>0</v>
      </c>
      <c r="T670" s="375">
        <f>S670*H670</f>
        <v>0</v>
      </c>
      <c r="AR670" s="341" t="s">
        <v>363</v>
      </c>
      <c r="AT670" s="341" t="s">
        <v>287</v>
      </c>
      <c r="AU670" s="341" t="s">
        <v>86</v>
      </c>
      <c r="AY670" s="341" t="s">
        <v>284</v>
      </c>
      <c r="BE670" s="376">
        <f>IF(N670="základní",J670,0)</f>
        <v>0</v>
      </c>
      <c r="BF670" s="376">
        <f>IF(N670="snížená",J670,0)</f>
        <v>0</v>
      </c>
      <c r="BG670" s="376">
        <f>IF(N670="zákl. přenesená",J670,0)</f>
        <v>0</v>
      </c>
      <c r="BH670" s="376">
        <f>IF(N670="sníž. přenesená",J670,0)</f>
        <v>0</v>
      </c>
      <c r="BI670" s="376">
        <f>IF(N670="nulová",J670,0)</f>
        <v>0</v>
      </c>
      <c r="BJ670" s="341" t="s">
        <v>26</v>
      </c>
      <c r="BK670" s="376">
        <f>ROUND(I670*H670,2)</f>
        <v>0</v>
      </c>
      <c r="BL670" s="341" t="s">
        <v>363</v>
      </c>
      <c r="BM670" s="341" t="s">
        <v>2295</v>
      </c>
    </row>
    <row r="671" spans="2:51" s="261" customFormat="1" ht="13.5">
      <c r="B671" s="377"/>
      <c r="D671" s="262" t="s">
        <v>294</v>
      </c>
      <c r="E671" s="263" t="s">
        <v>5</v>
      </c>
      <c r="F671" s="238" t="s">
        <v>1919</v>
      </c>
      <c r="H671" s="264" t="s">
        <v>5</v>
      </c>
      <c r="L671" s="377"/>
      <c r="M671" s="378"/>
      <c r="N671" s="379"/>
      <c r="O671" s="379"/>
      <c r="P671" s="379"/>
      <c r="Q671" s="379"/>
      <c r="R671" s="379"/>
      <c r="S671" s="379"/>
      <c r="T671" s="380"/>
      <c r="AT671" s="264" t="s">
        <v>294</v>
      </c>
      <c r="AU671" s="264" t="s">
        <v>86</v>
      </c>
      <c r="AV671" s="261" t="s">
        <v>26</v>
      </c>
      <c r="AW671" s="261" t="s">
        <v>40</v>
      </c>
      <c r="AX671" s="261" t="s">
        <v>77</v>
      </c>
      <c r="AY671" s="264" t="s">
        <v>284</v>
      </c>
    </row>
    <row r="672" spans="2:51" s="257" customFormat="1" ht="13.5">
      <c r="B672" s="381"/>
      <c r="D672" s="258" t="s">
        <v>294</v>
      </c>
      <c r="E672" s="259" t="s">
        <v>5</v>
      </c>
      <c r="F672" s="237" t="s">
        <v>26</v>
      </c>
      <c r="H672" s="260">
        <v>1</v>
      </c>
      <c r="L672" s="381"/>
      <c r="M672" s="382"/>
      <c r="N672" s="383"/>
      <c r="O672" s="383"/>
      <c r="P672" s="383"/>
      <c r="Q672" s="383"/>
      <c r="R672" s="383"/>
      <c r="S672" s="383"/>
      <c r="T672" s="384"/>
      <c r="AT672" s="265" t="s">
        <v>294</v>
      </c>
      <c r="AU672" s="265" t="s">
        <v>86</v>
      </c>
      <c r="AV672" s="257" t="s">
        <v>86</v>
      </c>
      <c r="AW672" s="257" t="s">
        <v>40</v>
      </c>
      <c r="AX672" s="257" t="s">
        <v>26</v>
      </c>
      <c r="AY672" s="265" t="s">
        <v>284</v>
      </c>
    </row>
    <row r="673" spans="2:65" s="285" customFormat="1" ht="31.5" customHeight="1">
      <c r="B673" s="347"/>
      <c r="C673" s="252" t="s">
        <v>1237</v>
      </c>
      <c r="D673" s="252" t="s">
        <v>287</v>
      </c>
      <c r="E673" s="253" t="s">
        <v>2296</v>
      </c>
      <c r="F673" s="236" t="s">
        <v>2297</v>
      </c>
      <c r="G673" s="254" t="s">
        <v>290</v>
      </c>
      <c r="H673" s="255">
        <v>29.552</v>
      </c>
      <c r="I673" s="123">
        <v>0</v>
      </c>
      <c r="J673" s="256">
        <f>ROUND(I673*H673,2)</f>
        <v>0</v>
      </c>
      <c r="K673" s="236" t="s">
        <v>5</v>
      </c>
      <c r="L673" s="347"/>
      <c r="M673" s="372" t="s">
        <v>5</v>
      </c>
      <c r="N673" s="373" t="s">
        <v>48</v>
      </c>
      <c r="O673" s="300"/>
      <c r="P673" s="374">
        <f>O673*H673</f>
        <v>0</v>
      </c>
      <c r="Q673" s="374">
        <v>0.03</v>
      </c>
      <c r="R673" s="374">
        <f>Q673*H673</f>
        <v>0.8865599999999999</v>
      </c>
      <c r="S673" s="374">
        <v>0</v>
      </c>
      <c r="T673" s="375">
        <f>S673*H673</f>
        <v>0</v>
      </c>
      <c r="AR673" s="341" t="s">
        <v>363</v>
      </c>
      <c r="AT673" s="341" t="s">
        <v>287</v>
      </c>
      <c r="AU673" s="341" t="s">
        <v>86</v>
      </c>
      <c r="AY673" s="341" t="s">
        <v>284</v>
      </c>
      <c r="BE673" s="376">
        <f>IF(N673="základní",J673,0)</f>
        <v>0</v>
      </c>
      <c r="BF673" s="376">
        <f>IF(N673="snížená",J673,0)</f>
        <v>0</v>
      </c>
      <c r="BG673" s="376">
        <f>IF(N673="zákl. přenesená",J673,0)</f>
        <v>0</v>
      </c>
      <c r="BH673" s="376">
        <f>IF(N673="sníž. přenesená",J673,0)</f>
        <v>0</v>
      </c>
      <c r="BI673" s="376">
        <f>IF(N673="nulová",J673,0)</f>
        <v>0</v>
      </c>
      <c r="BJ673" s="341" t="s">
        <v>26</v>
      </c>
      <c r="BK673" s="376">
        <f>ROUND(I673*H673,2)</f>
        <v>0</v>
      </c>
      <c r="BL673" s="341" t="s">
        <v>363</v>
      </c>
      <c r="BM673" s="341" t="s">
        <v>2298</v>
      </c>
    </row>
    <row r="674" spans="2:51" s="257" customFormat="1" ht="13.5">
      <c r="B674" s="381"/>
      <c r="D674" s="258" t="s">
        <v>294</v>
      </c>
      <c r="E674" s="259" t="s">
        <v>5</v>
      </c>
      <c r="F674" s="237" t="s">
        <v>2299</v>
      </c>
      <c r="H674" s="260">
        <v>29.552</v>
      </c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26</v>
      </c>
      <c r="AY674" s="265" t="s">
        <v>284</v>
      </c>
    </row>
    <row r="675" spans="2:65" s="285" customFormat="1" ht="31.5" customHeight="1">
      <c r="B675" s="347"/>
      <c r="C675" s="252" t="s">
        <v>1241</v>
      </c>
      <c r="D675" s="252" t="s">
        <v>287</v>
      </c>
      <c r="E675" s="253" t="s">
        <v>2300</v>
      </c>
      <c r="F675" s="236" t="s">
        <v>2301</v>
      </c>
      <c r="G675" s="254" t="s">
        <v>290</v>
      </c>
      <c r="H675" s="255">
        <v>7.388</v>
      </c>
      <c r="I675" s="123">
        <v>0</v>
      </c>
      <c r="J675" s="256">
        <f>ROUND(I675*H675,2)</f>
        <v>0</v>
      </c>
      <c r="K675" s="236" t="s">
        <v>5</v>
      </c>
      <c r="L675" s="347"/>
      <c r="M675" s="372" t="s">
        <v>5</v>
      </c>
      <c r="N675" s="373" t="s">
        <v>48</v>
      </c>
      <c r="O675" s="300"/>
      <c r="P675" s="374">
        <f>O675*H675</f>
        <v>0</v>
      </c>
      <c r="Q675" s="374">
        <v>0.3</v>
      </c>
      <c r="R675" s="374">
        <f>Q675*H675</f>
        <v>2.2163999999999997</v>
      </c>
      <c r="S675" s="374">
        <v>0</v>
      </c>
      <c r="T675" s="375">
        <f>S675*H675</f>
        <v>0</v>
      </c>
      <c r="AR675" s="341" t="s">
        <v>363</v>
      </c>
      <c r="AT675" s="341" t="s">
        <v>287</v>
      </c>
      <c r="AU675" s="341" t="s">
        <v>86</v>
      </c>
      <c r="AY675" s="341" t="s">
        <v>284</v>
      </c>
      <c r="BE675" s="376">
        <f>IF(N675="základní",J675,0)</f>
        <v>0</v>
      </c>
      <c r="BF675" s="376">
        <f>IF(N675="snížená",J675,0)</f>
        <v>0</v>
      </c>
      <c r="BG675" s="376">
        <f>IF(N675="zákl. přenesená",J675,0)</f>
        <v>0</v>
      </c>
      <c r="BH675" s="376">
        <f>IF(N675="sníž. přenesená",J675,0)</f>
        <v>0</v>
      </c>
      <c r="BI675" s="376">
        <f>IF(N675="nulová",J675,0)</f>
        <v>0</v>
      </c>
      <c r="BJ675" s="341" t="s">
        <v>26</v>
      </c>
      <c r="BK675" s="376">
        <f>ROUND(I675*H675,2)</f>
        <v>0</v>
      </c>
      <c r="BL675" s="341" t="s">
        <v>363</v>
      </c>
      <c r="BM675" s="341" t="s">
        <v>2302</v>
      </c>
    </row>
    <row r="676" spans="2:51" s="261" customFormat="1" ht="13.5">
      <c r="B676" s="377"/>
      <c r="D676" s="262" t="s">
        <v>294</v>
      </c>
      <c r="E676" s="263" t="s">
        <v>5</v>
      </c>
      <c r="F676" s="238" t="s">
        <v>1919</v>
      </c>
      <c r="H676" s="264" t="s">
        <v>5</v>
      </c>
      <c r="L676" s="377"/>
      <c r="M676" s="378"/>
      <c r="N676" s="379"/>
      <c r="O676" s="379"/>
      <c r="P676" s="379"/>
      <c r="Q676" s="379"/>
      <c r="R676" s="379"/>
      <c r="S676" s="379"/>
      <c r="T676" s="380"/>
      <c r="AT676" s="264" t="s">
        <v>294</v>
      </c>
      <c r="AU676" s="264" t="s">
        <v>86</v>
      </c>
      <c r="AV676" s="261" t="s">
        <v>26</v>
      </c>
      <c r="AW676" s="261" t="s">
        <v>40</v>
      </c>
      <c r="AX676" s="261" t="s">
        <v>77</v>
      </c>
      <c r="AY676" s="264" t="s">
        <v>284</v>
      </c>
    </row>
    <row r="677" spans="2:51" s="257" customFormat="1" ht="13.5">
      <c r="B677" s="381"/>
      <c r="D677" s="258" t="s">
        <v>294</v>
      </c>
      <c r="E677" s="259" t="s">
        <v>1655</v>
      </c>
      <c r="F677" s="237" t="s">
        <v>2303</v>
      </c>
      <c r="H677" s="260">
        <v>7.388</v>
      </c>
      <c r="L677" s="381"/>
      <c r="M677" s="382"/>
      <c r="N677" s="383"/>
      <c r="O677" s="383"/>
      <c r="P677" s="383"/>
      <c r="Q677" s="383"/>
      <c r="R677" s="383"/>
      <c r="S677" s="383"/>
      <c r="T677" s="384"/>
      <c r="AT677" s="265" t="s">
        <v>294</v>
      </c>
      <c r="AU677" s="265" t="s">
        <v>86</v>
      </c>
      <c r="AV677" s="257" t="s">
        <v>86</v>
      </c>
      <c r="AW677" s="257" t="s">
        <v>40</v>
      </c>
      <c r="AX677" s="257" t="s">
        <v>26</v>
      </c>
      <c r="AY677" s="265" t="s">
        <v>284</v>
      </c>
    </row>
    <row r="678" spans="2:65" s="285" customFormat="1" ht="31.5" customHeight="1">
      <c r="B678" s="347"/>
      <c r="C678" s="252" t="s">
        <v>1247</v>
      </c>
      <c r="D678" s="252" t="s">
        <v>287</v>
      </c>
      <c r="E678" s="253" t="s">
        <v>2304</v>
      </c>
      <c r="F678" s="236" t="s">
        <v>2305</v>
      </c>
      <c r="G678" s="254" t="s">
        <v>462</v>
      </c>
      <c r="H678" s="255">
        <v>3.103</v>
      </c>
      <c r="I678" s="123">
        <v>0</v>
      </c>
      <c r="J678" s="256">
        <f>ROUND(I678*H678,2)</f>
        <v>0</v>
      </c>
      <c r="K678" s="236" t="s">
        <v>291</v>
      </c>
      <c r="L678" s="347"/>
      <c r="M678" s="372" t="s">
        <v>5</v>
      </c>
      <c r="N678" s="373" t="s">
        <v>48</v>
      </c>
      <c r="O678" s="300"/>
      <c r="P678" s="374">
        <f>O678*H678</f>
        <v>0</v>
      </c>
      <c r="Q678" s="374">
        <v>0</v>
      </c>
      <c r="R678" s="374">
        <f>Q678*H678</f>
        <v>0</v>
      </c>
      <c r="S678" s="374">
        <v>0</v>
      </c>
      <c r="T678" s="375">
        <f>S678*H678</f>
        <v>0</v>
      </c>
      <c r="AR678" s="341" t="s">
        <v>363</v>
      </c>
      <c r="AT678" s="341" t="s">
        <v>287</v>
      </c>
      <c r="AU678" s="341" t="s">
        <v>86</v>
      </c>
      <c r="AY678" s="341" t="s">
        <v>284</v>
      </c>
      <c r="BE678" s="376">
        <f>IF(N678="základní",J678,0)</f>
        <v>0</v>
      </c>
      <c r="BF678" s="376">
        <f>IF(N678="snížená",J678,0)</f>
        <v>0</v>
      </c>
      <c r="BG678" s="376">
        <f>IF(N678="zákl. přenesená",J678,0)</f>
        <v>0</v>
      </c>
      <c r="BH678" s="376">
        <f>IF(N678="sníž. přenesená",J678,0)</f>
        <v>0</v>
      </c>
      <c r="BI678" s="376">
        <f>IF(N678="nulová",J678,0)</f>
        <v>0</v>
      </c>
      <c r="BJ678" s="341" t="s">
        <v>26</v>
      </c>
      <c r="BK678" s="376">
        <f>ROUND(I678*H678,2)</f>
        <v>0</v>
      </c>
      <c r="BL678" s="341" t="s">
        <v>363</v>
      </c>
      <c r="BM678" s="341" t="s">
        <v>2306</v>
      </c>
    </row>
    <row r="679" spans="2:65" s="285" customFormat="1" ht="44.25" customHeight="1">
      <c r="B679" s="347"/>
      <c r="C679" s="252" t="s">
        <v>1252</v>
      </c>
      <c r="D679" s="252" t="s">
        <v>287</v>
      </c>
      <c r="E679" s="253" t="s">
        <v>2307</v>
      </c>
      <c r="F679" s="236" t="s">
        <v>2308</v>
      </c>
      <c r="G679" s="254" t="s">
        <v>462</v>
      </c>
      <c r="H679" s="255">
        <v>3.103</v>
      </c>
      <c r="I679" s="123">
        <v>0</v>
      </c>
      <c r="J679" s="256">
        <f>ROUND(I679*H679,2)</f>
        <v>0</v>
      </c>
      <c r="K679" s="236" t="s">
        <v>291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</v>
      </c>
      <c r="R679" s="374">
        <f>Q679*H679</f>
        <v>0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2309</v>
      </c>
    </row>
    <row r="680" spans="2:63" s="246" customFormat="1" ht="29.85" customHeight="1">
      <c r="B680" s="365"/>
      <c r="D680" s="250" t="s">
        <v>76</v>
      </c>
      <c r="E680" s="242" t="s">
        <v>1563</v>
      </c>
      <c r="F680" s="242" t="s">
        <v>1564</v>
      </c>
      <c r="J680" s="251">
        <f>BK680</f>
        <v>0</v>
      </c>
      <c r="L680" s="365"/>
      <c r="M680" s="366"/>
      <c r="N680" s="367"/>
      <c r="O680" s="367"/>
      <c r="P680" s="368">
        <f>SUM(P681:P685)</f>
        <v>0</v>
      </c>
      <c r="Q680" s="367"/>
      <c r="R680" s="368">
        <f>SUM(R681:R685)</f>
        <v>0.0066504</v>
      </c>
      <c r="S680" s="367"/>
      <c r="T680" s="369">
        <f>SUM(T681:T685)</f>
        <v>0</v>
      </c>
      <c r="AR680" s="247" t="s">
        <v>86</v>
      </c>
      <c r="AT680" s="370" t="s">
        <v>76</v>
      </c>
      <c r="AU680" s="370" t="s">
        <v>26</v>
      </c>
      <c r="AY680" s="247" t="s">
        <v>284</v>
      </c>
      <c r="BK680" s="371">
        <f>SUM(BK681:BK685)</f>
        <v>0</v>
      </c>
    </row>
    <row r="681" spans="2:65" s="285" customFormat="1" ht="22.5" customHeight="1">
      <c r="B681" s="347"/>
      <c r="C681" s="252" t="s">
        <v>1257</v>
      </c>
      <c r="D681" s="252" t="s">
        <v>287</v>
      </c>
      <c r="E681" s="253" t="s">
        <v>1571</v>
      </c>
      <c r="F681" s="236" t="s">
        <v>2310</v>
      </c>
      <c r="G681" s="254" t="s">
        <v>290</v>
      </c>
      <c r="H681" s="255">
        <v>6.52</v>
      </c>
      <c r="I681" s="123">
        <v>0</v>
      </c>
      <c r="J681" s="256">
        <f>ROUND(I681*H681,2)</f>
        <v>0</v>
      </c>
      <c r="K681" s="236" t="s">
        <v>291</v>
      </c>
      <c r="L681" s="347"/>
      <c r="M681" s="372" t="s">
        <v>5</v>
      </c>
      <c r="N681" s="373" t="s">
        <v>48</v>
      </c>
      <c r="O681" s="300"/>
      <c r="P681" s="374">
        <f>O681*H681</f>
        <v>0</v>
      </c>
      <c r="Q681" s="374">
        <v>0.00102</v>
      </c>
      <c r="R681" s="374">
        <f>Q681*H681</f>
        <v>0.0066504</v>
      </c>
      <c r="S681" s="374">
        <v>0</v>
      </c>
      <c r="T681" s="375">
        <f>S681*H681</f>
        <v>0</v>
      </c>
      <c r="AR681" s="341" t="s">
        <v>363</v>
      </c>
      <c r="AT681" s="341" t="s">
        <v>287</v>
      </c>
      <c r="AU681" s="341" t="s">
        <v>86</v>
      </c>
      <c r="AY681" s="341" t="s">
        <v>284</v>
      </c>
      <c r="BE681" s="376">
        <f>IF(N681="základní",J681,0)</f>
        <v>0</v>
      </c>
      <c r="BF681" s="376">
        <f>IF(N681="snížená",J681,0)</f>
        <v>0</v>
      </c>
      <c r="BG681" s="376">
        <f>IF(N681="zákl. přenesená",J681,0)</f>
        <v>0</v>
      </c>
      <c r="BH681" s="376">
        <f>IF(N681="sníž. přenesená",J681,0)</f>
        <v>0</v>
      </c>
      <c r="BI681" s="376">
        <f>IF(N681="nulová",J681,0)</f>
        <v>0</v>
      </c>
      <c r="BJ681" s="341" t="s">
        <v>26</v>
      </c>
      <c r="BK681" s="376">
        <f>ROUND(I681*H681,2)</f>
        <v>0</v>
      </c>
      <c r="BL681" s="341" t="s">
        <v>363</v>
      </c>
      <c r="BM681" s="341" t="s">
        <v>2311</v>
      </c>
    </row>
    <row r="682" spans="2:51" s="261" customFormat="1" ht="13.5">
      <c r="B682" s="377"/>
      <c r="D682" s="262" t="s">
        <v>294</v>
      </c>
      <c r="E682" s="263" t="s">
        <v>5</v>
      </c>
      <c r="F682" s="238" t="s">
        <v>298</v>
      </c>
      <c r="H682" s="264" t="s">
        <v>5</v>
      </c>
      <c r="L682" s="377"/>
      <c r="M682" s="378"/>
      <c r="N682" s="379"/>
      <c r="O682" s="379"/>
      <c r="P682" s="379"/>
      <c r="Q682" s="379"/>
      <c r="R682" s="379"/>
      <c r="S682" s="379"/>
      <c r="T682" s="380"/>
      <c r="AT682" s="264" t="s">
        <v>294</v>
      </c>
      <c r="AU682" s="264" t="s">
        <v>86</v>
      </c>
      <c r="AV682" s="261" t="s">
        <v>26</v>
      </c>
      <c r="AW682" s="261" t="s">
        <v>40</v>
      </c>
      <c r="AX682" s="261" t="s">
        <v>77</v>
      </c>
      <c r="AY682" s="264" t="s">
        <v>284</v>
      </c>
    </row>
    <row r="683" spans="2:51" s="257" customFormat="1" ht="13.5">
      <c r="B683" s="381"/>
      <c r="D683" s="262" t="s">
        <v>294</v>
      </c>
      <c r="E683" s="265" t="s">
        <v>5</v>
      </c>
      <c r="F683" s="239" t="s">
        <v>2130</v>
      </c>
      <c r="H683" s="266">
        <v>1.44</v>
      </c>
      <c r="L683" s="381"/>
      <c r="M683" s="382"/>
      <c r="N683" s="383"/>
      <c r="O683" s="383"/>
      <c r="P683" s="383"/>
      <c r="Q683" s="383"/>
      <c r="R683" s="383"/>
      <c r="S683" s="383"/>
      <c r="T683" s="384"/>
      <c r="AT683" s="265" t="s">
        <v>294</v>
      </c>
      <c r="AU683" s="265" t="s">
        <v>86</v>
      </c>
      <c r="AV683" s="257" t="s">
        <v>86</v>
      </c>
      <c r="AW683" s="257" t="s">
        <v>40</v>
      </c>
      <c r="AX683" s="257" t="s">
        <v>77</v>
      </c>
      <c r="AY683" s="265" t="s">
        <v>284</v>
      </c>
    </row>
    <row r="684" spans="2:51" s="257" customFormat="1" ht="13.5">
      <c r="B684" s="381"/>
      <c r="D684" s="262" t="s">
        <v>294</v>
      </c>
      <c r="E684" s="265" t="s">
        <v>5</v>
      </c>
      <c r="F684" s="239" t="s">
        <v>2132</v>
      </c>
      <c r="H684" s="266">
        <v>5.08</v>
      </c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77</v>
      </c>
      <c r="AY684" s="265" t="s">
        <v>284</v>
      </c>
    </row>
    <row r="685" spans="2:51" s="267" customFormat="1" ht="13.5">
      <c r="B685" s="390"/>
      <c r="D685" s="262" t="s">
        <v>294</v>
      </c>
      <c r="E685" s="270" t="s">
        <v>5</v>
      </c>
      <c r="F685" s="241" t="s">
        <v>304</v>
      </c>
      <c r="H685" s="271">
        <v>6.52</v>
      </c>
      <c r="L685" s="390"/>
      <c r="M685" s="391"/>
      <c r="N685" s="392"/>
      <c r="O685" s="392"/>
      <c r="P685" s="392"/>
      <c r="Q685" s="392"/>
      <c r="R685" s="392"/>
      <c r="S685" s="392"/>
      <c r="T685" s="393"/>
      <c r="AT685" s="394" t="s">
        <v>294</v>
      </c>
      <c r="AU685" s="394" t="s">
        <v>86</v>
      </c>
      <c r="AV685" s="267" t="s">
        <v>292</v>
      </c>
      <c r="AW685" s="267" t="s">
        <v>40</v>
      </c>
      <c r="AX685" s="267" t="s">
        <v>26</v>
      </c>
      <c r="AY685" s="394" t="s">
        <v>284</v>
      </c>
    </row>
    <row r="686" spans="2:63" s="246" customFormat="1" ht="29.85" customHeight="1">
      <c r="B686" s="365"/>
      <c r="D686" s="250" t="s">
        <v>76</v>
      </c>
      <c r="E686" s="242" t="s">
        <v>1575</v>
      </c>
      <c r="F686" s="242" t="s">
        <v>1576</v>
      </c>
      <c r="J686" s="251">
        <f>BK686</f>
        <v>0</v>
      </c>
      <c r="L686" s="365"/>
      <c r="M686" s="366"/>
      <c r="N686" s="367"/>
      <c r="O686" s="367"/>
      <c r="P686" s="368">
        <f>SUM(P687:P690)</f>
        <v>0</v>
      </c>
      <c r="Q686" s="367"/>
      <c r="R686" s="368">
        <f>SUM(R687:R690)</f>
        <v>0.049046580000000006</v>
      </c>
      <c r="S686" s="367"/>
      <c r="T686" s="369">
        <f>SUM(T687:T690)</f>
        <v>0</v>
      </c>
      <c r="AR686" s="247" t="s">
        <v>86</v>
      </c>
      <c r="AT686" s="370" t="s">
        <v>76</v>
      </c>
      <c r="AU686" s="370" t="s">
        <v>26</v>
      </c>
      <c r="AY686" s="247" t="s">
        <v>284</v>
      </c>
      <c r="BK686" s="371">
        <f>SUM(BK687:BK690)</f>
        <v>0</v>
      </c>
    </row>
    <row r="687" spans="2:65" s="285" customFormat="1" ht="22.5" customHeight="1">
      <c r="B687" s="347"/>
      <c r="C687" s="252" t="s">
        <v>1261</v>
      </c>
      <c r="D687" s="252" t="s">
        <v>287</v>
      </c>
      <c r="E687" s="253" t="s">
        <v>2312</v>
      </c>
      <c r="F687" s="236" t="s">
        <v>2313</v>
      </c>
      <c r="G687" s="254" t="s">
        <v>290</v>
      </c>
      <c r="H687" s="255">
        <v>106.623</v>
      </c>
      <c r="I687" s="123">
        <v>0</v>
      </c>
      <c r="J687" s="256">
        <f>ROUND(I687*H687,2)</f>
        <v>0</v>
      </c>
      <c r="K687" s="236" t="s">
        <v>291</v>
      </c>
      <c r="L687" s="347"/>
      <c r="M687" s="372" t="s">
        <v>5</v>
      </c>
      <c r="N687" s="373" t="s">
        <v>48</v>
      </c>
      <c r="O687" s="300"/>
      <c r="P687" s="374">
        <f>O687*H687</f>
        <v>0</v>
      </c>
      <c r="Q687" s="374">
        <v>0.0002</v>
      </c>
      <c r="R687" s="374">
        <f>Q687*H687</f>
        <v>0.021324600000000003</v>
      </c>
      <c r="S687" s="374">
        <v>0</v>
      </c>
      <c r="T687" s="375">
        <f>S687*H687</f>
        <v>0</v>
      </c>
      <c r="AR687" s="341" t="s">
        <v>363</v>
      </c>
      <c r="AT687" s="341" t="s">
        <v>287</v>
      </c>
      <c r="AU687" s="341" t="s">
        <v>86</v>
      </c>
      <c r="AY687" s="341" t="s">
        <v>284</v>
      </c>
      <c r="BE687" s="376">
        <f>IF(N687="základní",J687,0)</f>
        <v>0</v>
      </c>
      <c r="BF687" s="376">
        <f>IF(N687="snížená",J687,0)</f>
        <v>0</v>
      </c>
      <c r="BG687" s="376">
        <f>IF(N687="zákl. přenesená",J687,0)</f>
        <v>0</v>
      </c>
      <c r="BH687" s="376">
        <f>IF(N687="sníž. přenesená",J687,0)</f>
        <v>0</v>
      </c>
      <c r="BI687" s="376">
        <f>IF(N687="nulová",J687,0)</f>
        <v>0</v>
      </c>
      <c r="BJ687" s="341" t="s">
        <v>26</v>
      </c>
      <c r="BK687" s="376">
        <f>ROUND(I687*H687,2)</f>
        <v>0</v>
      </c>
      <c r="BL687" s="341" t="s">
        <v>363</v>
      </c>
      <c r="BM687" s="341" t="s">
        <v>2314</v>
      </c>
    </row>
    <row r="688" spans="2:51" s="257" customFormat="1" ht="13.5">
      <c r="B688" s="381"/>
      <c r="D688" s="258" t="s">
        <v>294</v>
      </c>
      <c r="E688" s="259" t="s">
        <v>5</v>
      </c>
      <c r="F688" s="237" t="s">
        <v>1635</v>
      </c>
      <c r="H688" s="260">
        <v>106.623</v>
      </c>
      <c r="L688" s="381"/>
      <c r="M688" s="382"/>
      <c r="N688" s="383"/>
      <c r="O688" s="383"/>
      <c r="P688" s="383"/>
      <c r="Q688" s="383"/>
      <c r="R688" s="383"/>
      <c r="S688" s="383"/>
      <c r="T688" s="384"/>
      <c r="AT688" s="265" t="s">
        <v>294</v>
      </c>
      <c r="AU688" s="265" t="s">
        <v>86</v>
      </c>
      <c r="AV688" s="257" t="s">
        <v>86</v>
      </c>
      <c r="AW688" s="257" t="s">
        <v>40</v>
      </c>
      <c r="AX688" s="257" t="s">
        <v>26</v>
      </c>
      <c r="AY688" s="265" t="s">
        <v>284</v>
      </c>
    </row>
    <row r="689" spans="2:65" s="285" customFormat="1" ht="31.5" customHeight="1">
      <c r="B689" s="347"/>
      <c r="C689" s="252" t="s">
        <v>1265</v>
      </c>
      <c r="D689" s="252" t="s">
        <v>287</v>
      </c>
      <c r="E689" s="253" t="s">
        <v>2315</v>
      </c>
      <c r="F689" s="236" t="s">
        <v>2316</v>
      </c>
      <c r="G689" s="254" t="s">
        <v>290</v>
      </c>
      <c r="H689" s="255">
        <v>106.623</v>
      </c>
      <c r="I689" s="123">
        <v>0</v>
      </c>
      <c r="J689" s="256">
        <f>ROUND(I689*H689,2)</f>
        <v>0</v>
      </c>
      <c r="K689" s="236" t="s">
        <v>291</v>
      </c>
      <c r="L689" s="347"/>
      <c r="M689" s="372" t="s">
        <v>5</v>
      </c>
      <c r="N689" s="373" t="s">
        <v>48</v>
      </c>
      <c r="O689" s="300"/>
      <c r="P689" s="374">
        <f>O689*H689</f>
        <v>0</v>
      </c>
      <c r="Q689" s="374">
        <v>0.00026</v>
      </c>
      <c r="R689" s="374">
        <f>Q689*H689</f>
        <v>0.02772198</v>
      </c>
      <c r="S689" s="374">
        <v>0</v>
      </c>
      <c r="T689" s="375">
        <f>S689*H689</f>
        <v>0</v>
      </c>
      <c r="AR689" s="341" t="s">
        <v>363</v>
      </c>
      <c r="AT689" s="341" t="s">
        <v>287</v>
      </c>
      <c r="AU689" s="341" t="s">
        <v>86</v>
      </c>
      <c r="AY689" s="341" t="s">
        <v>284</v>
      </c>
      <c r="BE689" s="376">
        <f>IF(N689="základní",J689,0)</f>
        <v>0</v>
      </c>
      <c r="BF689" s="376">
        <f>IF(N689="snížená",J689,0)</f>
        <v>0</v>
      </c>
      <c r="BG689" s="376">
        <f>IF(N689="zákl. přenesená",J689,0)</f>
        <v>0</v>
      </c>
      <c r="BH689" s="376">
        <f>IF(N689="sníž. přenesená",J689,0)</f>
        <v>0</v>
      </c>
      <c r="BI689" s="376">
        <f>IF(N689="nulová",J689,0)</f>
        <v>0</v>
      </c>
      <c r="BJ689" s="341" t="s">
        <v>26</v>
      </c>
      <c r="BK689" s="376">
        <f>ROUND(I689*H689,2)</f>
        <v>0</v>
      </c>
      <c r="BL689" s="341" t="s">
        <v>363</v>
      </c>
      <c r="BM689" s="341" t="s">
        <v>2317</v>
      </c>
    </row>
    <row r="690" spans="2:51" s="257" customFormat="1" ht="13.5">
      <c r="B690" s="381"/>
      <c r="D690" s="262" t="s">
        <v>294</v>
      </c>
      <c r="E690" s="265" t="s">
        <v>5</v>
      </c>
      <c r="F690" s="239" t="s">
        <v>1635</v>
      </c>
      <c r="H690" s="266">
        <v>106.623</v>
      </c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3" s="246" customFormat="1" ht="37.35" customHeight="1">
      <c r="B691" s="365"/>
      <c r="D691" s="247" t="s">
        <v>76</v>
      </c>
      <c r="E691" s="248" t="s">
        <v>439</v>
      </c>
      <c r="F691" s="248" t="s">
        <v>2318</v>
      </c>
      <c r="J691" s="249">
        <f>BK691</f>
        <v>0</v>
      </c>
      <c r="L691" s="365"/>
      <c r="M691" s="366"/>
      <c r="N691" s="367"/>
      <c r="O691" s="367"/>
      <c r="P691" s="368">
        <f>P692</f>
        <v>0</v>
      </c>
      <c r="Q691" s="367"/>
      <c r="R691" s="368">
        <f>R692</f>
        <v>0.000504</v>
      </c>
      <c r="S691" s="367"/>
      <c r="T691" s="369">
        <f>T692</f>
        <v>0</v>
      </c>
      <c r="AR691" s="247" t="s">
        <v>305</v>
      </c>
      <c r="AT691" s="370" t="s">
        <v>76</v>
      </c>
      <c r="AU691" s="370" t="s">
        <v>77</v>
      </c>
      <c r="AY691" s="247" t="s">
        <v>284</v>
      </c>
      <c r="BK691" s="371">
        <f>BK692</f>
        <v>0</v>
      </c>
    </row>
    <row r="692" spans="2:63" s="246" customFormat="1" ht="19.9" customHeight="1">
      <c r="B692" s="365"/>
      <c r="D692" s="250" t="s">
        <v>76</v>
      </c>
      <c r="E692" s="242" t="s">
        <v>2319</v>
      </c>
      <c r="F692" s="242" t="s">
        <v>2320</v>
      </c>
      <c r="J692" s="251">
        <f>BK692</f>
        <v>0</v>
      </c>
      <c r="L692" s="365"/>
      <c r="M692" s="366"/>
      <c r="N692" s="367"/>
      <c r="O692" s="367"/>
      <c r="P692" s="368">
        <f>SUM(P693:P694)</f>
        <v>0</v>
      </c>
      <c r="Q692" s="367"/>
      <c r="R692" s="368">
        <f>SUM(R693:R694)</f>
        <v>0.000504</v>
      </c>
      <c r="S692" s="367"/>
      <c r="T692" s="369">
        <f>SUM(T693:T694)</f>
        <v>0</v>
      </c>
      <c r="AR692" s="247" t="s">
        <v>305</v>
      </c>
      <c r="AT692" s="370" t="s">
        <v>76</v>
      </c>
      <c r="AU692" s="370" t="s">
        <v>26</v>
      </c>
      <c r="AY692" s="247" t="s">
        <v>284</v>
      </c>
      <c r="BK692" s="371">
        <f>SUM(BK693:BK694)</f>
        <v>0</v>
      </c>
    </row>
    <row r="693" spans="2:65" s="285" customFormat="1" ht="22.5" customHeight="1">
      <c r="B693" s="347"/>
      <c r="C693" s="252" t="s">
        <v>1269</v>
      </c>
      <c r="D693" s="252" t="s">
        <v>287</v>
      </c>
      <c r="E693" s="253" t="s">
        <v>2321</v>
      </c>
      <c r="F693" s="236" t="s">
        <v>2322</v>
      </c>
      <c r="G693" s="254" t="s">
        <v>452</v>
      </c>
      <c r="H693" s="255">
        <v>7.2</v>
      </c>
      <c r="I693" s="123">
        <v>0</v>
      </c>
      <c r="J693" s="256">
        <f>ROUND(I693*H693,2)</f>
        <v>0</v>
      </c>
      <c r="K693" s="236" t="s">
        <v>5</v>
      </c>
      <c r="L693" s="347"/>
      <c r="M693" s="372" t="s">
        <v>5</v>
      </c>
      <c r="N693" s="373" t="s">
        <v>48</v>
      </c>
      <c r="O693" s="300"/>
      <c r="P693" s="374">
        <f>O693*H693</f>
        <v>0</v>
      </c>
      <c r="Q693" s="374">
        <v>7E-05</v>
      </c>
      <c r="R693" s="374">
        <f>Q693*H693</f>
        <v>0.000504</v>
      </c>
      <c r="S693" s="374">
        <v>0</v>
      </c>
      <c r="T693" s="375">
        <f>S693*H693</f>
        <v>0</v>
      </c>
      <c r="AR693" s="341" t="s">
        <v>292</v>
      </c>
      <c r="AT693" s="341" t="s">
        <v>287</v>
      </c>
      <c r="AU693" s="341" t="s">
        <v>86</v>
      </c>
      <c r="AY693" s="341" t="s">
        <v>284</v>
      </c>
      <c r="BE693" s="376">
        <f>IF(N693="základní",J693,0)</f>
        <v>0</v>
      </c>
      <c r="BF693" s="376">
        <f>IF(N693="snížená",J693,0)</f>
        <v>0</v>
      </c>
      <c r="BG693" s="376">
        <f>IF(N693="zákl. přenesená",J693,0)</f>
        <v>0</v>
      </c>
      <c r="BH693" s="376">
        <f>IF(N693="sníž. přenesená",J693,0)</f>
        <v>0</v>
      </c>
      <c r="BI693" s="376">
        <f>IF(N693="nulová",J693,0)</f>
        <v>0</v>
      </c>
      <c r="BJ693" s="341" t="s">
        <v>26</v>
      </c>
      <c r="BK693" s="376">
        <f>ROUND(I693*H693,2)</f>
        <v>0</v>
      </c>
      <c r="BL693" s="341" t="s">
        <v>292</v>
      </c>
      <c r="BM693" s="341" t="s">
        <v>2323</v>
      </c>
    </row>
    <row r="694" spans="2:51" s="257" customFormat="1" ht="13.5">
      <c r="B694" s="381"/>
      <c r="D694" s="262" t="s">
        <v>294</v>
      </c>
      <c r="E694" s="265" t="s">
        <v>5</v>
      </c>
      <c r="F694" s="239" t="s">
        <v>1680</v>
      </c>
      <c r="H694" s="266">
        <v>7.2</v>
      </c>
      <c r="L694" s="381"/>
      <c r="M694" s="385"/>
      <c r="N694" s="386"/>
      <c r="O694" s="386"/>
      <c r="P694" s="386"/>
      <c r="Q694" s="386"/>
      <c r="R694" s="386"/>
      <c r="S694" s="386"/>
      <c r="T694" s="387"/>
      <c r="AT694" s="265" t="s">
        <v>294</v>
      </c>
      <c r="AU694" s="265" t="s">
        <v>86</v>
      </c>
      <c r="AV694" s="257" t="s">
        <v>86</v>
      </c>
      <c r="AW694" s="257" t="s">
        <v>40</v>
      </c>
      <c r="AX694" s="257" t="s">
        <v>26</v>
      </c>
      <c r="AY694" s="265" t="s">
        <v>284</v>
      </c>
    </row>
    <row r="695" spans="2:12" s="285" customFormat="1" ht="6.95" customHeight="1">
      <c r="B695" s="350"/>
      <c r="C695" s="320"/>
      <c r="D695" s="320"/>
      <c r="E695" s="320"/>
      <c r="F695" s="320"/>
      <c r="G695" s="320"/>
      <c r="H695" s="320"/>
      <c r="I695" s="320"/>
      <c r="J695" s="320"/>
      <c r="K695" s="320"/>
      <c r="L695" s="347"/>
    </row>
  </sheetData>
  <sheetProtection algorithmName="SHA-512" hashValue="QnodJfdVAJWmPNYQB2zwybgVcnSNDkD9iPvrOTDGxbRiZwqxmAudTHtNOzpfHBoV860Blav6RiM8g16tul7kGw==" saltValue="zie8I1NmpuCB5PTzw20g9g==" spinCount="100000" sheet="1" objects="1" scenarios="1"/>
  <autoFilter ref="C99:K694"/>
  <mergeCells count="10">
    <mergeCell ref="L526:O526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3"/>
  <sheetViews>
    <sheetView showGridLines="0" workbookViewId="0" topLeftCell="A1">
      <pane ySplit="1" topLeftCell="A62" activePane="bottomLeft" state="frozen"/>
      <selection pane="bottomLeft" activeCell="V489" sqref="V489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96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00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92</v>
      </c>
      <c r="AZ2" s="388" t="s">
        <v>2324</v>
      </c>
      <c r="BA2" s="388" t="s">
        <v>2324</v>
      </c>
      <c r="BB2" s="388" t="s">
        <v>5</v>
      </c>
      <c r="BC2" s="388" t="s">
        <v>2325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102"/>
      <c r="J3" s="343"/>
      <c r="K3" s="344"/>
      <c r="AT3" s="341" t="s">
        <v>86</v>
      </c>
      <c r="AZ3" s="388" t="s">
        <v>2326</v>
      </c>
      <c r="BA3" s="388" t="s">
        <v>2326</v>
      </c>
      <c r="BB3" s="388" t="s">
        <v>5</v>
      </c>
      <c r="BC3" s="388" t="s">
        <v>26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410"/>
      <c r="J4" s="293"/>
      <c r="K4" s="295"/>
      <c r="M4" s="346" t="s">
        <v>13</v>
      </c>
      <c r="AT4" s="341" t="s">
        <v>6</v>
      </c>
      <c r="AZ4" s="388" t="s">
        <v>246</v>
      </c>
      <c r="BA4" s="388" t="s">
        <v>246</v>
      </c>
      <c r="BB4" s="388" t="s">
        <v>5</v>
      </c>
      <c r="BC4" s="388" t="s">
        <v>2327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410"/>
      <c r="J5" s="293"/>
      <c r="K5" s="295"/>
      <c r="AZ5" s="388" t="s">
        <v>2328</v>
      </c>
      <c r="BA5" s="388" t="s">
        <v>2328</v>
      </c>
      <c r="BB5" s="388" t="s">
        <v>5</v>
      </c>
      <c r="BC5" s="388" t="s">
        <v>2329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410"/>
      <c r="J6" s="293"/>
      <c r="K6" s="295"/>
      <c r="AZ6" s="388" t="s">
        <v>2330</v>
      </c>
      <c r="BA6" s="388" t="s">
        <v>2330</v>
      </c>
      <c r="BB6" s="388" t="s">
        <v>5</v>
      </c>
      <c r="BC6" s="388" t="s">
        <v>2331</v>
      </c>
      <c r="BD6" s="388" t="s">
        <v>86</v>
      </c>
    </row>
    <row r="7" spans="2:56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410"/>
      <c r="J7" s="293"/>
      <c r="K7" s="295"/>
      <c r="AZ7" s="388" t="s">
        <v>2332</v>
      </c>
      <c r="BA7" s="388" t="s">
        <v>2332</v>
      </c>
      <c r="BB7" s="388" t="s">
        <v>5</v>
      </c>
      <c r="BC7" s="388" t="s">
        <v>2333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411"/>
      <c r="J8" s="300"/>
      <c r="K8" s="299"/>
      <c r="AZ8" s="388" t="s">
        <v>2334</v>
      </c>
      <c r="BA8" s="388" t="s">
        <v>2334</v>
      </c>
      <c r="BB8" s="388" t="s">
        <v>5</v>
      </c>
      <c r="BC8" s="388" t="s">
        <v>2335</v>
      </c>
      <c r="BD8" s="388" t="s">
        <v>86</v>
      </c>
    </row>
    <row r="9" spans="2:56" s="285" customFormat="1" ht="36.95" customHeight="1">
      <c r="B9" s="347"/>
      <c r="C9" s="300"/>
      <c r="D9" s="300"/>
      <c r="E9" s="494" t="s">
        <v>2336</v>
      </c>
      <c r="F9" s="495"/>
      <c r="G9" s="495"/>
      <c r="H9" s="495"/>
      <c r="I9" s="411"/>
      <c r="J9" s="300"/>
      <c r="K9" s="299"/>
      <c r="AZ9" s="388" t="s">
        <v>2337</v>
      </c>
      <c r="BA9" s="388" t="s">
        <v>2337</v>
      </c>
      <c r="BB9" s="388" t="s">
        <v>5</v>
      </c>
      <c r="BC9" s="388" t="s">
        <v>2338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411"/>
      <c r="J10" s="300"/>
      <c r="K10" s="299"/>
      <c r="AZ10" s="388" t="s">
        <v>2339</v>
      </c>
      <c r="BA10" s="388" t="s">
        <v>2340</v>
      </c>
      <c r="BB10" s="388" t="s">
        <v>5</v>
      </c>
      <c r="BC10" s="388" t="s">
        <v>2341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412" t="s">
        <v>24</v>
      </c>
      <c r="J11" s="301" t="s">
        <v>5</v>
      </c>
      <c r="K11" s="299"/>
      <c r="AZ11" s="388" t="s">
        <v>2340</v>
      </c>
      <c r="BA11" s="388" t="s">
        <v>2340</v>
      </c>
      <c r="BB11" s="388" t="s">
        <v>5</v>
      </c>
      <c r="BC11" s="388" t="s">
        <v>2342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412" t="s">
        <v>29</v>
      </c>
      <c r="J12" s="302" t="str">
        <f>'Rekapitulace stavby'!AN8</f>
        <v>16.12.2016</v>
      </c>
      <c r="K12" s="299"/>
      <c r="AZ12" s="388" t="s">
        <v>2343</v>
      </c>
      <c r="BA12" s="388" t="s">
        <v>2343</v>
      </c>
      <c r="BB12" s="388" t="s">
        <v>5</v>
      </c>
      <c r="BC12" s="388" t="s">
        <v>2344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411"/>
      <c r="J13" s="300"/>
      <c r="K13" s="299"/>
      <c r="AZ13" s="388" t="s">
        <v>2345</v>
      </c>
      <c r="BA13" s="388" t="s">
        <v>2345</v>
      </c>
      <c r="BB13" s="388" t="s">
        <v>5</v>
      </c>
      <c r="BC13" s="388" t="s">
        <v>2346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412" t="s">
        <v>33</v>
      </c>
      <c r="J14" s="301" t="s">
        <v>5</v>
      </c>
      <c r="K14" s="299"/>
      <c r="AZ14" s="388" t="s">
        <v>2347</v>
      </c>
      <c r="BA14" s="388" t="s">
        <v>2347</v>
      </c>
      <c r="BB14" s="388" t="s">
        <v>5</v>
      </c>
      <c r="BC14" s="388" t="s">
        <v>2348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412" t="s">
        <v>35</v>
      </c>
      <c r="J15" s="301" t="s">
        <v>5</v>
      </c>
      <c r="K15" s="299"/>
      <c r="AZ15" s="388" t="s">
        <v>2349</v>
      </c>
      <c r="BA15" s="388" t="s">
        <v>2349</v>
      </c>
      <c r="BB15" s="388" t="s">
        <v>5</v>
      </c>
      <c r="BC15" s="388" t="s">
        <v>208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411"/>
      <c r="J16" s="300"/>
      <c r="K16" s="299"/>
      <c r="AZ16" s="388" t="s">
        <v>2350</v>
      </c>
      <c r="BA16" s="388" t="s">
        <v>2350</v>
      </c>
      <c r="BB16" s="388" t="s">
        <v>5</v>
      </c>
      <c r="BC16" s="388" t="s">
        <v>2351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412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2352</v>
      </c>
      <c r="BA17" s="388" t="s">
        <v>2352</v>
      </c>
      <c r="BB17" s="388" t="s">
        <v>5</v>
      </c>
      <c r="BC17" s="388" t="s">
        <v>86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412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2353</v>
      </c>
      <c r="BA18" s="388" t="s">
        <v>2353</v>
      </c>
      <c r="BB18" s="388" t="s">
        <v>5</v>
      </c>
      <c r="BC18" s="388" t="s">
        <v>2354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411"/>
      <c r="J19" s="300"/>
      <c r="K19" s="299"/>
      <c r="AZ19" s="388" t="s">
        <v>2355</v>
      </c>
      <c r="BA19" s="388" t="s">
        <v>2355</v>
      </c>
      <c r="BB19" s="388" t="s">
        <v>5</v>
      </c>
      <c r="BC19" s="388" t="s">
        <v>2356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412" t="s">
        <v>33</v>
      </c>
      <c r="J20" s="301" t="s">
        <v>5</v>
      </c>
      <c r="K20" s="299"/>
      <c r="AZ20" s="388" t="s">
        <v>2357</v>
      </c>
      <c r="BA20" s="388" t="s">
        <v>2357</v>
      </c>
      <c r="BB20" s="388" t="s">
        <v>5</v>
      </c>
      <c r="BC20" s="388" t="s">
        <v>2358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412" t="s">
        <v>35</v>
      </c>
      <c r="J21" s="301" t="s">
        <v>5</v>
      </c>
      <c r="K21" s="299"/>
      <c r="AZ21" s="388" t="s">
        <v>2359</v>
      </c>
      <c r="BA21" s="388" t="s">
        <v>2359</v>
      </c>
      <c r="BB21" s="388" t="s">
        <v>5</v>
      </c>
      <c r="BC21" s="388" t="s">
        <v>328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411"/>
      <c r="J22" s="300"/>
      <c r="K22" s="299"/>
      <c r="AZ22" s="388" t="s">
        <v>2360</v>
      </c>
      <c r="BA22" s="388" t="s">
        <v>2360</v>
      </c>
      <c r="BB22" s="388" t="s">
        <v>5</v>
      </c>
      <c r="BC22" s="388" t="s">
        <v>1007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411"/>
      <c r="J23" s="300"/>
      <c r="K23" s="299"/>
      <c r="AZ23" s="388" t="s">
        <v>2361</v>
      </c>
      <c r="BA23" s="388" t="s">
        <v>2361</v>
      </c>
      <c r="BB23" s="388" t="s">
        <v>5</v>
      </c>
      <c r="BC23" s="388" t="s">
        <v>2362</v>
      </c>
      <c r="BD23" s="388" t="s">
        <v>86</v>
      </c>
    </row>
    <row r="24" spans="2:56" s="349" customFormat="1" ht="191.25" customHeight="1">
      <c r="B24" s="348"/>
      <c r="C24" s="303"/>
      <c r="D24" s="303"/>
      <c r="E24" s="496" t="s">
        <v>156</v>
      </c>
      <c r="F24" s="496"/>
      <c r="G24" s="496"/>
      <c r="H24" s="496"/>
      <c r="I24" s="413"/>
      <c r="J24" s="303"/>
      <c r="K24" s="304"/>
      <c r="AZ24" s="389" t="s">
        <v>2363</v>
      </c>
      <c r="BA24" s="389" t="s">
        <v>2363</v>
      </c>
      <c r="BB24" s="389" t="s">
        <v>5</v>
      </c>
      <c r="BC24" s="389" t="s">
        <v>2364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411"/>
      <c r="J25" s="300"/>
      <c r="K25" s="299"/>
      <c r="AZ25" s="388" t="s">
        <v>2365</v>
      </c>
      <c r="BA25" s="388" t="s">
        <v>2365</v>
      </c>
      <c r="BB25" s="388" t="s">
        <v>5</v>
      </c>
      <c r="BC25" s="388" t="s">
        <v>2366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414"/>
      <c r="J26" s="305"/>
      <c r="K26" s="306"/>
      <c r="AZ26" s="388" t="s">
        <v>2367</v>
      </c>
      <c r="BA26" s="388" t="s">
        <v>2367</v>
      </c>
      <c r="BB26" s="388" t="s">
        <v>5</v>
      </c>
      <c r="BC26" s="388" t="s">
        <v>2368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411"/>
      <c r="J27" s="308">
        <f>ROUNDUP(J103,2)</f>
        <v>0</v>
      </c>
      <c r="K27" s="299"/>
      <c r="AZ27" s="388" t="s">
        <v>2369</v>
      </c>
      <c r="BA27" s="388" t="s">
        <v>2369</v>
      </c>
      <c r="BB27" s="388" t="s">
        <v>5</v>
      </c>
      <c r="BC27" s="388" t="s">
        <v>2370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414"/>
      <c r="J28" s="305"/>
      <c r="K28" s="306"/>
      <c r="AZ28" s="388" t="s">
        <v>2371</v>
      </c>
      <c r="BA28" s="388" t="s">
        <v>2371</v>
      </c>
      <c r="BB28" s="388" t="s">
        <v>5</v>
      </c>
      <c r="BC28" s="388" t="s">
        <v>2372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415" t="s">
        <v>44</v>
      </c>
      <c r="J29" s="309" t="s">
        <v>46</v>
      </c>
      <c r="K29" s="299"/>
      <c r="AZ29" s="388" t="s">
        <v>2373</v>
      </c>
      <c r="BA29" s="388" t="s">
        <v>2373</v>
      </c>
      <c r="BB29" s="388" t="s">
        <v>5</v>
      </c>
      <c r="BC29" s="388" t="s">
        <v>2374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ROUNDUP(SUM(BE103:BE752),2)</f>
        <v>0</v>
      </c>
      <c r="G30" s="300"/>
      <c r="H30" s="300"/>
      <c r="I30" s="416">
        <v>0.21</v>
      </c>
      <c r="J30" s="311">
        <f>ROUNDUP(ROUNDUP((SUM(BE103:BE752)),2)*I30,1)</f>
        <v>0</v>
      </c>
      <c r="K30" s="299"/>
      <c r="AZ30" s="388" t="s">
        <v>2375</v>
      </c>
      <c r="BA30" s="388" t="s">
        <v>2375</v>
      </c>
      <c r="BB30" s="388" t="s">
        <v>5</v>
      </c>
      <c r="BC30" s="388" t="s">
        <v>2376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ROUNDUP(SUM(BF103:BF752),2)</f>
        <v>0</v>
      </c>
      <c r="G31" s="300"/>
      <c r="H31" s="300"/>
      <c r="I31" s="416">
        <v>0.15</v>
      </c>
      <c r="J31" s="311">
        <f>ROUNDUP(ROUNDUP((SUM(BF103:BF752)),2)*I31,1)</f>
        <v>0</v>
      </c>
      <c r="K31" s="299"/>
      <c r="AZ31" s="388" t="s">
        <v>2377</v>
      </c>
      <c r="BA31" s="388" t="s">
        <v>2377</v>
      </c>
      <c r="BB31" s="388" t="s">
        <v>5</v>
      </c>
      <c r="BC31" s="388" t="s">
        <v>2378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ROUNDUP(SUM(BG103:BG752),2)</f>
        <v>0</v>
      </c>
      <c r="G32" s="300"/>
      <c r="H32" s="300"/>
      <c r="I32" s="416">
        <v>0.21</v>
      </c>
      <c r="J32" s="311">
        <v>0</v>
      </c>
      <c r="K32" s="299"/>
      <c r="AZ32" s="388" t="s">
        <v>2379</v>
      </c>
      <c r="BA32" s="388" t="s">
        <v>2379</v>
      </c>
      <c r="BB32" s="388" t="s">
        <v>5</v>
      </c>
      <c r="BC32" s="388" t="s">
        <v>404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ROUNDUP(SUM(BH103:BH752),2)</f>
        <v>0</v>
      </c>
      <c r="G33" s="300"/>
      <c r="H33" s="300"/>
      <c r="I33" s="416">
        <v>0.15</v>
      </c>
      <c r="J33" s="311">
        <v>0</v>
      </c>
      <c r="K33" s="299"/>
      <c r="AZ33" s="388" t="s">
        <v>2380</v>
      </c>
      <c r="BA33" s="388" t="s">
        <v>2380</v>
      </c>
      <c r="BB33" s="388" t="s">
        <v>5</v>
      </c>
      <c r="BC33" s="388" t="s">
        <v>2381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ROUNDUP(SUM(BI103:BI752),2)</f>
        <v>0</v>
      </c>
      <c r="G34" s="300"/>
      <c r="H34" s="300"/>
      <c r="I34" s="416">
        <v>0</v>
      </c>
      <c r="J34" s="311">
        <v>0</v>
      </c>
      <c r="K34" s="299"/>
      <c r="AZ34" s="388" t="s">
        <v>2382</v>
      </c>
      <c r="BA34" s="388" t="s">
        <v>2382</v>
      </c>
      <c r="BB34" s="388" t="s">
        <v>5</v>
      </c>
      <c r="BC34" s="388" t="s">
        <v>2383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411"/>
      <c r="J35" s="300"/>
      <c r="K35" s="299"/>
      <c r="AZ35" s="388" t="s">
        <v>2384</v>
      </c>
      <c r="BA35" s="388" t="s">
        <v>2384</v>
      </c>
      <c r="BB35" s="388" t="s">
        <v>5</v>
      </c>
      <c r="BC35" s="388" t="s">
        <v>2385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417"/>
      <c r="J36" s="318">
        <f>SUM(J27:J34)</f>
        <v>0</v>
      </c>
      <c r="K36" s="319"/>
      <c r="AZ36" s="388" t="s">
        <v>2386</v>
      </c>
      <c r="BA36" s="388" t="s">
        <v>2386</v>
      </c>
      <c r="BB36" s="388" t="s">
        <v>5</v>
      </c>
      <c r="BC36" s="388" t="s">
        <v>2387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105"/>
      <c r="J37" s="320"/>
      <c r="K37" s="321"/>
      <c r="AZ37" s="388" t="s">
        <v>2388</v>
      </c>
      <c r="BA37" s="388" t="s">
        <v>2388</v>
      </c>
      <c r="BB37" s="388" t="s">
        <v>5</v>
      </c>
      <c r="BC37" s="388" t="s">
        <v>2389</v>
      </c>
      <c r="BD37" s="388" t="s">
        <v>86</v>
      </c>
    </row>
    <row r="38" spans="52:56" ht="13.5">
      <c r="AZ38" s="388" t="s">
        <v>2390</v>
      </c>
      <c r="BA38" s="388" t="s">
        <v>2390</v>
      </c>
      <c r="BB38" s="388" t="s">
        <v>5</v>
      </c>
      <c r="BC38" s="388" t="s">
        <v>2391</v>
      </c>
      <c r="BD38" s="388" t="s">
        <v>86</v>
      </c>
    </row>
    <row r="39" spans="52:56" ht="13.5">
      <c r="AZ39" s="388" t="s">
        <v>2392</v>
      </c>
      <c r="BA39" s="388" t="s">
        <v>2392</v>
      </c>
      <c r="BB39" s="388" t="s">
        <v>5</v>
      </c>
      <c r="BC39" s="388" t="s">
        <v>1652</v>
      </c>
      <c r="BD39" s="388" t="s">
        <v>86</v>
      </c>
    </row>
    <row r="40" spans="52:56" ht="13.5">
      <c r="AZ40" s="388" t="s">
        <v>2393</v>
      </c>
      <c r="BA40" s="388" t="s">
        <v>2393</v>
      </c>
      <c r="BB40" s="388" t="s">
        <v>5</v>
      </c>
      <c r="BC40" s="388" t="s">
        <v>2394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418"/>
      <c r="J41" s="288"/>
      <c r="K41" s="323"/>
      <c r="AZ41" s="388" t="s">
        <v>2395</v>
      </c>
      <c r="BA41" s="388" t="s">
        <v>2395</v>
      </c>
      <c r="BB41" s="388" t="s">
        <v>5</v>
      </c>
      <c r="BC41" s="388" t="s">
        <v>2396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411"/>
      <c r="J42" s="300"/>
      <c r="K42" s="299"/>
      <c r="AZ42" s="388" t="s">
        <v>2397</v>
      </c>
      <c r="BA42" s="388" t="s">
        <v>2397</v>
      </c>
      <c r="BB42" s="388" t="s">
        <v>5</v>
      </c>
      <c r="BC42" s="388" t="s">
        <v>2398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411"/>
      <c r="J43" s="300"/>
      <c r="K43" s="299"/>
      <c r="AZ43" s="388" t="s">
        <v>2399</v>
      </c>
      <c r="BA43" s="388" t="s">
        <v>2399</v>
      </c>
      <c r="BB43" s="388" t="s">
        <v>5</v>
      </c>
      <c r="BC43" s="388" t="s">
        <v>2400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411"/>
      <c r="J44" s="300"/>
      <c r="K44" s="299"/>
      <c r="AZ44" s="388" t="s">
        <v>2401</v>
      </c>
      <c r="BA44" s="388" t="s">
        <v>2401</v>
      </c>
      <c r="BB44" s="388" t="s">
        <v>5</v>
      </c>
      <c r="BC44" s="388" t="s">
        <v>2402</v>
      </c>
      <c r="BD44" s="388" t="s">
        <v>86</v>
      </c>
    </row>
    <row r="45" spans="2:56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411"/>
      <c r="J45" s="300"/>
      <c r="K45" s="299"/>
      <c r="AZ45" s="388" t="s">
        <v>2403</v>
      </c>
      <c r="BA45" s="388" t="s">
        <v>2403</v>
      </c>
      <c r="BB45" s="388" t="s">
        <v>5</v>
      </c>
      <c r="BC45" s="388" t="s">
        <v>2404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411"/>
      <c r="J46" s="300"/>
      <c r="K46" s="299"/>
      <c r="AZ46" s="388" t="s">
        <v>2405</v>
      </c>
      <c r="BA46" s="388" t="s">
        <v>2405</v>
      </c>
      <c r="BB46" s="388" t="s">
        <v>5</v>
      </c>
      <c r="BC46" s="388" t="s">
        <v>2406</v>
      </c>
      <c r="BD46" s="388" t="s">
        <v>86</v>
      </c>
    </row>
    <row r="47" spans="2:56" s="285" customFormat="1" ht="23.25" customHeight="1">
      <c r="B47" s="347"/>
      <c r="C47" s="300"/>
      <c r="D47" s="300"/>
      <c r="E47" s="494" t="str">
        <f>E9</f>
        <v>MJEL-00603 - SO - 03 - zámečnická dílna - stavební část</v>
      </c>
      <c r="F47" s="495"/>
      <c r="G47" s="495"/>
      <c r="H47" s="495"/>
      <c r="I47" s="411"/>
      <c r="J47" s="300"/>
      <c r="K47" s="299"/>
      <c r="AZ47" s="388" t="s">
        <v>2407</v>
      </c>
      <c r="BA47" s="388" t="s">
        <v>2407</v>
      </c>
      <c r="BB47" s="388" t="s">
        <v>5</v>
      </c>
      <c r="BC47" s="388" t="s">
        <v>2408</v>
      </c>
      <c r="BD47" s="388" t="s">
        <v>86</v>
      </c>
    </row>
    <row r="48" spans="2:56" s="285" customFormat="1" ht="6.95" customHeight="1">
      <c r="B48" s="347"/>
      <c r="C48" s="300"/>
      <c r="D48" s="300"/>
      <c r="E48" s="300"/>
      <c r="F48" s="300"/>
      <c r="G48" s="300"/>
      <c r="H48" s="300"/>
      <c r="I48" s="411"/>
      <c r="J48" s="300"/>
      <c r="K48" s="299"/>
      <c r="AZ48" s="388" t="s">
        <v>2409</v>
      </c>
      <c r="BA48" s="388" t="s">
        <v>2409</v>
      </c>
      <c r="BB48" s="388" t="s">
        <v>5</v>
      </c>
      <c r="BC48" s="388" t="s">
        <v>497</v>
      </c>
      <c r="BD48" s="388" t="s">
        <v>86</v>
      </c>
    </row>
    <row r="49" spans="2:56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412" t="s">
        <v>29</v>
      </c>
      <c r="J49" s="302" t="str">
        <f>IF(J12="","",J12)</f>
        <v>16.12.2016</v>
      </c>
      <c r="K49" s="299"/>
      <c r="AZ49" s="388" t="s">
        <v>2410</v>
      </c>
      <c r="BA49" s="388" t="s">
        <v>2410</v>
      </c>
      <c r="BB49" s="388" t="s">
        <v>5</v>
      </c>
      <c r="BC49" s="388" t="s">
        <v>323</v>
      </c>
      <c r="BD49" s="388" t="s">
        <v>86</v>
      </c>
    </row>
    <row r="50" spans="2:56" s="285" customFormat="1" ht="6.95" customHeight="1">
      <c r="B50" s="347"/>
      <c r="C50" s="300"/>
      <c r="D50" s="300"/>
      <c r="E50" s="300"/>
      <c r="F50" s="300"/>
      <c r="G50" s="300"/>
      <c r="H50" s="300"/>
      <c r="I50" s="411"/>
      <c r="J50" s="300"/>
      <c r="K50" s="299"/>
      <c r="AZ50" s="388" t="s">
        <v>2411</v>
      </c>
      <c r="BA50" s="388" t="s">
        <v>2411</v>
      </c>
      <c r="BB50" s="388" t="s">
        <v>5</v>
      </c>
      <c r="BC50" s="388" t="s">
        <v>328</v>
      </c>
      <c r="BD50" s="388" t="s">
        <v>86</v>
      </c>
    </row>
    <row r="51" spans="2:56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412" t="s">
        <v>38</v>
      </c>
      <c r="J51" s="301" t="str">
        <f>E21</f>
        <v>Ing. Miloslav Jelínek, projekce staveb-urbanismus</v>
      </c>
      <c r="K51" s="299"/>
      <c r="AZ51" s="388" t="s">
        <v>2412</v>
      </c>
      <c r="BA51" s="388" t="s">
        <v>2412</v>
      </c>
      <c r="BB51" s="388" t="s">
        <v>5</v>
      </c>
      <c r="BC51" s="388" t="s">
        <v>346</v>
      </c>
      <c r="BD51" s="388" t="s">
        <v>86</v>
      </c>
    </row>
    <row r="52" spans="2:56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411"/>
      <c r="J52" s="300"/>
      <c r="K52" s="299"/>
      <c r="AZ52" s="388" t="s">
        <v>2413</v>
      </c>
      <c r="BA52" s="388" t="s">
        <v>2413</v>
      </c>
      <c r="BB52" s="388" t="s">
        <v>5</v>
      </c>
      <c r="BC52" s="388" t="s">
        <v>2414</v>
      </c>
      <c r="BD52" s="388" t="s">
        <v>86</v>
      </c>
    </row>
    <row r="53" spans="2:56" s="285" customFormat="1" ht="10.35" customHeight="1">
      <c r="B53" s="347"/>
      <c r="C53" s="300"/>
      <c r="D53" s="300"/>
      <c r="E53" s="300"/>
      <c r="F53" s="300"/>
      <c r="G53" s="300"/>
      <c r="H53" s="300"/>
      <c r="I53" s="411"/>
      <c r="J53" s="300"/>
      <c r="K53" s="299"/>
      <c r="AZ53" s="388" t="s">
        <v>2415</v>
      </c>
      <c r="BA53" s="388" t="s">
        <v>2415</v>
      </c>
      <c r="BB53" s="388" t="s">
        <v>5</v>
      </c>
      <c r="BC53" s="388" t="s">
        <v>328</v>
      </c>
      <c r="BD53" s="388" t="s">
        <v>86</v>
      </c>
    </row>
    <row r="54" spans="2:56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419"/>
      <c r="J54" s="325" t="s">
        <v>218</v>
      </c>
      <c r="K54" s="326"/>
      <c r="AZ54" s="388" t="s">
        <v>2416</v>
      </c>
      <c r="BA54" s="388" t="s">
        <v>2416</v>
      </c>
      <c r="BB54" s="388" t="s">
        <v>5</v>
      </c>
      <c r="BC54" s="388" t="s">
        <v>323</v>
      </c>
      <c r="BD54" s="388" t="s">
        <v>86</v>
      </c>
    </row>
    <row r="55" spans="2:56" s="285" customFormat="1" ht="10.35" customHeight="1">
      <c r="B55" s="347"/>
      <c r="C55" s="300"/>
      <c r="D55" s="300"/>
      <c r="E55" s="300"/>
      <c r="F55" s="300"/>
      <c r="G55" s="300"/>
      <c r="H55" s="300"/>
      <c r="I55" s="411"/>
      <c r="J55" s="300"/>
      <c r="K55" s="299"/>
      <c r="AZ55" s="388" t="s">
        <v>2417</v>
      </c>
      <c r="BA55" s="388" t="s">
        <v>2417</v>
      </c>
      <c r="BB55" s="388" t="s">
        <v>5</v>
      </c>
      <c r="BC55" s="388" t="s">
        <v>2418</v>
      </c>
      <c r="BD55" s="388" t="s">
        <v>86</v>
      </c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411"/>
      <c r="J56" s="308">
        <f>J103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420"/>
      <c r="J57" s="331">
        <f>J104</f>
        <v>0</v>
      </c>
      <c r="K57" s="332"/>
    </row>
    <row r="58" spans="2:11" s="355" customFormat="1" ht="19.9" customHeight="1">
      <c r="B58" s="354"/>
      <c r="C58" s="333"/>
      <c r="D58" s="334" t="s">
        <v>230</v>
      </c>
      <c r="E58" s="335"/>
      <c r="F58" s="335"/>
      <c r="G58" s="335"/>
      <c r="H58" s="335"/>
      <c r="I58" s="421"/>
      <c r="J58" s="336">
        <f>J105</f>
        <v>0</v>
      </c>
      <c r="K58" s="337"/>
    </row>
    <row r="59" spans="2:11" s="355" customFormat="1" ht="19.9" customHeight="1">
      <c r="B59" s="354"/>
      <c r="C59" s="333"/>
      <c r="D59" s="334" t="s">
        <v>233</v>
      </c>
      <c r="E59" s="335"/>
      <c r="F59" s="335"/>
      <c r="G59" s="335"/>
      <c r="H59" s="335"/>
      <c r="I59" s="421"/>
      <c r="J59" s="336">
        <f>J130</f>
        <v>0</v>
      </c>
      <c r="K59" s="337"/>
    </row>
    <row r="60" spans="2:11" s="355" customFormat="1" ht="19.9" customHeight="1">
      <c r="B60" s="354"/>
      <c r="C60" s="333"/>
      <c r="D60" s="334" t="s">
        <v>1682</v>
      </c>
      <c r="E60" s="335"/>
      <c r="F60" s="335"/>
      <c r="G60" s="335"/>
      <c r="H60" s="335"/>
      <c r="I60" s="421"/>
      <c r="J60" s="336">
        <f>J205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421"/>
      <c r="J61" s="336">
        <f>J221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421"/>
      <c r="J62" s="336">
        <f>J246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421"/>
      <c r="J63" s="336">
        <f>J256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421"/>
      <c r="J64" s="336">
        <f>J305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421"/>
      <c r="J65" s="336">
        <f>J423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421"/>
      <c r="J66" s="336">
        <f>J462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421"/>
      <c r="J67" s="336">
        <f>J472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421"/>
      <c r="J68" s="336">
        <f>J496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421"/>
      <c r="J69" s="336">
        <f>J563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420"/>
      <c r="J70" s="331">
        <f>J570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421"/>
      <c r="J71" s="336">
        <f>J571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421"/>
      <c r="J72" s="336">
        <f>J599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421"/>
      <c r="J73" s="336">
        <f>J623</f>
        <v>0</v>
      </c>
      <c r="K73" s="337"/>
    </row>
    <row r="74" spans="2:11" s="355" customFormat="1" ht="19.9" customHeight="1">
      <c r="B74" s="354"/>
      <c r="C74" s="333"/>
      <c r="D74" s="334" t="s">
        <v>2419</v>
      </c>
      <c r="E74" s="335"/>
      <c r="F74" s="335"/>
      <c r="G74" s="335"/>
      <c r="H74" s="335"/>
      <c r="I74" s="421"/>
      <c r="J74" s="336">
        <f>J635</f>
        <v>0</v>
      </c>
      <c r="K74" s="337"/>
    </row>
    <row r="75" spans="2:11" s="355" customFormat="1" ht="19.9" customHeight="1">
      <c r="B75" s="354"/>
      <c r="C75" s="333"/>
      <c r="D75" s="334" t="s">
        <v>262</v>
      </c>
      <c r="E75" s="335"/>
      <c r="F75" s="335"/>
      <c r="G75" s="335"/>
      <c r="H75" s="335"/>
      <c r="I75" s="421"/>
      <c r="J75" s="336">
        <f>J647</f>
        <v>0</v>
      </c>
      <c r="K75" s="337"/>
    </row>
    <row r="76" spans="2:11" s="355" customFormat="1" ht="19.9" customHeight="1">
      <c r="B76" s="354"/>
      <c r="C76" s="333"/>
      <c r="D76" s="334" t="s">
        <v>264</v>
      </c>
      <c r="E76" s="335"/>
      <c r="F76" s="335"/>
      <c r="G76" s="335"/>
      <c r="H76" s="335"/>
      <c r="I76" s="421"/>
      <c r="J76" s="336">
        <f>J662</f>
        <v>0</v>
      </c>
      <c r="K76" s="337"/>
    </row>
    <row r="77" spans="2:11" s="355" customFormat="1" ht="19.9" customHeight="1">
      <c r="B77" s="354"/>
      <c r="C77" s="333"/>
      <c r="D77" s="334" t="s">
        <v>265</v>
      </c>
      <c r="E77" s="335"/>
      <c r="F77" s="335"/>
      <c r="G77" s="335"/>
      <c r="H77" s="335"/>
      <c r="I77" s="421"/>
      <c r="J77" s="336">
        <f>J711</f>
        <v>0</v>
      </c>
      <c r="K77" s="337"/>
    </row>
    <row r="78" spans="2:11" s="355" customFormat="1" ht="19.9" customHeight="1">
      <c r="B78" s="354"/>
      <c r="C78" s="333"/>
      <c r="D78" s="334" t="s">
        <v>1683</v>
      </c>
      <c r="E78" s="335"/>
      <c r="F78" s="335"/>
      <c r="G78" s="335"/>
      <c r="H78" s="335"/>
      <c r="I78" s="421"/>
      <c r="J78" s="336">
        <f>J717</f>
        <v>0</v>
      </c>
      <c r="K78" s="337"/>
    </row>
    <row r="79" spans="2:11" s="355" customFormat="1" ht="19.9" customHeight="1">
      <c r="B79" s="354"/>
      <c r="C79" s="333"/>
      <c r="D79" s="334" t="s">
        <v>266</v>
      </c>
      <c r="E79" s="335"/>
      <c r="F79" s="335"/>
      <c r="G79" s="335"/>
      <c r="H79" s="335"/>
      <c r="I79" s="421"/>
      <c r="J79" s="336">
        <f>J727</f>
        <v>0</v>
      </c>
      <c r="K79" s="337"/>
    </row>
    <row r="80" spans="2:11" s="355" customFormat="1" ht="19.9" customHeight="1">
      <c r="B80" s="354"/>
      <c r="C80" s="333"/>
      <c r="D80" s="334" t="s">
        <v>267</v>
      </c>
      <c r="E80" s="335"/>
      <c r="F80" s="335"/>
      <c r="G80" s="335"/>
      <c r="H80" s="335"/>
      <c r="I80" s="421"/>
      <c r="J80" s="336">
        <f>J733</f>
        <v>0</v>
      </c>
      <c r="K80" s="337"/>
    </row>
    <row r="81" spans="2:11" s="355" customFormat="1" ht="19.9" customHeight="1">
      <c r="B81" s="354"/>
      <c r="C81" s="333"/>
      <c r="D81" s="334" t="s">
        <v>2420</v>
      </c>
      <c r="E81" s="335"/>
      <c r="F81" s="335"/>
      <c r="G81" s="335"/>
      <c r="H81" s="335"/>
      <c r="I81" s="421"/>
      <c r="J81" s="336">
        <f>J745</f>
        <v>0</v>
      </c>
      <c r="K81" s="337"/>
    </row>
    <row r="82" spans="2:11" s="353" customFormat="1" ht="24.95" customHeight="1">
      <c r="B82" s="352"/>
      <c r="C82" s="328"/>
      <c r="D82" s="329" t="s">
        <v>1684</v>
      </c>
      <c r="E82" s="330"/>
      <c r="F82" s="330"/>
      <c r="G82" s="330"/>
      <c r="H82" s="330"/>
      <c r="I82" s="420"/>
      <c r="J82" s="331">
        <f>J749</f>
        <v>0</v>
      </c>
      <c r="K82" s="332"/>
    </row>
    <row r="83" spans="2:11" s="355" customFormat="1" ht="19.9" customHeight="1">
      <c r="B83" s="354"/>
      <c r="C83" s="333"/>
      <c r="D83" s="334" t="s">
        <v>1685</v>
      </c>
      <c r="E83" s="335"/>
      <c r="F83" s="335"/>
      <c r="G83" s="335"/>
      <c r="H83" s="335"/>
      <c r="I83" s="421"/>
      <c r="J83" s="336">
        <f>J750</f>
        <v>0</v>
      </c>
      <c r="K83" s="337"/>
    </row>
    <row r="84" spans="2:11" s="285" customFormat="1" ht="21.75" customHeight="1">
      <c r="B84" s="347"/>
      <c r="C84" s="300"/>
      <c r="D84" s="300"/>
      <c r="E84" s="300"/>
      <c r="F84" s="300"/>
      <c r="G84" s="300"/>
      <c r="H84" s="300"/>
      <c r="I84" s="411"/>
      <c r="J84" s="300"/>
      <c r="K84" s="299"/>
    </row>
    <row r="85" spans="2:11" s="285" customFormat="1" ht="6.95" customHeight="1">
      <c r="B85" s="350"/>
      <c r="C85" s="320"/>
      <c r="D85" s="320"/>
      <c r="E85" s="320"/>
      <c r="F85" s="320"/>
      <c r="G85" s="320"/>
      <c r="H85" s="320"/>
      <c r="I85" s="105"/>
      <c r="J85" s="320"/>
      <c r="K85" s="321"/>
    </row>
    <row r="89" spans="2:12" s="285" customFormat="1" ht="6.95" customHeight="1">
      <c r="B89" s="351"/>
      <c r="C89" s="288"/>
      <c r="D89" s="288"/>
      <c r="E89" s="288"/>
      <c r="F89" s="288"/>
      <c r="G89" s="288"/>
      <c r="H89" s="288"/>
      <c r="I89" s="418"/>
      <c r="J89" s="288"/>
      <c r="K89" s="288"/>
      <c r="L89" s="347"/>
    </row>
    <row r="90" spans="2:12" s="285" customFormat="1" ht="36.95" customHeight="1">
      <c r="B90" s="347"/>
      <c r="C90" s="282" t="s">
        <v>268</v>
      </c>
      <c r="I90" s="422"/>
      <c r="L90" s="347"/>
    </row>
    <row r="91" spans="2:12" s="285" customFormat="1" ht="6.95" customHeight="1">
      <c r="B91" s="347"/>
      <c r="I91" s="422"/>
      <c r="L91" s="347"/>
    </row>
    <row r="92" spans="2:12" s="285" customFormat="1" ht="14.45" customHeight="1">
      <c r="B92" s="347"/>
      <c r="C92" s="284" t="s">
        <v>19</v>
      </c>
      <c r="I92" s="422"/>
      <c r="L92" s="347"/>
    </row>
    <row r="93" spans="2:12" s="285" customFormat="1" ht="22.5" customHeight="1">
      <c r="B93" s="347"/>
      <c r="E93" s="486" t="str">
        <f>E7</f>
        <v>Realizace úspor energie - Odborné učiliště Chroustovice, Zámek 1</v>
      </c>
      <c r="F93" s="487"/>
      <c r="G93" s="487"/>
      <c r="H93" s="487"/>
      <c r="I93" s="422"/>
      <c r="L93" s="347"/>
    </row>
    <row r="94" spans="2:12" s="285" customFormat="1" ht="14.45" customHeight="1">
      <c r="B94" s="347"/>
      <c r="C94" s="284" t="s">
        <v>123</v>
      </c>
      <c r="I94" s="422"/>
      <c r="L94" s="347"/>
    </row>
    <row r="95" spans="2:12" s="285" customFormat="1" ht="23.25" customHeight="1">
      <c r="B95" s="347"/>
      <c r="E95" s="488" t="str">
        <f>E9</f>
        <v>MJEL-00603 - SO - 03 - zámečnická dílna - stavební část</v>
      </c>
      <c r="F95" s="489"/>
      <c r="G95" s="489"/>
      <c r="H95" s="489"/>
      <c r="I95" s="422"/>
      <c r="L95" s="347"/>
    </row>
    <row r="96" spans="2:12" s="285" customFormat="1" ht="6.95" customHeight="1">
      <c r="B96" s="347"/>
      <c r="I96" s="422"/>
      <c r="L96" s="347"/>
    </row>
    <row r="97" spans="2:12" s="285" customFormat="1" ht="18" customHeight="1">
      <c r="B97" s="347"/>
      <c r="C97" s="284" t="s">
        <v>27</v>
      </c>
      <c r="F97" s="286" t="str">
        <f>F12</f>
        <v>Chroustovice</v>
      </c>
      <c r="I97" s="423" t="s">
        <v>29</v>
      </c>
      <c r="J97" s="287" t="str">
        <f>IF(J12="","",J12)</f>
        <v>16.12.2016</v>
      </c>
      <c r="L97" s="347"/>
    </row>
    <row r="98" spans="2:12" s="285" customFormat="1" ht="6.95" customHeight="1">
      <c r="B98" s="347"/>
      <c r="I98" s="422"/>
      <c r="L98" s="347"/>
    </row>
    <row r="99" spans="2:12" s="285" customFormat="1" ht="15">
      <c r="B99" s="347"/>
      <c r="C99" s="284" t="s">
        <v>32</v>
      </c>
      <c r="F99" s="286" t="str">
        <f>E15</f>
        <v xml:space="preserve">PARDUBICKÝ KRAJ, Komenského nám. 125, Pardubice </v>
      </c>
      <c r="I99" s="423" t="s">
        <v>38</v>
      </c>
      <c r="J99" s="286" t="str">
        <f>E21</f>
        <v>Ing. Miloslav Jelínek, projekce staveb-urbanismus</v>
      </c>
      <c r="L99" s="347"/>
    </row>
    <row r="100" spans="2:12" s="285" customFormat="1" ht="14.45" customHeight="1">
      <c r="B100" s="347"/>
      <c r="C100" s="284" t="s">
        <v>36</v>
      </c>
      <c r="F100" s="286" t="str">
        <f>IF(E18="","",E18)</f>
        <v/>
      </c>
      <c r="I100" s="422"/>
      <c r="L100" s="347"/>
    </row>
    <row r="101" spans="2:12" s="285" customFormat="1" ht="10.35" customHeight="1">
      <c r="B101" s="347"/>
      <c r="I101" s="422"/>
      <c r="L101" s="347"/>
    </row>
    <row r="102" spans="2:20" s="360" customFormat="1" ht="29.25" customHeight="1">
      <c r="B102" s="356"/>
      <c r="C102" s="289" t="s">
        <v>269</v>
      </c>
      <c r="D102" s="290" t="s">
        <v>62</v>
      </c>
      <c r="E102" s="290" t="s">
        <v>58</v>
      </c>
      <c r="F102" s="290" t="s">
        <v>270</v>
      </c>
      <c r="G102" s="290" t="s">
        <v>271</v>
      </c>
      <c r="H102" s="290" t="s">
        <v>272</v>
      </c>
      <c r="I102" s="424" t="s">
        <v>273</v>
      </c>
      <c r="J102" s="290" t="s">
        <v>218</v>
      </c>
      <c r="K102" s="292" t="s">
        <v>274</v>
      </c>
      <c r="L102" s="356"/>
      <c r="M102" s="357" t="s">
        <v>275</v>
      </c>
      <c r="N102" s="358" t="s">
        <v>47</v>
      </c>
      <c r="O102" s="358" t="s">
        <v>276</v>
      </c>
      <c r="P102" s="358" t="s">
        <v>277</v>
      </c>
      <c r="Q102" s="358" t="s">
        <v>278</v>
      </c>
      <c r="R102" s="358" t="s">
        <v>279</v>
      </c>
      <c r="S102" s="358" t="s">
        <v>280</v>
      </c>
      <c r="T102" s="359" t="s">
        <v>281</v>
      </c>
    </row>
    <row r="103" spans="2:63" s="285" customFormat="1" ht="29.25" customHeight="1">
      <c r="B103" s="347"/>
      <c r="C103" s="243" t="s">
        <v>223</v>
      </c>
      <c r="I103" s="422"/>
      <c r="J103" s="245">
        <f>BK103</f>
        <v>0</v>
      </c>
      <c r="L103" s="347"/>
      <c r="M103" s="361"/>
      <c r="N103" s="305"/>
      <c r="O103" s="305"/>
      <c r="P103" s="362">
        <f>P104+P570+P749</f>
        <v>0</v>
      </c>
      <c r="Q103" s="305"/>
      <c r="R103" s="362">
        <f>R104+R570+R749</f>
        <v>225.10601668999996</v>
      </c>
      <c r="S103" s="305"/>
      <c r="T103" s="363">
        <f>T104+T570+T749</f>
        <v>89.1219458</v>
      </c>
      <c r="AT103" s="341" t="s">
        <v>76</v>
      </c>
      <c r="AU103" s="341" t="s">
        <v>224</v>
      </c>
      <c r="BK103" s="364">
        <f>BK104+BK570+BK749</f>
        <v>0</v>
      </c>
    </row>
    <row r="104" spans="2:63" s="246" customFormat="1" ht="37.35" customHeight="1">
      <c r="B104" s="365"/>
      <c r="D104" s="247" t="s">
        <v>76</v>
      </c>
      <c r="E104" s="248" t="s">
        <v>282</v>
      </c>
      <c r="F104" s="248" t="s">
        <v>283</v>
      </c>
      <c r="I104" s="425"/>
      <c r="J104" s="249">
        <f>BK104</f>
        <v>0</v>
      </c>
      <c r="L104" s="365"/>
      <c r="M104" s="366"/>
      <c r="N104" s="367"/>
      <c r="O104" s="367"/>
      <c r="P104" s="368">
        <f>P105+P130+P205+P221+P246+P256+P305+P423+P462+P472+P496+P563</f>
        <v>0</v>
      </c>
      <c r="Q104" s="367"/>
      <c r="R104" s="368">
        <f>R105+R130+R205+R221+R246+R256+R305+R423+R462+R472+R496+R563</f>
        <v>217.06645650999997</v>
      </c>
      <c r="S104" s="367"/>
      <c r="T104" s="369">
        <f>T105+T130+T205+T221+T246+T256+T305+T423+T462+T472+T496+T563</f>
        <v>88.50569</v>
      </c>
      <c r="AR104" s="247" t="s">
        <v>26</v>
      </c>
      <c r="AT104" s="370" t="s">
        <v>76</v>
      </c>
      <c r="AU104" s="370" t="s">
        <v>77</v>
      </c>
      <c r="AY104" s="247" t="s">
        <v>284</v>
      </c>
      <c r="BK104" s="371">
        <f>BK105+BK130+BK205+BK221+BK246+BK256+BK305+BK423+BK462+BK472+BK496+BK563</f>
        <v>0</v>
      </c>
    </row>
    <row r="105" spans="2:63" s="246" customFormat="1" ht="19.9" customHeight="1">
      <c r="B105" s="365"/>
      <c r="D105" s="250" t="s">
        <v>76</v>
      </c>
      <c r="E105" s="242" t="s">
        <v>285</v>
      </c>
      <c r="F105" s="242" t="s">
        <v>286</v>
      </c>
      <c r="I105" s="425"/>
      <c r="J105" s="251">
        <f>BK105</f>
        <v>0</v>
      </c>
      <c r="L105" s="365"/>
      <c r="M105" s="366"/>
      <c r="N105" s="367"/>
      <c r="O105" s="367"/>
      <c r="P105" s="368">
        <f>SUM(P106:P129)</f>
        <v>0</v>
      </c>
      <c r="Q105" s="367"/>
      <c r="R105" s="368">
        <f>SUM(R106:R129)</f>
        <v>0</v>
      </c>
      <c r="S105" s="367"/>
      <c r="T105" s="369">
        <f>SUM(T106:T129)</f>
        <v>68.240486</v>
      </c>
      <c r="AR105" s="247" t="s">
        <v>26</v>
      </c>
      <c r="AT105" s="370" t="s">
        <v>76</v>
      </c>
      <c r="AU105" s="370" t="s">
        <v>26</v>
      </c>
      <c r="AY105" s="247" t="s">
        <v>284</v>
      </c>
      <c r="BK105" s="371">
        <f>SUM(BK106:BK129)</f>
        <v>0</v>
      </c>
    </row>
    <row r="106" spans="2:65" s="285" customFormat="1" ht="57" customHeight="1">
      <c r="B106" s="347"/>
      <c r="C106" s="252" t="s">
        <v>26</v>
      </c>
      <c r="D106" s="252" t="s">
        <v>287</v>
      </c>
      <c r="E106" s="253" t="s">
        <v>2421</v>
      </c>
      <c r="F106" s="236" t="s">
        <v>2422</v>
      </c>
      <c r="G106" s="254" t="s">
        <v>290</v>
      </c>
      <c r="H106" s="255">
        <v>41.698</v>
      </c>
      <c r="I106" s="123">
        <v>0</v>
      </c>
      <c r="J106" s="256">
        <f>ROUND(I106*H106,2)</f>
        <v>0</v>
      </c>
      <c r="K106" s="236" t="s">
        <v>291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0.255</v>
      </c>
      <c r="T106" s="375">
        <f>S106*H106</f>
        <v>10.63299</v>
      </c>
      <c r="AR106" s="341" t="s">
        <v>292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292</v>
      </c>
      <c r="BM106" s="341" t="s">
        <v>2423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</v>
      </c>
      <c r="H107" s="264" t="s">
        <v>5</v>
      </c>
      <c r="I107" s="136"/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62" t="s">
        <v>294</v>
      </c>
      <c r="E108" s="265" t="s">
        <v>5</v>
      </c>
      <c r="F108" s="239" t="s">
        <v>2424</v>
      </c>
      <c r="H108" s="266">
        <v>4</v>
      </c>
      <c r="I108" s="426"/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77</v>
      </c>
      <c r="AY108" s="265" t="s">
        <v>284</v>
      </c>
    </row>
    <row r="109" spans="2:51" s="257" customFormat="1" ht="13.5">
      <c r="B109" s="381"/>
      <c r="D109" s="262" t="s">
        <v>294</v>
      </c>
      <c r="E109" s="265" t="s">
        <v>5</v>
      </c>
      <c r="F109" s="239" t="s">
        <v>2425</v>
      </c>
      <c r="H109" s="266">
        <v>37.698</v>
      </c>
      <c r="I109" s="426"/>
      <c r="L109" s="381"/>
      <c r="M109" s="382"/>
      <c r="N109" s="383"/>
      <c r="O109" s="383"/>
      <c r="P109" s="383"/>
      <c r="Q109" s="383"/>
      <c r="R109" s="383"/>
      <c r="S109" s="383"/>
      <c r="T109" s="384"/>
      <c r="AT109" s="265" t="s">
        <v>294</v>
      </c>
      <c r="AU109" s="265" t="s">
        <v>86</v>
      </c>
      <c r="AV109" s="257" t="s">
        <v>86</v>
      </c>
      <c r="AW109" s="257" t="s">
        <v>40</v>
      </c>
      <c r="AX109" s="257" t="s">
        <v>77</v>
      </c>
      <c r="AY109" s="265" t="s">
        <v>284</v>
      </c>
    </row>
    <row r="110" spans="2:51" s="267" customFormat="1" ht="13.5">
      <c r="B110" s="390"/>
      <c r="D110" s="258" t="s">
        <v>294</v>
      </c>
      <c r="E110" s="268" t="s">
        <v>5</v>
      </c>
      <c r="F110" s="240" t="s">
        <v>304</v>
      </c>
      <c r="H110" s="269">
        <v>41.698</v>
      </c>
      <c r="I110" s="427"/>
      <c r="L110" s="390"/>
      <c r="M110" s="391"/>
      <c r="N110" s="392"/>
      <c r="O110" s="392"/>
      <c r="P110" s="392"/>
      <c r="Q110" s="392"/>
      <c r="R110" s="392"/>
      <c r="S110" s="392"/>
      <c r="T110" s="393"/>
      <c r="AT110" s="394" t="s">
        <v>294</v>
      </c>
      <c r="AU110" s="394" t="s">
        <v>86</v>
      </c>
      <c r="AV110" s="267" t="s">
        <v>292</v>
      </c>
      <c r="AW110" s="267" t="s">
        <v>40</v>
      </c>
      <c r="AX110" s="267" t="s">
        <v>26</v>
      </c>
      <c r="AY110" s="394" t="s">
        <v>284</v>
      </c>
    </row>
    <row r="111" spans="2:65" s="285" customFormat="1" ht="22.5" customHeight="1">
      <c r="B111" s="347"/>
      <c r="C111" s="252" t="s">
        <v>86</v>
      </c>
      <c r="D111" s="252" t="s">
        <v>287</v>
      </c>
      <c r="E111" s="253" t="s">
        <v>288</v>
      </c>
      <c r="F111" s="236" t="s">
        <v>1710</v>
      </c>
      <c r="G111" s="254" t="s">
        <v>290</v>
      </c>
      <c r="H111" s="255">
        <v>90.714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0.4</v>
      </c>
      <c r="T111" s="375">
        <f>S111*H111</f>
        <v>36.2856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2426</v>
      </c>
    </row>
    <row r="112" spans="2:51" s="257" customFormat="1" ht="13.5">
      <c r="B112" s="381"/>
      <c r="D112" s="262" t="s">
        <v>294</v>
      </c>
      <c r="E112" s="265" t="s">
        <v>5</v>
      </c>
      <c r="F112" s="239" t="s">
        <v>2328</v>
      </c>
      <c r="H112" s="266">
        <v>10.32</v>
      </c>
      <c r="I112" s="426"/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77</v>
      </c>
      <c r="AY112" s="265" t="s">
        <v>284</v>
      </c>
    </row>
    <row r="113" spans="2:51" s="257" customFormat="1" ht="13.5">
      <c r="B113" s="381"/>
      <c r="D113" s="262" t="s">
        <v>294</v>
      </c>
      <c r="E113" s="265" t="s">
        <v>5</v>
      </c>
      <c r="F113" s="239" t="s">
        <v>2339</v>
      </c>
      <c r="H113" s="266">
        <v>77.344</v>
      </c>
      <c r="I113" s="426"/>
      <c r="L113" s="381"/>
      <c r="M113" s="382"/>
      <c r="N113" s="383"/>
      <c r="O113" s="383"/>
      <c r="P113" s="383"/>
      <c r="Q113" s="383"/>
      <c r="R113" s="383"/>
      <c r="S113" s="383"/>
      <c r="T113" s="384"/>
      <c r="AT113" s="265" t="s">
        <v>294</v>
      </c>
      <c r="AU113" s="265" t="s">
        <v>86</v>
      </c>
      <c r="AV113" s="257" t="s">
        <v>86</v>
      </c>
      <c r="AW113" s="257" t="s">
        <v>40</v>
      </c>
      <c r="AX113" s="257" t="s">
        <v>77</v>
      </c>
      <c r="AY113" s="265" t="s">
        <v>284</v>
      </c>
    </row>
    <row r="114" spans="2:51" s="257" customFormat="1" ht="13.5">
      <c r="B114" s="381"/>
      <c r="D114" s="262" t="s">
        <v>294</v>
      </c>
      <c r="E114" s="265" t="s">
        <v>5</v>
      </c>
      <c r="F114" s="239" t="s">
        <v>2340</v>
      </c>
      <c r="H114" s="266">
        <v>3.05</v>
      </c>
      <c r="I114" s="426"/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77</v>
      </c>
      <c r="AY114" s="265" t="s">
        <v>284</v>
      </c>
    </row>
    <row r="115" spans="2:51" s="267" customFormat="1" ht="13.5">
      <c r="B115" s="390"/>
      <c r="D115" s="258" t="s">
        <v>294</v>
      </c>
      <c r="E115" s="268" t="s">
        <v>2347</v>
      </c>
      <c r="F115" s="240" t="s">
        <v>304</v>
      </c>
      <c r="H115" s="269">
        <v>90.714</v>
      </c>
      <c r="I115" s="427"/>
      <c r="L115" s="390"/>
      <c r="M115" s="391"/>
      <c r="N115" s="392"/>
      <c r="O115" s="392"/>
      <c r="P115" s="392"/>
      <c r="Q115" s="392"/>
      <c r="R115" s="392"/>
      <c r="S115" s="392"/>
      <c r="T115" s="393"/>
      <c r="AT115" s="394" t="s">
        <v>294</v>
      </c>
      <c r="AU115" s="394" t="s">
        <v>86</v>
      </c>
      <c r="AV115" s="267" t="s">
        <v>292</v>
      </c>
      <c r="AW115" s="267" t="s">
        <v>40</v>
      </c>
      <c r="AX115" s="267" t="s">
        <v>26</v>
      </c>
      <c r="AY115" s="394" t="s">
        <v>284</v>
      </c>
    </row>
    <row r="116" spans="2:65" s="285" customFormat="1" ht="22.5" customHeight="1">
      <c r="B116" s="347"/>
      <c r="C116" s="252" t="s">
        <v>305</v>
      </c>
      <c r="D116" s="252" t="s">
        <v>287</v>
      </c>
      <c r="E116" s="253" t="s">
        <v>1716</v>
      </c>
      <c r="F116" s="236" t="s">
        <v>2427</v>
      </c>
      <c r="G116" s="254" t="s">
        <v>290</v>
      </c>
      <c r="H116" s="255">
        <v>77.344</v>
      </c>
      <c r="I116" s="123">
        <v>0</v>
      </c>
      <c r="J116" s="256">
        <f>ROUND(I116*H116,2)</f>
        <v>0</v>
      </c>
      <c r="K116" s="236" t="s">
        <v>291</v>
      </c>
      <c r="L116" s="347"/>
      <c r="M116" s="372" t="s">
        <v>5</v>
      </c>
      <c r="N116" s="373" t="s">
        <v>48</v>
      </c>
      <c r="O116" s="300"/>
      <c r="P116" s="374">
        <f>O116*H116</f>
        <v>0</v>
      </c>
      <c r="Q116" s="374">
        <v>0</v>
      </c>
      <c r="R116" s="374">
        <f>Q116*H116</f>
        <v>0</v>
      </c>
      <c r="S116" s="374">
        <v>0.229</v>
      </c>
      <c r="T116" s="375">
        <f>S116*H116</f>
        <v>17.711776</v>
      </c>
      <c r="AR116" s="341" t="s">
        <v>292</v>
      </c>
      <c r="AT116" s="341" t="s">
        <v>287</v>
      </c>
      <c r="AU116" s="341" t="s">
        <v>86</v>
      </c>
      <c r="AY116" s="341" t="s">
        <v>284</v>
      </c>
      <c r="BE116" s="376">
        <f>IF(N116="základní",J116,0)</f>
        <v>0</v>
      </c>
      <c r="BF116" s="376">
        <f>IF(N116="snížená",J116,0)</f>
        <v>0</v>
      </c>
      <c r="BG116" s="376">
        <f>IF(N116="zákl. přenesená",J116,0)</f>
        <v>0</v>
      </c>
      <c r="BH116" s="376">
        <f>IF(N116="sníž. přenesená",J116,0)</f>
        <v>0</v>
      </c>
      <c r="BI116" s="376">
        <f>IF(N116="nulová",J116,0)</f>
        <v>0</v>
      </c>
      <c r="BJ116" s="341" t="s">
        <v>26</v>
      </c>
      <c r="BK116" s="376">
        <f>ROUND(I116*H116,2)</f>
        <v>0</v>
      </c>
      <c r="BL116" s="341" t="s">
        <v>292</v>
      </c>
      <c r="BM116" s="341" t="s">
        <v>2428</v>
      </c>
    </row>
    <row r="117" spans="2:51" s="261" customFormat="1" ht="13.5">
      <c r="B117" s="377"/>
      <c r="D117" s="262" t="s">
        <v>294</v>
      </c>
      <c r="E117" s="263" t="s">
        <v>5</v>
      </c>
      <c r="F117" s="238" t="s">
        <v>298</v>
      </c>
      <c r="H117" s="264" t="s">
        <v>5</v>
      </c>
      <c r="I117" s="136"/>
      <c r="L117" s="377"/>
      <c r="M117" s="378"/>
      <c r="N117" s="379"/>
      <c r="O117" s="379"/>
      <c r="P117" s="379"/>
      <c r="Q117" s="379"/>
      <c r="R117" s="379"/>
      <c r="S117" s="379"/>
      <c r="T117" s="380"/>
      <c r="AT117" s="264" t="s">
        <v>294</v>
      </c>
      <c r="AU117" s="264" t="s">
        <v>86</v>
      </c>
      <c r="AV117" s="261" t="s">
        <v>26</v>
      </c>
      <c r="AW117" s="261" t="s">
        <v>40</v>
      </c>
      <c r="AX117" s="261" t="s">
        <v>77</v>
      </c>
      <c r="AY117" s="264" t="s">
        <v>284</v>
      </c>
    </row>
    <row r="118" spans="2:51" s="257" customFormat="1" ht="13.5">
      <c r="B118" s="381"/>
      <c r="D118" s="262" t="s">
        <v>294</v>
      </c>
      <c r="E118" s="265" t="s">
        <v>5</v>
      </c>
      <c r="F118" s="239" t="s">
        <v>2429</v>
      </c>
      <c r="H118" s="266">
        <v>75.984</v>
      </c>
      <c r="I118" s="426"/>
      <c r="L118" s="381"/>
      <c r="M118" s="382"/>
      <c r="N118" s="383"/>
      <c r="O118" s="383"/>
      <c r="P118" s="383"/>
      <c r="Q118" s="383"/>
      <c r="R118" s="383"/>
      <c r="S118" s="383"/>
      <c r="T118" s="384"/>
      <c r="AT118" s="265" t="s">
        <v>294</v>
      </c>
      <c r="AU118" s="265" t="s">
        <v>86</v>
      </c>
      <c r="AV118" s="257" t="s">
        <v>86</v>
      </c>
      <c r="AW118" s="257" t="s">
        <v>40</v>
      </c>
      <c r="AX118" s="257" t="s">
        <v>77</v>
      </c>
      <c r="AY118" s="265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2430</v>
      </c>
      <c r="H119" s="266">
        <v>1.36</v>
      </c>
      <c r="I119" s="426"/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77</v>
      </c>
      <c r="AY119" s="265" t="s">
        <v>284</v>
      </c>
    </row>
    <row r="120" spans="2:51" s="267" customFormat="1" ht="13.5">
      <c r="B120" s="390"/>
      <c r="D120" s="258" t="s">
        <v>294</v>
      </c>
      <c r="E120" s="268" t="s">
        <v>2339</v>
      </c>
      <c r="F120" s="240" t="s">
        <v>304</v>
      </c>
      <c r="H120" s="269">
        <v>77.344</v>
      </c>
      <c r="I120" s="427"/>
      <c r="L120" s="390"/>
      <c r="M120" s="391"/>
      <c r="N120" s="392"/>
      <c r="O120" s="392"/>
      <c r="P120" s="392"/>
      <c r="Q120" s="392"/>
      <c r="R120" s="392"/>
      <c r="S120" s="392"/>
      <c r="T120" s="393"/>
      <c r="AT120" s="394" t="s">
        <v>294</v>
      </c>
      <c r="AU120" s="394" t="s">
        <v>86</v>
      </c>
      <c r="AV120" s="267" t="s">
        <v>292</v>
      </c>
      <c r="AW120" s="267" t="s">
        <v>40</v>
      </c>
      <c r="AX120" s="267" t="s">
        <v>26</v>
      </c>
      <c r="AY120" s="394" t="s">
        <v>284</v>
      </c>
    </row>
    <row r="121" spans="2:65" s="285" customFormat="1" ht="44.25" customHeight="1">
      <c r="B121" s="347"/>
      <c r="C121" s="252" t="s">
        <v>292</v>
      </c>
      <c r="D121" s="252" t="s">
        <v>287</v>
      </c>
      <c r="E121" s="253" t="s">
        <v>2431</v>
      </c>
      <c r="F121" s="236" t="s">
        <v>2432</v>
      </c>
      <c r="G121" s="254" t="s">
        <v>290</v>
      </c>
      <c r="H121" s="255">
        <v>3.05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0.504</v>
      </c>
      <c r="T121" s="375">
        <f>S121*H121</f>
        <v>1.5372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2433</v>
      </c>
    </row>
    <row r="122" spans="2:51" s="261" customFormat="1" ht="13.5">
      <c r="B122" s="377"/>
      <c r="D122" s="262" t="s">
        <v>294</v>
      </c>
      <c r="E122" s="263" t="s">
        <v>5</v>
      </c>
      <c r="F122" s="238" t="s">
        <v>298</v>
      </c>
      <c r="H122" s="264" t="s">
        <v>5</v>
      </c>
      <c r="I122" s="136"/>
      <c r="L122" s="377"/>
      <c r="M122" s="378"/>
      <c r="N122" s="379"/>
      <c r="O122" s="379"/>
      <c r="P122" s="379"/>
      <c r="Q122" s="379"/>
      <c r="R122" s="379"/>
      <c r="S122" s="379"/>
      <c r="T122" s="380"/>
      <c r="AT122" s="264" t="s">
        <v>294</v>
      </c>
      <c r="AU122" s="264" t="s">
        <v>86</v>
      </c>
      <c r="AV122" s="261" t="s">
        <v>26</v>
      </c>
      <c r="AW122" s="261" t="s">
        <v>40</v>
      </c>
      <c r="AX122" s="261" t="s">
        <v>77</v>
      </c>
      <c r="AY122" s="264" t="s">
        <v>284</v>
      </c>
    </row>
    <row r="123" spans="2:51" s="257" customFormat="1" ht="13.5">
      <c r="B123" s="381"/>
      <c r="D123" s="258" t="s">
        <v>294</v>
      </c>
      <c r="E123" s="259" t="s">
        <v>2340</v>
      </c>
      <c r="F123" s="237" t="s">
        <v>2434</v>
      </c>
      <c r="H123" s="260">
        <v>3.05</v>
      </c>
      <c r="I123" s="426"/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26</v>
      </c>
      <c r="AY123" s="265" t="s">
        <v>284</v>
      </c>
    </row>
    <row r="124" spans="2:65" s="285" customFormat="1" ht="22.5" customHeight="1">
      <c r="B124" s="347"/>
      <c r="C124" s="252" t="s">
        <v>319</v>
      </c>
      <c r="D124" s="252" t="s">
        <v>287</v>
      </c>
      <c r="E124" s="253" t="s">
        <v>295</v>
      </c>
      <c r="F124" s="236" t="s">
        <v>1713</v>
      </c>
      <c r="G124" s="254" t="s">
        <v>290</v>
      </c>
      <c r="H124" s="255">
        <v>10.32</v>
      </c>
      <c r="I124" s="123">
        <v>0</v>
      </c>
      <c r="J124" s="256">
        <f>ROUND(I124*H124,2)</f>
        <v>0</v>
      </c>
      <c r="K124" s="236" t="s">
        <v>291</v>
      </c>
      <c r="L124" s="347"/>
      <c r="M124" s="372" t="s">
        <v>5</v>
      </c>
      <c r="N124" s="373" t="s">
        <v>48</v>
      </c>
      <c r="O124" s="300"/>
      <c r="P124" s="374">
        <f>O124*H124</f>
        <v>0</v>
      </c>
      <c r="Q124" s="374">
        <v>0</v>
      </c>
      <c r="R124" s="374">
        <f>Q124*H124</f>
        <v>0</v>
      </c>
      <c r="S124" s="374">
        <v>0.181</v>
      </c>
      <c r="T124" s="375">
        <f>S124*H124</f>
        <v>1.86792</v>
      </c>
      <c r="AR124" s="341" t="s">
        <v>292</v>
      </c>
      <c r="AT124" s="341" t="s">
        <v>287</v>
      </c>
      <c r="AU124" s="341" t="s">
        <v>86</v>
      </c>
      <c r="AY124" s="341" t="s">
        <v>284</v>
      </c>
      <c r="BE124" s="376">
        <f>IF(N124="základní",J124,0)</f>
        <v>0</v>
      </c>
      <c r="BF124" s="376">
        <f>IF(N124="snížená",J124,0)</f>
        <v>0</v>
      </c>
      <c r="BG124" s="376">
        <f>IF(N124="zákl. přenesená",J124,0)</f>
        <v>0</v>
      </c>
      <c r="BH124" s="376">
        <f>IF(N124="sníž. přenesená",J124,0)</f>
        <v>0</v>
      </c>
      <c r="BI124" s="376">
        <f>IF(N124="nulová",J124,0)</f>
        <v>0</v>
      </c>
      <c r="BJ124" s="341" t="s">
        <v>26</v>
      </c>
      <c r="BK124" s="376">
        <f>ROUND(I124*H124,2)</f>
        <v>0</v>
      </c>
      <c r="BL124" s="341" t="s">
        <v>292</v>
      </c>
      <c r="BM124" s="341" t="s">
        <v>2435</v>
      </c>
    </row>
    <row r="125" spans="2:51" s="261" customFormat="1" ht="13.5">
      <c r="B125" s="377"/>
      <c r="D125" s="262" t="s">
        <v>294</v>
      </c>
      <c r="E125" s="263" t="s">
        <v>5</v>
      </c>
      <c r="F125" s="238" t="s">
        <v>298</v>
      </c>
      <c r="H125" s="264" t="s">
        <v>5</v>
      </c>
      <c r="I125" s="136"/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57" customFormat="1" ht="13.5">
      <c r="B126" s="381"/>
      <c r="D126" s="258" t="s">
        <v>294</v>
      </c>
      <c r="E126" s="259" t="s">
        <v>2328</v>
      </c>
      <c r="F126" s="237" t="s">
        <v>2436</v>
      </c>
      <c r="H126" s="260">
        <v>10.32</v>
      </c>
      <c r="I126" s="426"/>
      <c r="L126" s="381"/>
      <c r="M126" s="382"/>
      <c r="N126" s="383"/>
      <c r="O126" s="383"/>
      <c r="P126" s="383"/>
      <c r="Q126" s="383"/>
      <c r="R126" s="383"/>
      <c r="S126" s="383"/>
      <c r="T126" s="384"/>
      <c r="AT126" s="265" t="s">
        <v>294</v>
      </c>
      <c r="AU126" s="265" t="s">
        <v>86</v>
      </c>
      <c r="AV126" s="257" t="s">
        <v>86</v>
      </c>
      <c r="AW126" s="257" t="s">
        <v>40</v>
      </c>
      <c r="AX126" s="257" t="s">
        <v>26</v>
      </c>
      <c r="AY126" s="265" t="s">
        <v>284</v>
      </c>
    </row>
    <row r="127" spans="2:65" s="285" customFormat="1" ht="22.5" customHeight="1">
      <c r="B127" s="347"/>
      <c r="C127" s="252" t="s">
        <v>323</v>
      </c>
      <c r="D127" s="252" t="s">
        <v>287</v>
      </c>
      <c r="E127" s="253" t="s">
        <v>1722</v>
      </c>
      <c r="F127" s="236" t="s">
        <v>2437</v>
      </c>
      <c r="G127" s="254" t="s">
        <v>452</v>
      </c>
      <c r="H127" s="255">
        <v>1</v>
      </c>
      <c r="I127" s="123">
        <v>0</v>
      </c>
      <c r="J127" s="256">
        <f>ROUND(I127*H127,2)</f>
        <v>0</v>
      </c>
      <c r="K127" s="236" t="s">
        <v>291</v>
      </c>
      <c r="L127" s="347"/>
      <c r="M127" s="372" t="s">
        <v>5</v>
      </c>
      <c r="N127" s="373" t="s">
        <v>48</v>
      </c>
      <c r="O127" s="300"/>
      <c r="P127" s="374">
        <f>O127*H127</f>
        <v>0</v>
      </c>
      <c r="Q127" s="374">
        <v>0</v>
      </c>
      <c r="R127" s="374">
        <f>Q127*H127</f>
        <v>0</v>
      </c>
      <c r="S127" s="374">
        <v>0.205</v>
      </c>
      <c r="T127" s="375">
        <f>S127*H127</f>
        <v>0.205</v>
      </c>
      <c r="AR127" s="341" t="s">
        <v>292</v>
      </c>
      <c r="AT127" s="341" t="s">
        <v>287</v>
      </c>
      <c r="AU127" s="341" t="s">
        <v>86</v>
      </c>
      <c r="AY127" s="341" t="s">
        <v>284</v>
      </c>
      <c r="BE127" s="376">
        <f>IF(N127="základní",J127,0)</f>
        <v>0</v>
      </c>
      <c r="BF127" s="376">
        <f>IF(N127="snížená",J127,0)</f>
        <v>0</v>
      </c>
      <c r="BG127" s="376">
        <f>IF(N127="zákl. přenesená",J127,0)</f>
        <v>0</v>
      </c>
      <c r="BH127" s="376">
        <f>IF(N127="sníž. přenesená",J127,0)</f>
        <v>0</v>
      </c>
      <c r="BI127" s="376">
        <f>IF(N127="nulová",J127,0)</f>
        <v>0</v>
      </c>
      <c r="BJ127" s="341" t="s">
        <v>26</v>
      </c>
      <c r="BK127" s="376">
        <f>ROUND(I127*H127,2)</f>
        <v>0</v>
      </c>
      <c r="BL127" s="341" t="s">
        <v>292</v>
      </c>
      <c r="BM127" s="341" t="s">
        <v>2438</v>
      </c>
    </row>
    <row r="128" spans="2:51" s="261" customFormat="1" ht="13.5">
      <c r="B128" s="377"/>
      <c r="D128" s="262" t="s">
        <v>294</v>
      </c>
      <c r="E128" s="263" t="s">
        <v>5</v>
      </c>
      <c r="F128" s="238" t="s">
        <v>298</v>
      </c>
      <c r="H128" s="264" t="s">
        <v>5</v>
      </c>
      <c r="I128" s="136"/>
      <c r="L128" s="377"/>
      <c r="M128" s="378"/>
      <c r="N128" s="379"/>
      <c r="O128" s="379"/>
      <c r="P128" s="379"/>
      <c r="Q128" s="379"/>
      <c r="R128" s="379"/>
      <c r="S128" s="379"/>
      <c r="T128" s="380"/>
      <c r="AT128" s="264" t="s">
        <v>294</v>
      </c>
      <c r="AU128" s="264" t="s">
        <v>86</v>
      </c>
      <c r="AV128" s="261" t="s">
        <v>26</v>
      </c>
      <c r="AW128" s="261" t="s">
        <v>40</v>
      </c>
      <c r="AX128" s="261" t="s">
        <v>77</v>
      </c>
      <c r="AY128" s="264" t="s">
        <v>284</v>
      </c>
    </row>
    <row r="129" spans="2:51" s="257" customFormat="1" ht="13.5">
      <c r="B129" s="381"/>
      <c r="D129" s="262" t="s">
        <v>294</v>
      </c>
      <c r="E129" s="265" t="s">
        <v>5</v>
      </c>
      <c r="F129" s="239" t="s">
        <v>26</v>
      </c>
      <c r="H129" s="266">
        <v>1</v>
      </c>
      <c r="I129" s="426"/>
      <c r="L129" s="381"/>
      <c r="M129" s="382"/>
      <c r="N129" s="383"/>
      <c r="O129" s="383"/>
      <c r="P129" s="383"/>
      <c r="Q129" s="383"/>
      <c r="R129" s="383"/>
      <c r="S129" s="383"/>
      <c r="T129" s="384"/>
      <c r="AT129" s="265" t="s">
        <v>294</v>
      </c>
      <c r="AU129" s="265" t="s">
        <v>86</v>
      </c>
      <c r="AV129" s="257" t="s">
        <v>86</v>
      </c>
      <c r="AW129" s="257" t="s">
        <v>40</v>
      </c>
      <c r="AX129" s="257" t="s">
        <v>26</v>
      </c>
      <c r="AY129" s="265" t="s">
        <v>284</v>
      </c>
    </row>
    <row r="130" spans="2:63" s="246" customFormat="1" ht="29.85" customHeight="1">
      <c r="B130" s="365"/>
      <c r="D130" s="250" t="s">
        <v>76</v>
      </c>
      <c r="E130" s="242" t="s">
        <v>312</v>
      </c>
      <c r="F130" s="242" t="s">
        <v>313</v>
      </c>
      <c r="I130" s="425"/>
      <c r="J130" s="251">
        <f>BK130</f>
        <v>0</v>
      </c>
      <c r="L130" s="365"/>
      <c r="M130" s="366"/>
      <c r="N130" s="367"/>
      <c r="O130" s="367"/>
      <c r="P130" s="368">
        <f>SUM(P131:P204)</f>
        <v>0</v>
      </c>
      <c r="Q130" s="367"/>
      <c r="R130" s="368">
        <f>SUM(R131:R204)</f>
        <v>0.39357099</v>
      </c>
      <c r="S130" s="367"/>
      <c r="T130" s="369">
        <f>SUM(T131:T204)</f>
        <v>0</v>
      </c>
      <c r="AR130" s="247" t="s">
        <v>26</v>
      </c>
      <c r="AT130" s="370" t="s">
        <v>76</v>
      </c>
      <c r="AU130" s="370" t="s">
        <v>26</v>
      </c>
      <c r="AY130" s="247" t="s">
        <v>284</v>
      </c>
      <c r="BK130" s="371">
        <f>SUM(BK131:BK204)</f>
        <v>0</v>
      </c>
    </row>
    <row r="131" spans="2:65" s="285" customFormat="1" ht="22.5" customHeight="1">
      <c r="B131" s="347"/>
      <c r="C131" s="252" t="s">
        <v>328</v>
      </c>
      <c r="D131" s="252" t="s">
        <v>287</v>
      </c>
      <c r="E131" s="253" t="s">
        <v>1726</v>
      </c>
      <c r="F131" s="236" t="s">
        <v>2439</v>
      </c>
      <c r="G131" s="254" t="s">
        <v>452</v>
      </c>
      <c r="H131" s="255">
        <v>6</v>
      </c>
      <c r="I131" s="123">
        <v>0</v>
      </c>
      <c r="J131" s="256">
        <f>ROUND(I131*H131,2)</f>
        <v>0</v>
      </c>
      <c r="K131" s="236" t="s">
        <v>291</v>
      </c>
      <c r="L131" s="347"/>
      <c r="M131" s="372" t="s">
        <v>5</v>
      </c>
      <c r="N131" s="373" t="s">
        <v>48</v>
      </c>
      <c r="O131" s="300"/>
      <c r="P131" s="374">
        <f>O131*H131</f>
        <v>0</v>
      </c>
      <c r="Q131" s="374">
        <v>0.0369</v>
      </c>
      <c r="R131" s="374">
        <f>Q131*H131</f>
        <v>0.2214</v>
      </c>
      <c r="S131" s="374">
        <v>0</v>
      </c>
      <c r="T131" s="375">
        <f>S131*H131</f>
        <v>0</v>
      </c>
      <c r="AR131" s="341" t="s">
        <v>292</v>
      </c>
      <c r="AT131" s="341" t="s">
        <v>287</v>
      </c>
      <c r="AU131" s="341" t="s">
        <v>86</v>
      </c>
      <c r="AY131" s="341" t="s">
        <v>284</v>
      </c>
      <c r="BE131" s="376">
        <f>IF(N131="základní",J131,0)</f>
        <v>0</v>
      </c>
      <c r="BF131" s="376">
        <f>IF(N131="snížená",J131,0)</f>
        <v>0</v>
      </c>
      <c r="BG131" s="376">
        <f>IF(N131="zákl. přenesená",J131,0)</f>
        <v>0</v>
      </c>
      <c r="BH131" s="376">
        <f>IF(N131="sníž. přenesená",J131,0)</f>
        <v>0</v>
      </c>
      <c r="BI131" s="376">
        <f>IF(N131="nulová",J131,0)</f>
        <v>0</v>
      </c>
      <c r="BJ131" s="341" t="s">
        <v>26</v>
      </c>
      <c r="BK131" s="376">
        <f>ROUND(I131*H131,2)</f>
        <v>0</v>
      </c>
      <c r="BL131" s="341" t="s">
        <v>292</v>
      </c>
      <c r="BM131" s="341" t="s">
        <v>2440</v>
      </c>
    </row>
    <row r="132" spans="2:51" s="257" customFormat="1" ht="13.5">
      <c r="B132" s="381"/>
      <c r="D132" s="258" t="s">
        <v>294</v>
      </c>
      <c r="E132" s="259" t="s">
        <v>5</v>
      </c>
      <c r="F132" s="237" t="s">
        <v>2416</v>
      </c>
      <c r="H132" s="260">
        <v>6</v>
      </c>
      <c r="I132" s="426"/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26</v>
      </c>
      <c r="AY132" s="265" t="s">
        <v>284</v>
      </c>
    </row>
    <row r="133" spans="2:65" s="285" customFormat="1" ht="22.5" customHeight="1">
      <c r="B133" s="347"/>
      <c r="C133" s="252" t="s">
        <v>332</v>
      </c>
      <c r="D133" s="252" t="s">
        <v>287</v>
      </c>
      <c r="E133" s="253" t="s">
        <v>1730</v>
      </c>
      <c r="F133" s="236" t="s">
        <v>2441</v>
      </c>
      <c r="G133" s="254" t="s">
        <v>308</v>
      </c>
      <c r="H133" s="255">
        <v>13.102</v>
      </c>
      <c r="I133" s="123">
        <v>0</v>
      </c>
      <c r="J133" s="256">
        <f>ROUND(I133*H133,2)</f>
        <v>0</v>
      </c>
      <c r="K133" s="236" t="s">
        <v>291</v>
      </c>
      <c r="L133" s="347"/>
      <c r="M133" s="372" t="s">
        <v>5</v>
      </c>
      <c r="N133" s="373" t="s">
        <v>48</v>
      </c>
      <c r="O133" s="300"/>
      <c r="P133" s="374">
        <f>O133*H133</f>
        <v>0</v>
      </c>
      <c r="Q133" s="374">
        <v>0</v>
      </c>
      <c r="R133" s="374">
        <f>Q133*H133</f>
        <v>0</v>
      </c>
      <c r="S133" s="374">
        <v>0</v>
      </c>
      <c r="T133" s="375">
        <f>S133*H133</f>
        <v>0</v>
      </c>
      <c r="AR133" s="341" t="s">
        <v>292</v>
      </c>
      <c r="AT133" s="341" t="s">
        <v>287</v>
      </c>
      <c r="AU133" s="341" t="s">
        <v>86</v>
      </c>
      <c r="AY133" s="341" t="s">
        <v>284</v>
      </c>
      <c r="BE133" s="376">
        <f>IF(N133="základní",J133,0)</f>
        <v>0</v>
      </c>
      <c r="BF133" s="376">
        <f>IF(N133="snížená",J133,0)</f>
        <v>0</v>
      </c>
      <c r="BG133" s="376">
        <f>IF(N133="zákl. přenesená",J133,0)</f>
        <v>0</v>
      </c>
      <c r="BH133" s="376">
        <f>IF(N133="sníž. přenesená",J133,0)</f>
        <v>0</v>
      </c>
      <c r="BI133" s="376">
        <f>IF(N133="nulová",J133,0)</f>
        <v>0</v>
      </c>
      <c r="BJ133" s="341" t="s">
        <v>26</v>
      </c>
      <c r="BK133" s="376">
        <f>ROUND(I133*H133,2)</f>
        <v>0</v>
      </c>
      <c r="BL133" s="341" t="s">
        <v>292</v>
      </c>
      <c r="BM133" s="341" t="s">
        <v>2442</v>
      </c>
    </row>
    <row r="134" spans="2:51" s="261" customFormat="1" ht="13.5">
      <c r="B134" s="377"/>
      <c r="D134" s="262" t="s">
        <v>294</v>
      </c>
      <c r="E134" s="263" t="s">
        <v>5</v>
      </c>
      <c r="F134" s="238" t="s">
        <v>298</v>
      </c>
      <c r="H134" s="264" t="s">
        <v>5</v>
      </c>
      <c r="I134" s="136"/>
      <c r="L134" s="377"/>
      <c r="M134" s="378"/>
      <c r="N134" s="379"/>
      <c r="O134" s="379"/>
      <c r="P134" s="379"/>
      <c r="Q134" s="379"/>
      <c r="R134" s="379"/>
      <c r="S134" s="379"/>
      <c r="T134" s="380"/>
      <c r="AT134" s="264" t="s">
        <v>294</v>
      </c>
      <c r="AU134" s="264" t="s">
        <v>86</v>
      </c>
      <c r="AV134" s="261" t="s">
        <v>26</v>
      </c>
      <c r="AW134" s="261" t="s">
        <v>40</v>
      </c>
      <c r="AX134" s="261" t="s">
        <v>77</v>
      </c>
      <c r="AY134" s="264" t="s">
        <v>284</v>
      </c>
    </row>
    <row r="135" spans="2:51" s="257" customFormat="1" ht="13.5">
      <c r="B135" s="381"/>
      <c r="D135" s="258" t="s">
        <v>294</v>
      </c>
      <c r="E135" s="259" t="s">
        <v>2384</v>
      </c>
      <c r="F135" s="237" t="s">
        <v>2443</v>
      </c>
      <c r="H135" s="260">
        <v>13.102</v>
      </c>
      <c r="I135" s="426"/>
      <c r="L135" s="381"/>
      <c r="M135" s="382"/>
      <c r="N135" s="383"/>
      <c r="O135" s="383"/>
      <c r="P135" s="383"/>
      <c r="Q135" s="383"/>
      <c r="R135" s="383"/>
      <c r="S135" s="383"/>
      <c r="T135" s="384"/>
      <c r="AT135" s="265" t="s">
        <v>294</v>
      </c>
      <c r="AU135" s="265" t="s">
        <v>86</v>
      </c>
      <c r="AV135" s="257" t="s">
        <v>86</v>
      </c>
      <c r="AW135" s="257" t="s">
        <v>40</v>
      </c>
      <c r="AX135" s="257" t="s">
        <v>26</v>
      </c>
      <c r="AY135" s="265" t="s">
        <v>284</v>
      </c>
    </row>
    <row r="136" spans="2:65" s="285" customFormat="1" ht="22.5" customHeight="1">
      <c r="B136" s="347"/>
      <c r="C136" s="252" t="s">
        <v>336</v>
      </c>
      <c r="D136" s="252" t="s">
        <v>287</v>
      </c>
      <c r="E136" s="253" t="s">
        <v>306</v>
      </c>
      <c r="F136" s="236" t="s">
        <v>1740</v>
      </c>
      <c r="G136" s="254" t="s">
        <v>308</v>
      </c>
      <c r="H136" s="255">
        <v>17.46</v>
      </c>
      <c r="I136" s="123">
        <v>0</v>
      </c>
      <c r="J136" s="256">
        <f>ROUND(I136*H136,2)</f>
        <v>0</v>
      </c>
      <c r="K136" s="236" t="s">
        <v>291</v>
      </c>
      <c r="L136" s="347"/>
      <c r="M136" s="372" t="s">
        <v>5</v>
      </c>
      <c r="N136" s="373" t="s">
        <v>48</v>
      </c>
      <c r="O136" s="300"/>
      <c r="P136" s="374">
        <f>O136*H136</f>
        <v>0</v>
      </c>
      <c r="Q136" s="374">
        <v>0</v>
      </c>
      <c r="R136" s="374">
        <f>Q136*H136</f>
        <v>0</v>
      </c>
      <c r="S136" s="374">
        <v>0</v>
      </c>
      <c r="T136" s="375">
        <f>S136*H136</f>
        <v>0</v>
      </c>
      <c r="AR136" s="341" t="s">
        <v>292</v>
      </c>
      <c r="AT136" s="341" t="s">
        <v>287</v>
      </c>
      <c r="AU136" s="341" t="s">
        <v>86</v>
      </c>
      <c r="AY136" s="341" t="s">
        <v>284</v>
      </c>
      <c r="BE136" s="376">
        <f>IF(N136="základní",J136,0)</f>
        <v>0</v>
      </c>
      <c r="BF136" s="376">
        <f>IF(N136="snížená",J136,0)</f>
        <v>0</v>
      </c>
      <c r="BG136" s="376">
        <f>IF(N136="zákl. přenesená",J136,0)</f>
        <v>0</v>
      </c>
      <c r="BH136" s="376">
        <f>IF(N136="sníž. přenesená",J136,0)</f>
        <v>0</v>
      </c>
      <c r="BI136" s="376">
        <f>IF(N136="nulová",J136,0)</f>
        <v>0</v>
      </c>
      <c r="BJ136" s="341" t="s">
        <v>26</v>
      </c>
      <c r="BK136" s="376">
        <f>ROUND(I136*H136,2)</f>
        <v>0</v>
      </c>
      <c r="BL136" s="341" t="s">
        <v>292</v>
      </c>
      <c r="BM136" s="341" t="s">
        <v>2444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2445</v>
      </c>
      <c r="H137" s="266">
        <v>2.16</v>
      </c>
      <c r="I137" s="426"/>
      <c r="L137" s="381"/>
      <c r="M137" s="382"/>
      <c r="N137" s="383"/>
      <c r="O137" s="383"/>
      <c r="P137" s="383"/>
      <c r="Q137" s="383"/>
      <c r="R137" s="383"/>
      <c r="S137" s="383"/>
      <c r="T137" s="384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77</v>
      </c>
      <c r="AY137" s="265" t="s">
        <v>284</v>
      </c>
    </row>
    <row r="138" spans="2:51" s="257" customFormat="1" ht="13.5">
      <c r="B138" s="381"/>
      <c r="D138" s="262" t="s">
        <v>294</v>
      </c>
      <c r="E138" s="265" t="s">
        <v>5</v>
      </c>
      <c r="F138" s="239" t="s">
        <v>2446</v>
      </c>
      <c r="H138" s="266">
        <v>15.3</v>
      </c>
      <c r="I138" s="426"/>
      <c r="L138" s="381"/>
      <c r="M138" s="382"/>
      <c r="N138" s="383"/>
      <c r="O138" s="383"/>
      <c r="P138" s="383"/>
      <c r="Q138" s="383"/>
      <c r="R138" s="383"/>
      <c r="S138" s="383"/>
      <c r="T138" s="384"/>
      <c r="AT138" s="265" t="s">
        <v>294</v>
      </c>
      <c r="AU138" s="265" t="s">
        <v>86</v>
      </c>
      <c r="AV138" s="257" t="s">
        <v>86</v>
      </c>
      <c r="AW138" s="257" t="s">
        <v>40</v>
      </c>
      <c r="AX138" s="257" t="s">
        <v>77</v>
      </c>
      <c r="AY138" s="265" t="s">
        <v>284</v>
      </c>
    </row>
    <row r="139" spans="2:51" s="267" customFormat="1" ht="13.5">
      <c r="B139" s="390"/>
      <c r="D139" s="258" t="s">
        <v>294</v>
      </c>
      <c r="E139" s="268" t="s">
        <v>5</v>
      </c>
      <c r="F139" s="240" t="s">
        <v>304</v>
      </c>
      <c r="H139" s="269">
        <v>17.46</v>
      </c>
      <c r="I139" s="427"/>
      <c r="L139" s="390"/>
      <c r="M139" s="391"/>
      <c r="N139" s="392"/>
      <c r="O139" s="392"/>
      <c r="P139" s="392"/>
      <c r="Q139" s="392"/>
      <c r="R139" s="392"/>
      <c r="S139" s="392"/>
      <c r="T139" s="393"/>
      <c r="AT139" s="394" t="s">
        <v>294</v>
      </c>
      <c r="AU139" s="394" t="s">
        <v>86</v>
      </c>
      <c r="AV139" s="267" t="s">
        <v>292</v>
      </c>
      <c r="AW139" s="267" t="s">
        <v>40</v>
      </c>
      <c r="AX139" s="267" t="s">
        <v>26</v>
      </c>
      <c r="AY139" s="394" t="s">
        <v>284</v>
      </c>
    </row>
    <row r="140" spans="2:65" s="285" customFormat="1" ht="22.5" customHeight="1">
      <c r="B140" s="347"/>
      <c r="C140" s="252" t="s">
        <v>31</v>
      </c>
      <c r="D140" s="252" t="s">
        <v>287</v>
      </c>
      <c r="E140" s="253" t="s">
        <v>314</v>
      </c>
      <c r="F140" s="236" t="s">
        <v>1744</v>
      </c>
      <c r="G140" s="254" t="s">
        <v>308</v>
      </c>
      <c r="H140" s="255">
        <v>25.261</v>
      </c>
      <c r="I140" s="123">
        <v>0</v>
      </c>
      <c r="J140" s="256">
        <f>ROUND(I140*H140,2)</f>
        <v>0</v>
      </c>
      <c r="K140" s="236" t="s">
        <v>291</v>
      </c>
      <c r="L140" s="347"/>
      <c r="M140" s="372" t="s">
        <v>5</v>
      </c>
      <c r="N140" s="373" t="s">
        <v>48</v>
      </c>
      <c r="O140" s="300"/>
      <c r="P140" s="374">
        <f>O140*H140</f>
        <v>0</v>
      </c>
      <c r="Q140" s="374">
        <v>0</v>
      </c>
      <c r="R140" s="374">
        <f>Q140*H140</f>
        <v>0</v>
      </c>
      <c r="S140" s="374">
        <v>0</v>
      </c>
      <c r="T140" s="375">
        <f>S140*H140</f>
        <v>0</v>
      </c>
      <c r="AR140" s="341" t="s">
        <v>292</v>
      </c>
      <c r="AT140" s="341" t="s">
        <v>287</v>
      </c>
      <c r="AU140" s="341" t="s">
        <v>86</v>
      </c>
      <c r="AY140" s="341" t="s">
        <v>284</v>
      </c>
      <c r="BE140" s="376">
        <f>IF(N140="základní",J140,0)</f>
        <v>0</v>
      </c>
      <c r="BF140" s="376">
        <f>IF(N140="snížená",J140,0)</f>
        <v>0</v>
      </c>
      <c r="BG140" s="376">
        <f>IF(N140="zákl. přenesená",J140,0)</f>
        <v>0</v>
      </c>
      <c r="BH140" s="376">
        <f>IF(N140="sníž. přenesená",J140,0)</f>
        <v>0</v>
      </c>
      <c r="BI140" s="376">
        <f>IF(N140="nulová",J140,0)</f>
        <v>0</v>
      </c>
      <c r="BJ140" s="341" t="s">
        <v>26</v>
      </c>
      <c r="BK140" s="376">
        <f>ROUND(I140*H140,2)</f>
        <v>0</v>
      </c>
      <c r="BL140" s="341" t="s">
        <v>292</v>
      </c>
      <c r="BM140" s="341" t="s">
        <v>2447</v>
      </c>
    </row>
    <row r="141" spans="2:51" s="261" customFormat="1" ht="13.5">
      <c r="B141" s="377"/>
      <c r="D141" s="262" t="s">
        <v>294</v>
      </c>
      <c r="E141" s="263" t="s">
        <v>5</v>
      </c>
      <c r="F141" s="238" t="s">
        <v>298</v>
      </c>
      <c r="H141" s="264" t="s">
        <v>5</v>
      </c>
      <c r="I141" s="136"/>
      <c r="L141" s="377"/>
      <c r="M141" s="378"/>
      <c r="N141" s="379"/>
      <c r="O141" s="379"/>
      <c r="P141" s="379"/>
      <c r="Q141" s="379"/>
      <c r="R141" s="379"/>
      <c r="S141" s="379"/>
      <c r="T141" s="380"/>
      <c r="AT141" s="264" t="s">
        <v>294</v>
      </c>
      <c r="AU141" s="264" t="s">
        <v>86</v>
      </c>
      <c r="AV141" s="261" t="s">
        <v>26</v>
      </c>
      <c r="AW141" s="261" t="s">
        <v>40</v>
      </c>
      <c r="AX141" s="261" t="s">
        <v>77</v>
      </c>
      <c r="AY141" s="264" t="s">
        <v>284</v>
      </c>
    </row>
    <row r="142" spans="2:51" s="257" customFormat="1" ht="13.5">
      <c r="B142" s="381"/>
      <c r="D142" s="262" t="s">
        <v>294</v>
      </c>
      <c r="E142" s="265" t="s">
        <v>5</v>
      </c>
      <c r="F142" s="239" t="s">
        <v>2448</v>
      </c>
      <c r="H142" s="266">
        <v>20.266</v>
      </c>
      <c r="I142" s="426"/>
      <c r="L142" s="381"/>
      <c r="M142" s="382"/>
      <c r="N142" s="383"/>
      <c r="O142" s="383"/>
      <c r="P142" s="383"/>
      <c r="Q142" s="383"/>
      <c r="R142" s="383"/>
      <c r="S142" s="383"/>
      <c r="T142" s="384"/>
      <c r="AT142" s="265" t="s">
        <v>294</v>
      </c>
      <c r="AU142" s="265" t="s">
        <v>86</v>
      </c>
      <c r="AV142" s="257" t="s">
        <v>86</v>
      </c>
      <c r="AW142" s="257" t="s">
        <v>40</v>
      </c>
      <c r="AX142" s="257" t="s">
        <v>77</v>
      </c>
      <c r="AY142" s="265" t="s">
        <v>284</v>
      </c>
    </row>
    <row r="143" spans="2:51" s="257" customFormat="1" ht="13.5">
      <c r="B143" s="381"/>
      <c r="D143" s="262" t="s">
        <v>294</v>
      </c>
      <c r="E143" s="265" t="s">
        <v>5</v>
      </c>
      <c r="F143" s="239" t="s">
        <v>2449</v>
      </c>
      <c r="H143" s="266">
        <v>3.195</v>
      </c>
      <c r="I143" s="426"/>
      <c r="L143" s="381"/>
      <c r="M143" s="382"/>
      <c r="N143" s="383"/>
      <c r="O143" s="383"/>
      <c r="P143" s="383"/>
      <c r="Q143" s="383"/>
      <c r="R143" s="383"/>
      <c r="S143" s="383"/>
      <c r="T143" s="384"/>
      <c r="AT143" s="265" t="s">
        <v>294</v>
      </c>
      <c r="AU143" s="265" t="s">
        <v>86</v>
      </c>
      <c r="AV143" s="257" t="s">
        <v>86</v>
      </c>
      <c r="AW143" s="257" t="s">
        <v>40</v>
      </c>
      <c r="AX143" s="257" t="s">
        <v>77</v>
      </c>
      <c r="AY143" s="265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2450</v>
      </c>
      <c r="H144" s="266">
        <v>0.72</v>
      </c>
      <c r="I144" s="426"/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2392</v>
      </c>
      <c r="F145" s="239" t="s">
        <v>1748</v>
      </c>
      <c r="H145" s="266">
        <v>1.08</v>
      </c>
      <c r="I145" s="426"/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2390</v>
      </c>
      <c r="F146" s="240" t="s">
        <v>304</v>
      </c>
      <c r="H146" s="269">
        <v>25.261</v>
      </c>
      <c r="I146" s="427"/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31.5" customHeight="1">
      <c r="B147" s="347"/>
      <c r="C147" s="252" t="s">
        <v>285</v>
      </c>
      <c r="D147" s="252" t="s">
        <v>287</v>
      </c>
      <c r="E147" s="253" t="s">
        <v>320</v>
      </c>
      <c r="F147" s="236" t="s">
        <v>1749</v>
      </c>
      <c r="G147" s="254" t="s">
        <v>308</v>
      </c>
      <c r="H147" s="255">
        <v>25.261</v>
      </c>
      <c r="I147" s="123">
        <v>0</v>
      </c>
      <c r="J147" s="256">
        <f>ROUND(I147*H147,2)</f>
        <v>0</v>
      </c>
      <c r="K147" s="236" t="s">
        <v>291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2451</v>
      </c>
    </row>
    <row r="148" spans="2:51" s="257" customFormat="1" ht="13.5">
      <c r="B148" s="381"/>
      <c r="D148" s="258" t="s">
        <v>294</v>
      </c>
      <c r="E148" s="259" t="s">
        <v>5</v>
      </c>
      <c r="F148" s="237" t="s">
        <v>2390</v>
      </c>
      <c r="H148" s="260">
        <v>25.261</v>
      </c>
      <c r="I148" s="426"/>
      <c r="L148" s="381"/>
      <c r="M148" s="382"/>
      <c r="N148" s="383"/>
      <c r="O148" s="383"/>
      <c r="P148" s="383"/>
      <c r="Q148" s="383"/>
      <c r="R148" s="383"/>
      <c r="S148" s="383"/>
      <c r="T148" s="384"/>
      <c r="AT148" s="265" t="s">
        <v>294</v>
      </c>
      <c r="AU148" s="265" t="s">
        <v>86</v>
      </c>
      <c r="AV148" s="257" t="s">
        <v>86</v>
      </c>
      <c r="AW148" s="257" t="s">
        <v>40</v>
      </c>
      <c r="AX148" s="257" t="s">
        <v>26</v>
      </c>
      <c r="AY148" s="265" t="s">
        <v>284</v>
      </c>
    </row>
    <row r="149" spans="2:65" s="285" customFormat="1" ht="31.5" customHeight="1">
      <c r="B149" s="347"/>
      <c r="C149" s="252" t="s">
        <v>346</v>
      </c>
      <c r="D149" s="252" t="s">
        <v>287</v>
      </c>
      <c r="E149" s="253" t="s">
        <v>324</v>
      </c>
      <c r="F149" s="236" t="s">
        <v>1751</v>
      </c>
      <c r="G149" s="254" t="s">
        <v>308</v>
      </c>
      <c r="H149" s="255">
        <v>39.669</v>
      </c>
      <c r="I149" s="123">
        <v>0</v>
      </c>
      <c r="J149" s="256">
        <f>ROUND(I149*H149,2)</f>
        <v>0</v>
      </c>
      <c r="K149" s="236" t="s">
        <v>291</v>
      </c>
      <c r="L149" s="347"/>
      <c r="M149" s="372" t="s">
        <v>5</v>
      </c>
      <c r="N149" s="373" t="s">
        <v>48</v>
      </c>
      <c r="O149" s="300"/>
      <c r="P149" s="374">
        <f>O149*H149</f>
        <v>0</v>
      </c>
      <c r="Q149" s="374">
        <v>0</v>
      </c>
      <c r="R149" s="374">
        <f>Q149*H149</f>
        <v>0</v>
      </c>
      <c r="S149" s="374">
        <v>0</v>
      </c>
      <c r="T149" s="375">
        <f>S149*H149</f>
        <v>0</v>
      </c>
      <c r="AR149" s="341" t="s">
        <v>292</v>
      </c>
      <c r="AT149" s="341" t="s">
        <v>287</v>
      </c>
      <c r="AU149" s="341" t="s">
        <v>86</v>
      </c>
      <c r="AY149" s="341" t="s">
        <v>284</v>
      </c>
      <c r="BE149" s="376">
        <f>IF(N149="základní",J149,0)</f>
        <v>0</v>
      </c>
      <c r="BF149" s="376">
        <f>IF(N149="snížená",J149,0)</f>
        <v>0</v>
      </c>
      <c r="BG149" s="376">
        <f>IF(N149="zákl. přenesená",J149,0)</f>
        <v>0</v>
      </c>
      <c r="BH149" s="376">
        <f>IF(N149="sníž. přenesená",J149,0)</f>
        <v>0</v>
      </c>
      <c r="BI149" s="376">
        <f>IF(N149="nulová",J149,0)</f>
        <v>0</v>
      </c>
      <c r="BJ149" s="341" t="s">
        <v>26</v>
      </c>
      <c r="BK149" s="376">
        <f>ROUND(I149*H149,2)</f>
        <v>0</v>
      </c>
      <c r="BL149" s="341" t="s">
        <v>292</v>
      </c>
      <c r="BM149" s="341" t="s">
        <v>2452</v>
      </c>
    </row>
    <row r="150" spans="2:51" s="261" customFormat="1" ht="13.5">
      <c r="B150" s="377"/>
      <c r="D150" s="262" t="s">
        <v>294</v>
      </c>
      <c r="E150" s="263" t="s">
        <v>5</v>
      </c>
      <c r="F150" s="238" t="s">
        <v>298</v>
      </c>
      <c r="H150" s="264" t="s">
        <v>5</v>
      </c>
      <c r="I150" s="136"/>
      <c r="L150" s="377"/>
      <c r="M150" s="378"/>
      <c r="N150" s="379"/>
      <c r="O150" s="379"/>
      <c r="P150" s="379"/>
      <c r="Q150" s="379"/>
      <c r="R150" s="379"/>
      <c r="S150" s="379"/>
      <c r="T150" s="380"/>
      <c r="AT150" s="264" t="s">
        <v>294</v>
      </c>
      <c r="AU150" s="264" t="s">
        <v>86</v>
      </c>
      <c r="AV150" s="261" t="s">
        <v>26</v>
      </c>
      <c r="AW150" s="261" t="s">
        <v>40</v>
      </c>
      <c r="AX150" s="261" t="s">
        <v>77</v>
      </c>
      <c r="AY150" s="264" t="s">
        <v>284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2453</v>
      </c>
      <c r="H151" s="266">
        <v>31.223</v>
      </c>
      <c r="I151" s="426"/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2454</v>
      </c>
      <c r="H152" s="266">
        <v>4.915</v>
      </c>
      <c r="I152" s="426"/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78" customFormat="1" ht="13.5">
      <c r="B153" s="395"/>
      <c r="D153" s="262" t="s">
        <v>294</v>
      </c>
      <c r="E153" s="279" t="s">
        <v>5</v>
      </c>
      <c r="F153" s="280" t="s">
        <v>680</v>
      </c>
      <c r="H153" s="281">
        <v>36.138</v>
      </c>
      <c r="I153" s="428"/>
      <c r="L153" s="395"/>
      <c r="M153" s="396"/>
      <c r="N153" s="397"/>
      <c r="O153" s="397"/>
      <c r="P153" s="397"/>
      <c r="Q153" s="397"/>
      <c r="R153" s="397"/>
      <c r="S153" s="397"/>
      <c r="T153" s="398"/>
      <c r="AT153" s="279" t="s">
        <v>294</v>
      </c>
      <c r="AU153" s="279" t="s">
        <v>86</v>
      </c>
      <c r="AV153" s="278" t="s">
        <v>305</v>
      </c>
      <c r="AW153" s="278" t="s">
        <v>40</v>
      </c>
      <c r="AX153" s="278" t="s">
        <v>77</v>
      </c>
      <c r="AY153" s="279" t="s">
        <v>284</v>
      </c>
    </row>
    <row r="154" spans="2:51" s="257" customFormat="1" ht="13.5">
      <c r="B154" s="381"/>
      <c r="D154" s="262" t="s">
        <v>294</v>
      </c>
      <c r="E154" s="265" t="s">
        <v>2395</v>
      </c>
      <c r="F154" s="239" t="s">
        <v>2455</v>
      </c>
      <c r="H154" s="266">
        <v>3.531</v>
      </c>
      <c r="I154" s="426"/>
      <c r="L154" s="381"/>
      <c r="M154" s="382"/>
      <c r="N154" s="383"/>
      <c r="O154" s="383"/>
      <c r="P154" s="383"/>
      <c r="Q154" s="383"/>
      <c r="R154" s="383"/>
      <c r="S154" s="383"/>
      <c r="T154" s="384"/>
      <c r="AT154" s="265" t="s">
        <v>294</v>
      </c>
      <c r="AU154" s="265" t="s">
        <v>86</v>
      </c>
      <c r="AV154" s="257" t="s">
        <v>86</v>
      </c>
      <c r="AW154" s="257" t="s">
        <v>40</v>
      </c>
      <c r="AX154" s="257" t="s">
        <v>77</v>
      </c>
      <c r="AY154" s="265" t="s">
        <v>284</v>
      </c>
    </row>
    <row r="155" spans="2:51" s="267" customFormat="1" ht="13.5">
      <c r="B155" s="390"/>
      <c r="D155" s="258" t="s">
        <v>294</v>
      </c>
      <c r="E155" s="268" t="s">
        <v>2393</v>
      </c>
      <c r="F155" s="240" t="s">
        <v>304</v>
      </c>
      <c r="H155" s="269">
        <v>39.669</v>
      </c>
      <c r="I155" s="427"/>
      <c r="L155" s="390"/>
      <c r="M155" s="391"/>
      <c r="N155" s="392"/>
      <c r="O155" s="392"/>
      <c r="P155" s="392"/>
      <c r="Q155" s="392"/>
      <c r="R155" s="392"/>
      <c r="S155" s="392"/>
      <c r="T155" s="393"/>
      <c r="AT155" s="394" t="s">
        <v>294</v>
      </c>
      <c r="AU155" s="394" t="s">
        <v>86</v>
      </c>
      <c r="AV155" s="267" t="s">
        <v>292</v>
      </c>
      <c r="AW155" s="267" t="s">
        <v>40</v>
      </c>
      <c r="AX155" s="267" t="s">
        <v>26</v>
      </c>
      <c r="AY155" s="394" t="s">
        <v>284</v>
      </c>
    </row>
    <row r="156" spans="2:65" s="285" customFormat="1" ht="31.5" customHeight="1">
      <c r="B156" s="347"/>
      <c r="C156" s="252" t="s">
        <v>312</v>
      </c>
      <c r="D156" s="252" t="s">
        <v>287</v>
      </c>
      <c r="E156" s="253" t="s">
        <v>329</v>
      </c>
      <c r="F156" s="236" t="s">
        <v>1757</v>
      </c>
      <c r="G156" s="254" t="s">
        <v>308</v>
      </c>
      <c r="H156" s="255">
        <v>39.669</v>
      </c>
      <c r="I156" s="123">
        <v>0</v>
      </c>
      <c r="J156" s="256">
        <f>ROUND(I156*H156,2)</f>
        <v>0</v>
      </c>
      <c r="K156" s="236" t="s">
        <v>291</v>
      </c>
      <c r="L156" s="347"/>
      <c r="M156" s="372" t="s">
        <v>5</v>
      </c>
      <c r="N156" s="373" t="s">
        <v>48</v>
      </c>
      <c r="O156" s="300"/>
      <c r="P156" s="374">
        <f>O156*H156</f>
        <v>0</v>
      </c>
      <c r="Q156" s="374">
        <v>0</v>
      </c>
      <c r="R156" s="374">
        <f>Q156*H156</f>
        <v>0</v>
      </c>
      <c r="S156" s="374">
        <v>0</v>
      </c>
      <c r="T156" s="375">
        <f>S156*H156</f>
        <v>0</v>
      </c>
      <c r="AR156" s="341" t="s">
        <v>292</v>
      </c>
      <c r="AT156" s="341" t="s">
        <v>287</v>
      </c>
      <c r="AU156" s="341" t="s">
        <v>86</v>
      </c>
      <c r="AY156" s="341" t="s">
        <v>284</v>
      </c>
      <c r="BE156" s="376">
        <f>IF(N156="základní",J156,0)</f>
        <v>0</v>
      </c>
      <c r="BF156" s="376">
        <f>IF(N156="snížená",J156,0)</f>
        <v>0</v>
      </c>
      <c r="BG156" s="376">
        <f>IF(N156="zákl. přenesená",J156,0)</f>
        <v>0</v>
      </c>
      <c r="BH156" s="376">
        <f>IF(N156="sníž. přenesená",J156,0)</f>
        <v>0</v>
      </c>
      <c r="BI156" s="376">
        <f>IF(N156="nulová",J156,0)</f>
        <v>0</v>
      </c>
      <c r="BJ156" s="341" t="s">
        <v>26</v>
      </c>
      <c r="BK156" s="376">
        <f>ROUND(I156*H156,2)</f>
        <v>0</v>
      </c>
      <c r="BL156" s="341" t="s">
        <v>292</v>
      </c>
      <c r="BM156" s="341" t="s">
        <v>2456</v>
      </c>
    </row>
    <row r="157" spans="2:51" s="257" customFormat="1" ht="13.5">
      <c r="B157" s="381"/>
      <c r="D157" s="258" t="s">
        <v>294</v>
      </c>
      <c r="E157" s="259" t="s">
        <v>5</v>
      </c>
      <c r="F157" s="237" t="s">
        <v>2393</v>
      </c>
      <c r="H157" s="260">
        <v>39.669</v>
      </c>
      <c r="I157" s="426"/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26</v>
      </c>
      <c r="AY157" s="265" t="s">
        <v>284</v>
      </c>
    </row>
    <row r="158" spans="2:65" s="285" customFormat="1" ht="22.5" customHeight="1">
      <c r="B158" s="347"/>
      <c r="C158" s="252" t="s">
        <v>356</v>
      </c>
      <c r="D158" s="252" t="s">
        <v>287</v>
      </c>
      <c r="E158" s="253" t="s">
        <v>333</v>
      </c>
      <c r="F158" s="236" t="s">
        <v>1759</v>
      </c>
      <c r="G158" s="254" t="s">
        <v>308</v>
      </c>
      <c r="H158" s="255">
        <v>25.261</v>
      </c>
      <c r="I158" s="123">
        <v>0</v>
      </c>
      <c r="J158" s="256">
        <f>ROUND(I158*H158,2)</f>
        <v>0</v>
      </c>
      <c r="K158" s="236" t="s">
        <v>291</v>
      </c>
      <c r="L158" s="347"/>
      <c r="M158" s="372" t="s">
        <v>5</v>
      </c>
      <c r="N158" s="373" t="s">
        <v>48</v>
      </c>
      <c r="O158" s="300"/>
      <c r="P158" s="374">
        <f>O158*H158</f>
        <v>0</v>
      </c>
      <c r="Q158" s="374">
        <v>0</v>
      </c>
      <c r="R158" s="374">
        <f>Q158*H158</f>
        <v>0</v>
      </c>
      <c r="S158" s="374">
        <v>0</v>
      </c>
      <c r="T158" s="375">
        <f>S158*H158</f>
        <v>0</v>
      </c>
      <c r="AR158" s="341" t="s">
        <v>292</v>
      </c>
      <c r="AT158" s="341" t="s">
        <v>287</v>
      </c>
      <c r="AU158" s="341" t="s">
        <v>86</v>
      </c>
      <c r="AY158" s="341" t="s">
        <v>284</v>
      </c>
      <c r="BE158" s="376">
        <f>IF(N158="základní",J158,0)</f>
        <v>0</v>
      </c>
      <c r="BF158" s="376">
        <f>IF(N158="snížená",J158,0)</f>
        <v>0</v>
      </c>
      <c r="BG158" s="376">
        <f>IF(N158="zákl. přenesená",J158,0)</f>
        <v>0</v>
      </c>
      <c r="BH158" s="376">
        <f>IF(N158="sníž. přenesená",J158,0)</f>
        <v>0</v>
      </c>
      <c r="BI158" s="376">
        <f>IF(N158="nulová",J158,0)</f>
        <v>0</v>
      </c>
      <c r="BJ158" s="341" t="s">
        <v>26</v>
      </c>
      <c r="BK158" s="376">
        <f>ROUND(I158*H158,2)</f>
        <v>0</v>
      </c>
      <c r="BL158" s="341" t="s">
        <v>292</v>
      </c>
      <c r="BM158" s="341" t="s">
        <v>2457</v>
      </c>
    </row>
    <row r="159" spans="2:51" s="257" customFormat="1" ht="13.5">
      <c r="B159" s="381"/>
      <c r="D159" s="258" t="s">
        <v>294</v>
      </c>
      <c r="E159" s="259" t="s">
        <v>5</v>
      </c>
      <c r="F159" s="237" t="s">
        <v>2390</v>
      </c>
      <c r="H159" s="260">
        <v>25.261</v>
      </c>
      <c r="I159" s="426"/>
      <c r="L159" s="381"/>
      <c r="M159" s="382"/>
      <c r="N159" s="383"/>
      <c r="O159" s="383"/>
      <c r="P159" s="383"/>
      <c r="Q159" s="383"/>
      <c r="R159" s="383"/>
      <c r="S159" s="383"/>
      <c r="T159" s="384"/>
      <c r="AT159" s="265" t="s">
        <v>294</v>
      </c>
      <c r="AU159" s="265" t="s">
        <v>86</v>
      </c>
      <c r="AV159" s="257" t="s">
        <v>86</v>
      </c>
      <c r="AW159" s="257" t="s">
        <v>40</v>
      </c>
      <c r="AX159" s="257" t="s">
        <v>26</v>
      </c>
      <c r="AY159" s="265" t="s">
        <v>284</v>
      </c>
    </row>
    <row r="160" spans="2:65" s="285" customFormat="1" ht="31.5" customHeight="1">
      <c r="B160" s="347"/>
      <c r="C160" s="252" t="s">
        <v>11</v>
      </c>
      <c r="D160" s="252" t="s">
        <v>287</v>
      </c>
      <c r="E160" s="253" t="s">
        <v>337</v>
      </c>
      <c r="F160" s="236" t="s">
        <v>1761</v>
      </c>
      <c r="G160" s="254" t="s">
        <v>308</v>
      </c>
      <c r="H160" s="255">
        <v>25.261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2458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2390</v>
      </c>
      <c r="H161" s="260">
        <v>25.261</v>
      </c>
      <c r="I161" s="426"/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363</v>
      </c>
      <c r="D162" s="252" t="s">
        <v>287</v>
      </c>
      <c r="E162" s="253" t="s">
        <v>340</v>
      </c>
      <c r="F162" s="236" t="s">
        <v>1763</v>
      </c>
      <c r="G162" s="254" t="s">
        <v>308</v>
      </c>
      <c r="H162" s="255">
        <v>39.669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2459</v>
      </c>
    </row>
    <row r="163" spans="2:51" s="257" customFormat="1" ht="13.5">
      <c r="B163" s="381"/>
      <c r="D163" s="258" t="s">
        <v>294</v>
      </c>
      <c r="E163" s="259" t="s">
        <v>5</v>
      </c>
      <c r="F163" s="237" t="s">
        <v>2393</v>
      </c>
      <c r="H163" s="260">
        <v>39.669</v>
      </c>
      <c r="I163" s="426"/>
      <c r="L163" s="381"/>
      <c r="M163" s="382"/>
      <c r="N163" s="383"/>
      <c r="O163" s="383"/>
      <c r="P163" s="383"/>
      <c r="Q163" s="383"/>
      <c r="R163" s="383"/>
      <c r="S163" s="383"/>
      <c r="T163" s="384"/>
      <c r="AT163" s="265" t="s">
        <v>294</v>
      </c>
      <c r="AU163" s="265" t="s">
        <v>86</v>
      </c>
      <c r="AV163" s="257" t="s">
        <v>86</v>
      </c>
      <c r="AW163" s="257" t="s">
        <v>40</v>
      </c>
      <c r="AX163" s="257" t="s">
        <v>26</v>
      </c>
      <c r="AY163" s="265" t="s">
        <v>284</v>
      </c>
    </row>
    <row r="164" spans="2:65" s="285" customFormat="1" ht="31.5" customHeight="1">
      <c r="B164" s="347"/>
      <c r="C164" s="252" t="s">
        <v>368</v>
      </c>
      <c r="D164" s="252" t="s">
        <v>287</v>
      </c>
      <c r="E164" s="253" t="s">
        <v>343</v>
      </c>
      <c r="F164" s="236" t="s">
        <v>1765</v>
      </c>
      <c r="G164" s="254" t="s">
        <v>308</v>
      </c>
      <c r="H164" s="255">
        <v>39.669</v>
      </c>
      <c r="I164" s="123">
        <v>0</v>
      </c>
      <c r="J164" s="256">
        <f>ROUND(I164*H164,2)</f>
        <v>0</v>
      </c>
      <c r="K164" s="236" t="s">
        <v>291</v>
      </c>
      <c r="L164" s="347"/>
      <c r="M164" s="372" t="s">
        <v>5</v>
      </c>
      <c r="N164" s="373" t="s">
        <v>48</v>
      </c>
      <c r="O164" s="300"/>
      <c r="P164" s="374">
        <f>O164*H164</f>
        <v>0</v>
      </c>
      <c r="Q164" s="374">
        <v>0</v>
      </c>
      <c r="R164" s="374">
        <f>Q164*H164</f>
        <v>0</v>
      </c>
      <c r="S164" s="374">
        <v>0</v>
      </c>
      <c r="T164" s="375">
        <f>S164*H164</f>
        <v>0</v>
      </c>
      <c r="AR164" s="341" t="s">
        <v>292</v>
      </c>
      <c r="AT164" s="341" t="s">
        <v>287</v>
      </c>
      <c r="AU164" s="341" t="s">
        <v>86</v>
      </c>
      <c r="AY164" s="341" t="s">
        <v>284</v>
      </c>
      <c r="BE164" s="376">
        <f>IF(N164="základní",J164,0)</f>
        <v>0</v>
      </c>
      <c r="BF164" s="376">
        <f>IF(N164="snížená",J164,0)</f>
        <v>0</v>
      </c>
      <c r="BG164" s="376">
        <f>IF(N164="zákl. přenesená",J164,0)</f>
        <v>0</v>
      </c>
      <c r="BH164" s="376">
        <f>IF(N164="sníž. přenesená",J164,0)</f>
        <v>0</v>
      </c>
      <c r="BI164" s="376">
        <f>IF(N164="nulová",J164,0)</f>
        <v>0</v>
      </c>
      <c r="BJ164" s="341" t="s">
        <v>26</v>
      </c>
      <c r="BK164" s="376">
        <f>ROUND(I164*H164,2)</f>
        <v>0</v>
      </c>
      <c r="BL164" s="341" t="s">
        <v>292</v>
      </c>
      <c r="BM164" s="341" t="s">
        <v>2460</v>
      </c>
    </row>
    <row r="165" spans="2:51" s="257" customFormat="1" ht="13.5">
      <c r="B165" s="381"/>
      <c r="D165" s="258" t="s">
        <v>294</v>
      </c>
      <c r="E165" s="259" t="s">
        <v>5</v>
      </c>
      <c r="F165" s="237" t="s">
        <v>2393</v>
      </c>
      <c r="H165" s="260">
        <v>39.669</v>
      </c>
      <c r="I165" s="426"/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26</v>
      </c>
      <c r="AY165" s="265" t="s">
        <v>284</v>
      </c>
    </row>
    <row r="166" spans="2:65" s="285" customFormat="1" ht="22.5" customHeight="1">
      <c r="B166" s="347"/>
      <c r="C166" s="252" t="s">
        <v>373</v>
      </c>
      <c r="D166" s="252" t="s">
        <v>287</v>
      </c>
      <c r="E166" s="253" t="s">
        <v>369</v>
      </c>
      <c r="F166" s="236" t="s">
        <v>1770</v>
      </c>
      <c r="G166" s="254" t="s">
        <v>290</v>
      </c>
      <c r="H166" s="255">
        <v>115.551</v>
      </c>
      <c r="I166" s="123">
        <v>0</v>
      </c>
      <c r="J166" s="256">
        <f>ROUND(I166*H166,2)</f>
        <v>0</v>
      </c>
      <c r="K166" s="236" t="s">
        <v>291</v>
      </c>
      <c r="L166" s="347"/>
      <c r="M166" s="372" t="s">
        <v>5</v>
      </c>
      <c r="N166" s="373" t="s">
        <v>48</v>
      </c>
      <c r="O166" s="300"/>
      <c r="P166" s="374">
        <f>O166*H166</f>
        <v>0</v>
      </c>
      <c r="Q166" s="374">
        <v>0.0007</v>
      </c>
      <c r="R166" s="374">
        <f>Q166*H166</f>
        <v>0.0808857</v>
      </c>
      <c r="S166" s="374">
        <v>0</v>
      </c>
      <c r="T166" s="375">
        <f>S166*H166</f>
        <v>0</v>
      </c>
      <c r="AR166" s="341" t="s">
        <v>292</v>
      </c>
      <c r="AT166" s="341" t="s">
        <v>287</v>
      </c>
      <c r="AU166" s="341" t="s">
        <v>86</v>
      </c>
      <c r="AY166" s="341" t="s">
        <v>284</v>
      </c>
      <c r="BE166" s="376">
        <f>IF(N166="základní",J166,0)</f>
        <v>0</v>
      </c>
      <c r="BF166" s="376">
        <f>IF(N166="snížená",J166,0)</f>
        <v>0</v>
      </c>
      <c r="BG166" s="376">
        <f>IF(N166="zákl. přenesená",J166,0)</f>
        <v>0</v>
      </c>
      <c r="BH166" s="376">
        <f>IF(N166="sníž. přenesená",J166,0)</f>
        <v>0</v>
      </c>
      <c r="BI166" s="376">
        <f>IF(N166="nulová",J166,0)</f>
        <v>0</v>
      </c>
      <c r="BJ166" s="341" t="s">
        <v>26</v>
      </c>
      <c r="BK166" s="376">
        <f>ROUND(I166*H166,2)</f>
        <v>0</v>
      </c>
      <c r="BL166" s="341" t="s">
        <v>292</v>
      </c>
      <c r="BM166" s="341" t="s">
        <v>2461</v>
      </c>
    </row>
    <row r="167" spans="2:51" s="261" customFormat="1" ht="13.5">
      <c r="B167" s="377"/>
      <c r="D167" s="262" t="s">
        <v>294</v>
      </c>
      <c r="E167" s="263" t="s">
        <v>5</v>
      </c>
      <c r="F167" s="238" t="s">
        <v>298</v>
      </c>
      <c r="H167" s="264" t="s">
        <v>5</v>
      </c>
      <c r="I167" s="136"/>
      <c r="L167" s="377"/>
      <c r="M167" s="378"/>
      <c r="N167" s="379"/>
      <c r="O167" s="379"/>
      <c r="P167" s="379"/>
      <c r="Q167" s="379"/>
      <c r="R167" s="379"/>
      <c r="S167" s="379"/>
      <c r="T167" s="380"/>
      <c r="AT167" s="264" t="s">
        <v>294</v>
      </c>
      <c r="AU167" s="264" t="s">
        <v>86</v>
      </c>
      <c r="AV167" s="261" t="s">
        <v>26</v>
      </c>
      <c r="AW167" s="261" t="s">
        <v>40</v>
      </c>
      <c r="AX167" s="261" t="s">
        <v>77</v>
      </c>
      <c r="AY167" s="264" t="s">
        <v>284</v>
      </c>
    </row>
    <row r="168" spans="2:51" s="257" customFormat="1" ht="13.5">
      <c r="B168" s="381"/>
      <c r="D168" s="262" t="s">
        <v>294</v>
      </c>
      <c r="E168" s="265" t="s">
        <v>5</v>
      </c>
      <c r="F168" s="239" t="s">
        <v>2462</v>
      </c>
      <c r="H168" s="266">
        <v>97.139</v>
      </c>
      <c r="I168" s="426"/>
      <c r="L168" s="381"/>
      <c r="M168" s="382"/>
      <c r="N168" s="383"/>
      <c r="O168" s="383"/>
      <c r="P168" s="383"/>
      <c r="Q168" s="383"/>
      <c r="R168" s="383"/>
      <c r="S168" s="383"/>
      <c r="T168" s="384"/>
      <c r="AT168" s="265" t="s">
        <v>294</v>
      </c>
      <c r="AU168" s="265" t="s">
        <v>86</v>
      </c>
      <c r="AV168" s="257" t="s">
        <v>86</v>
      </c>
      <c r="AW168" s="257" t="s">
        <v>40</v>
      </c>
      <c r="AX168" s="257" t="s">
        <v>77</v>
      </c>
      <c r="AY168" s="265" t="s">
        <v>284</v>
      </c>
    </row>
    <row r="169" spans="2:51" s="257" customFormat="1" ht="13.5">
      <c r="B169" s="381"/>
      <c r="D169" s="262" t="s">
        <v>294</v>
      </c>
      <c r="E169" s="265" t="s">
        <v>5</v>
      </c>
      <c r="F169" s="239" t="s">
        <v>2463</v>
      </c>
      <c r="H169" s="266">
        <v>15.292</v>
      </c>
      <c r="I169" s="426"/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77</v>
      </c>
      <c r="AY169" s="265" t="s">
        <v>284</v>
      </c>
    </row>
    <row r="170" spans="2:51" s="257" customFormat="1" ht="13.5">
      <c r="B170" s="381"/>
      <c r="D170" s="262" t="s">
        <v>294</v>
      </c>
      <c r="E170" s="265" t="s">
        <v>5</v>
      </c>
      <c r="F170" s="239" t="s">
        <v>2464</v>
      </c>
      <c r="H170" s="266">
        <v>3.12</v>
      </c>
      <c r="I170" s="426"/>
      <c r="L170" s="381"/>
      <c r="M170" s="382"/>
      <c r="N170" s="383"/>
      <c r="O170" s="383"/>
      <c r="P170" s="383"/>
      <c r="Q170" s="383"/>
      <c r="R170" s="383"/>
      <c r="S170" s="383"/>
      <c r="T170" s="384"/>
      <c r="AT170" s="265" t="s">
        <v>294</v>
      </c>
      <c r="AU170" s="265" t="s">
        <v>86</v>
      </c>
      <c r="AV170" s="257" t="s">
        <v>86</v>
      </c>
      <c r="AW170" s="257" t="s">
        <v>40</v>
      </c>
      <c r="AX170" s="257" t="s">
        <v>77</v>
      </c>
      <c r="AY170" s="265" t="s">
        <v>284</v>
      </c>
    </row>
    <row r="171" spans="2:51" s="267" customFormat="1" ht="13.5">
      <c r="B171" s="390"/>
      <c r="D171" s="258" t="s">
        <v>294</v>
      </c>
      <c r="E171" s="268" t="s">
        <v>2386</v>
      </c>
      <c r="F171" s="240" t="s">
        <v>304</v>
      </c>
      <c r="H171" s="269">
        <v>115.551</v>
      </c>
      <c r="I171" s="427"/>
      <c r="L171" s="390"/>
      <c r="M171" s="391"/>
      <c r="N171" s="392"/>
      <c r="O171" s="392"/>
      <c r="P171" s="392"/>
      <c r="Q171" s="392"/>
      <c r="R171" s="392"/>
      <c r="S171" s="392"/>
      <c r="T171" s="393"/>
      <c r="AT171" s="394" t="s">
        <v>294</v>
      </c>
      <c r="AU171" s="394" t="s">
        <v>86</v>
      </c>
      <c r="AV171" s="267" t="s">
        <v>292</v>
      </c>
      <c r="AW171" s="267" t="s">
        <v>40</v>
      </c>
      <c r="AX171" s="267" t="s">
        <v>26</v>
      </c>
      <c r="AY171" s="394" t="s">
        <v>284</v>
      </c>
    </row>
    <row r="172" spans="2:65" s="285" customFormat="1" ht="22.5" customHeight="1">
      <c r="B172" s="347"/>
      <c r="C172" s="252" t="s">
        <v>377</v>
      </c>
      <c r="D172" s="252" t="s">
        <v>287</v>
      </c>
      <c r="E172" s="253" t="s">
        <v>374</v>
      </c>
      <c r="F172" s="236" t="s">
        <v>1776</v>
      </c>
      <c r="G172" s="254" t="s">
        <v>290</v>
      </c>
      <c r="H172" s="255">
        <v>115.551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2465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2386</v>
      </c>
      <c r="H173" s="260">
        <v>115.551</v>
      </c>
      <c r="I173" s="426"/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22.5" customHeight="1">
      <c r="B174" s="347"/>
      <c r="C174" s="252" t="s">
        <v>382</v>
      </c>
      <c r="D174" s="252" t="s">
        <v>287</v>
      </c>
      <c r="E174" s="253" t="s">
        <v>1778</v>
      </c>
      <c r="F174" s="236" t="s">
        <v>2466</v>
      </c>
      <c r="G174" s="254" t="s">
        <v>290</v>
      </c>
      <c r="H174" s="255">
        <v>115.551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0.00079</v>
      </c>
      <c r="R174" s="374">
        <f>Q174*H174</f>
        <v>0.09128529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2467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2386</v>
      </c>
      <c r="H175" s="260">
        <v>115.551</v>
      </c>
      <c r="I175" s="426"/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22.5" customHeight="1">
      <c r="B176" s="347"/>
      <c r="C176" s="252" t="s">
        <v>10</v>
      </c>
      <c r="D176" s="252" t="s">
        <v>287</v>
      </c>
      <c r="E176" s="253" t="s">
        <v>1781</v>
      </c>
      <c r="F176" s="236" t="s">
        <v>2468</v>
      </c>
      <c r="G176" s="254" t="s">
        <v>290</v>
      </c>
      <c r="H176" s="255">
        <v>115.551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2469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2386</v>
      </c>
      <c r="H177" s="260">
        <v>115.551</v>
      </c>
      <c r="I177" s="426"/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389</v>
      </c>
      <c r="D178" s="252" t="s">
        <v>287</v>
      </c>
      <c r="E178" s="253" t="s">
        <v>1784</v>
      </c>
      <c r="F178" s="236" t="s">
        <v>2470</v>
      </c>
      <c r="G178" s="254" t="s">
        <v>290</v>
      </c>
      <c r="H178" s="255">
        <v>115.551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2471</v>
      </c>
    </row>
    <row r="179" spans="2:51" s="257" customFormat="1" ht="13.5">
      <c r="B179" s="381"/>
      <c r="D179" s="258" t="s">
        <v>294</v>
      </c>
      <c r="E179" s="259" t="s">
        <v>5</v>
      </c>
      <c r="F179" s="237" t="s">
        <v>2386</v>
      </c>
      <c r="H179" s="260">
        <v>115.551</v>
      </c>
      <c r="I179" s="426"/>
      <c r="L179" s="381"/>
      <c r="M179" s="382"/>
      <c r="N179" s="383"/>
      <c r="O179" s="383"/>
      <c r="P179" s="383"/>
      <c r="Q179" s="383"/>
      <c r="R179" s="383"/>
      <c r="S179" s="383"/>
      <c r="T179" s="384"/>
      <c r="AT179" s="265" t="s">
        <v>294</v>
      </c>
      <c r="AU179" s="265" t="s">
        <v>86</v>
      </c>
      <c r="AV179" s="257" t="s">
        <v>86</v>
      </c>
      <c r="AW179" s="257" t="s">
        <v>40</v>
      </c>
      <c r="AX179" s="257" t="s">
        <v>26</v>
      </c>
      <c r="AY179" s="265" t="s">
        <v>284</v>
      </c>
    </row>
    <row r="180" spans="2:65" s="285" customFormat="1" ht="22.5" customHeight="1">
      <c r="B180" s="347"/>
      <c r="C180" s="252" t="s">
        <v>395</v>
      </c>
      <c r="D180" s="252" t="s">
        <v>287</v>
      </c>
      <c r="E180" s="253" t="s">
        <v>390</v>
      </c>
      <c r="F180" s="236" t="s">
        <v>1787</v>
      </c>
      <c r="G180" s="254" t="s">
        <v>308</v>
      </c>
      <c r="H180" s="255">
        <v>129.86</v>
      </c>
      <c r="I180" s="123">
        <v>0</v>
      </c>
      <c r="J180" s="256">
        <f>ROUND(I180*H180,2)</f>
        <v>0</v>
      </c>
      <c r="K180" s="236" t="s">
        <v>291</v>
      </c>
      <c r="L180" s="347"/>
      <c r="M180" s="372" t="s">
        <v>5</v>
      </c>
      <c r="N180" s="373" t="s">
        <v>48</v>
      </c>
      <c r="O180" s="300"/>
      <c r="P180" s="374">
        <f>O180*H180</f>
        <v>0</v>
      </c>
      <c r="Q180" s="374">
        <v>0</v>
      </c>
      <c r="R180" s="374">
        <f>Q180*H180</f>
        <v>0</v>
      </c>
      <c r="S180" s="374">
        <v>0</v>
      </c>
      <c r="T180" s="375">
        <f>S180*H180</f>
        <v>0</v>
      </c>
      <c r="AR180" s="341" t="s">
        <v>292</v>
      </c>
      <c r="AT180" s="341" t="s">
        <v>287</v>
      </c>
      <c r="AU180" s="341" t="s">
        <v>86</v>
      </c>
      <c r="AY180" s="341" t="s">
        <v>284</v>
      </c>
      <c r="BE180" s="376">
        <f>IF(N180="základní",J180,0)</f>
        <v>0</v>
      </c>
      <c r="BF180" s="376">
        <f>IF(N180="snížená",J180,0)</f>
        <v>0</v>
      </c>
      <c r="BG180" s="376">
        <f>IF(N180="zákl. přenesená",J180,0)</f>
        <v>0</v>
      </c>
      <c r="BH180" s="376">
        <f>IF(N180="sníž. přenesená",J180,0)</f>
        <v>0</v>
      </c>
      <c r="BI180" s="376">
        <f>IF(N180="nulová",J180,0)</f>
        <v>0</v>
      </c>
      <c r="BJ180" s="341" t="s">
        <v>26</v>
      </c>
      <c r="BK180" s="376">
        <f>ROUND(I180*H180,2)</f>
        <v>0</v>
      </c>
      <c r="BL180" s="341" t="s">
        <v>292</v>
      </c>
      <c r="BM180" s="341" t="s">
        <v>2472</v>
      </c>
    </row>
    <row r="181" spans="2:51" s="257" customFormat="1" ht="13.5">
      <c r="B181" s="381"/>
      <c r="D181" s="262" t="s">
        <v>294</v>
      </c>
      <c r="E181" s="265" t="s">
        <v>5</v>
      </c>
      <c r="F181" s="239" t="s">
        <v>2473</v>
      </c>
      <c r="H181" s="266">
        <v>50.522</v>
      </c>
      <c r="I181" s="426"/>
      <c r="L181" s="381"/>
      <c r="M181" s="382"/>
      <c r="N181" s="383"/>
      <c r="O181" s="383"/>
      <c r="P181" s="383"/>
      <c r="Q181" s="383"/>
      <c r="R181" s="383"/>
      <c r="S181" s="383"/>
      <c r="T181" s="384"/>
      <c r="AT181" s="265" t="s">
        <v>294</v>
      </c>
      <c r="AU181" s="265" t="s">
        <v>86</v>
      </c>
      <c r="AV181" s="257" t="s">
        <v>86</v>
      </c>
      <c r="AW181" s="257" t="s">
        <v>40</v>
      </c>
      <c r="AX181" s="257" t="s">
        <v>77</v>
      </c>
      <c r="AY181" s="265" t="s">
        <v>284</v>
      </c>
    </row>
    <row r="182" spans="2:51" s="257" customFormat="1" ht="13.5">
      <c r="B182" s="381"/>
      <c r="D182" s="262" t="s">
        <v>294</v>
      </c>
      <c r="E182" s="265" t="s">
        <v>5</v>
      </c>
      <c r="F182" s="239" t="s">
        <v>2474</v>
      </c>
      <c r="H182" s="266">
        <v>79.338</v>
      </c>
      <c r="I182" s="426"/>
      <c r="L182" s="381"/>
      <c r="M182" s="382"/>
      <c r="N182" s="383"/>
      <c r="O182" s="383"/>
      <c r="P182" s="383"/>
      <c r="Q182" s="383"/>
      <c r="R182" s="383"/>
      <c r="S182" s="383"/>
      <c r="T182" s="384"/>
      <c r="AT182" s="265" t="s">
        <v>294</v>
      </c>
      <c r="AU182" s="265" t="s">
        <v>86</v>
      </c>
      <c r="AV182" s="257" t="s">
        <v>86</v>
      </c>
      <c r="AW182" s="257" t="s">
        <v>40</v>
      </c>
      <c r="AX182" s="257" t="s">
        <v>77</v>
      </c>
      <c r="AY182" s="265" t="s">
        <v>284</v>
      </c>
    </row>
    <row r="183" spans="2:51" s="267" customFormat="1" ht="13.5">
      <c r="B183" s="390"/>
      <c r="D183" s="258" t="s">
        <v>294</v>
      </c>
      <c r="E183" s="268" t="s">
        <v>2407</v>
      </c>
      <c r="F183" s="240" t="s">
        <v>304</v>
      </c>
      <c r="H183" s="269">
        <v>129.86</v>
      </c>
      <c r="I183" s="427"/>
      <c r="L183" s="390"/>
      <c r="M183" s="391"/>
      <c r="N183" s="392"/>
      <c r="O183" s="392"/>
      <c r="P183" s="392"/>
      <c r="Q183" s="392"/>
      <c r="R183" s="392"/>
      <c r="S183" s="392"/>
      <c r="T183" s="393"/>
      <c r="AT183" s="394" t="s">
        <v>294</v>
      </c>
      <c r="AU183" s="394" t="s">
        <v>86</v>
      </c>
      <c r="AV183" s="267" t="s">
        <v>292</v>
      </c>
      <c r="AW183" s="267" t="s">
        <v>40</v>
      </c>
      <c r="AX183" s="267" t="s">
        <v>26</v>
      </c>
      <c r="AY183" s="394" t="s">
        <v>284</v>
      </c>
    </row>
    <row r="184" spans="2:65" s="285" customFormat="1" ht="22.5" customHeight="1">
      <c r="B184" s="347"/>
      <c r="C184" s="252" t="s">
        <v>399</v>
      </c>
      <c r="D184" s="252" t="s">
        <v>287</v>
      </c>
      <c r="E184" s="253" t="s">
        <v>396</v>
      </c>
      <c r="F184" s="236" t="s">
        <v>1791</v>
      </c>
      <c r="G184" s="254" t="s">
        <v>308</v>
      </c>
      <c r="H184" s="255">
        <v>107.955</v>
      </c>
      <c r="I184" s="123">
        <v>0</v>
      </c>
      <c r="J184" s="256">
        <f>ROUND(I184*H184,2)</f>
        <v>0</v>
      </c>
      <c r="K184" s="236" t="s">
        <v>291</v>
      </c>
      <c r="L184" s="347"/>
      <c r="M184" s="372" t="s">
        <v>5</v>
      </c>
      <c r="N184" s="373" t="s">
        <v>48</v>
      </c>
      <c r="O184" s="300"/>
      <c r="P184" s="374">
        <f>O184*H184</f>
        <v>0</v>
      </c>
      <c r="Q184" s="374">
        <v>0</v>
      </c>
      <c r="R184" s="374">
        <f>Q184*H184</f>
        <v>0</v>
      </c>
      <c r="S184" s="374">
        <v>0</v>
      </c>
      <c r="T184" s="375">
        <f>S184*H184</f>
        <v>0</v>
      </c>
      <c r="AR184" s="341" t="s">
        <v>292</v>
      </c>
      <c r="AT184" s="341" t="s">
        <v>287</v>
      </c>
      <c r="AU184" s="341" t="s">
        <v>86</v>
      </c>
      <c r="AY184" s="341" t="s">
        <v>284</v>
      </c>
      <c r="BE184" s="376">
        <f>IF(N184="základní",J184,0)</f>
        <v>0</v>
      </c>
      <c r="BF184" s="376">
        <f>IF(N184="snížená",J184,0)</f>
        <v>0</v>
      </c>
      <c r="BG184" s="376">
        <f>IF(N184="zákl. přenesená",J184,0)</f>
        <v>0</v>
      </c>
      <c r="BH184" s="376">
        <f>IF(N184="sníž. přenesená",J184,0)</f>
        <v>0</v>
      </c>
      <c r="BI184" s="376">
        <f>IF(N184="nulová",J184,0)</f>
        <v>0</v>
      </c>
      <c r="BJ184" s="341" t="s">
        <v>26</v>
      </c>
      <c r="BK184" s="376">
        <f>ROUND(I184*H184,2)</f>
        <v>0</v>
      </c>
      <c r="BL184" s="341" t="s">
        <v>292</v>
      </c>
      <c r="BM184" s="341" t="s">
        <v>2475</v>
      </c>
    </row>
    <row r="185" spans="2:51" s="257" customFormat="1" ht="13.5">
      <c r="B185" s="381"/>
      <c r="D185" s="258" t="s">
        <v>294</v>
      </c>
      <c r="E185" s="259" t="s">
        <v>5</v>
      </c>
      <c r="F185" s="237" t="s">
        <v>2413</v>
      </c>
      <c r="H185" s="260">
        <v>107.955</v>
      </c>
      <c r="I185" s="426"/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26</v>
      </c>
      <c r="AY185" s="265" t="s">
        <v>284</v>
      </c>
    </row>
    <row r="186" spans="2:65" s="285" customFormat="1" ht="31.5" customHeight="1">
      <c r="B186" s="347"/>
      <c r="C186" s="252" t="s">
        <v>404</v>
      </c>
      <c r="D186" s="252" t="s">
        <v>287</v>
      </c>
      <c r="E186" s="253" t="s">
        <v>400</v>
      </c>
      <c r="F186" s="236" t="s">
        <v>1793</v>
      </c>
      <c r="G186" s="254" t="s">
        <v>308</v>
      </c>
      <c r="H186" s="255">
        <v>107.955</v>
      </c>
      <c r="I186" s="123">
        <v>0</v>
      </c>
      <c r="J186" s="256">
        <f>ROUND(I186*H186,2)</f>
        <v>0</v>
      </c>
      <c r="K186" s="236" t="s">
        <v>291</v>
      </c>
      <c r="L186" s="347"/>
      <c r="M186" s="372" t="s">
        <v>5</v>
      </c>
      <c r="N186" s="373" t="s">
        <v>48</v>
      </c>
      <c r="O186" s="300"/>
      <c r="P186" s="374">
        <f>O186*H186</f>
        <v>0</v>
      </c>
      <c r="Q186" s="374">
        <v>0</v>
      </c>
      <c r="R186" s="374">
        <f>Q186*H186</f>
        <v>0</v>
      </c>
      <c r="S186" s="374">
        <v>0</v>
      </c>
      <c r="T186" s="375">
        <f>S186*H186</f>
        <v>0</v>
      </c>
      <c r="AR186" s="341" t="s">
        <v>292</v>
      </c>
      <c r="AT186" s="341" t="s">
        <v>287</v>
      </c>
      <c r="AU186" s="341" t="s">
        <v>86</v>
      </c>
      <c r="AY186" s="341" t="s">
        <v>284</v>
      </c>
      <c r="BE186" s="376">
        <f>IF(N186="základní",J186,0)</f>
        <v>0</v>
      </c>
      <c r="BF186" s="376">
        <f>IF(N186="snížená",J186,0)</f>
        <v>0</v>
      </c>
      <c r="BG186" s="376">
        <f>IF(N186="zákl. přenesená",J186,0)</f>
        <v>0</v>
      </c>
      <c r="BH186" s="376">
        <f>IF(N186="sníž. přenesená",J186,0)</f>
        <v>0</v>
      </c>
      <c r="BI186" s="376">
        <f>IF(N186="nulová",J186,0)</f>
        <v>0</v>
      </c>
      <c r="BJ186" s="341" t="s">
        <v>26</v>
      </c>
      <c r="BK186" s="376">
        <f>ROUND(I186*H186,2)</f>
        <v>0</v>
      </c>
      <c r="BL186" s="341" t="s">
        <v>292</v>
      </c>
      <c r="BM186" s="341" t="s">
        <v>2476</v>
      </c>
    </row>
    <row r="187" spans="2:51" s="257" customFormat="1" ht="13.5">
      <c r="B187" s="381"/>
      <c r="D187" s="258" t="s">
        <v>294</v>
      </c>
      <c r="E187" s="259" t="s">
        <v>5</v>
      </c>
      <c r="F187" s="237" t="s">
        <v>2413</v>
      </c>
      <c r="H187" s="260">
        <v>107.955</v>
      </c>
      <c r="I187" s="426"/>
      <c r="L187" s="381"/>
      <c r="M187" s="382"/>
      <c r="N187" s="383"/>
      <c r="O187" s="383"/>
      <c r="P187" s="383"/>
      <c r="Q187" s="383"/>
      <c r="R187" s="383"/>
      <c r="S187" s="383"/>
      <c r="T187" s="384"/>
      <c r="AT187" s="265" t="s">
        <v>294</v>
      </c>
      <c r="AU187" s="265" t="s">
        <v>86</v>
      </c>
      <c r="AV187" s="257" t="s">
        <v>86</v>
      </c>
      <c r="AW187" s="257" t="s">
        <v>40</v>
      </c>
      <c r="AX187" s="257" t="s">
        <v>26</v>
      </c>
      <c r="AY187" s="265" t="s">
        <v>284</v>
      </c>
    </row>
    <row r="188" spans="2:65" s="285" customFormat="1" ht="22.5" customHeight="1">
      <c r="B188" s="347"/>
      <c r="C188" s="252" t="s">
        <v>410</v>
      </c>
      <c r="D188" s="252" t="s">
        <v>287</v>
      </c>
      <c r="E188" s="253" t="s">
        <v>405</v>
      </c>
      <c r="F188" s="236" t="s">
        <v>1796</v>
      </c>
      <c r="G188" s="254" t="s">
        <v>308</v>
      </c>
      <c r="H188" s="255">
        <v>107.955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2477</v>
      </c>
    </row>
    <row r="189" spans="2:51" s="257" customFormat="1" ht="13.5">
      <c r="B189" s="381"/>
      <c r="D189" s="262" t="s">
        <v>294</v>
      </c>
      <c r="E189" s="265" t="s">
        <v>5</v>
      </c>
      <c r="F189" s="239" t="s">
        <v>2407</v>
      </c>
      <c r="H189" s="266">
        <v>129.86</v>
      </c>
      <c r="I189" s="426"/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77</v>
      </c>
      <c r="AY189" s="265" t="s">
        <v>284</v>
      </c>
    </row>
    <row r="190" spans="2:51" s="257" customFormat="1" ht="13.5">
      <c r="B190" s="381"/>
      <c r="D190" s="262" t="s">
        <v>294</v>
      </c>
      <c r="E190" s="265" t="s">
        <v>5</v>
      </c>
      <c r="F190" s="239" t="s">
        <v>408</v>
      </c>
      <c r="H190" s="266">
        <v>-28.019</v>
      </c>
      <c r="I190" s="426"/>
      <c r="L190" s="381"/>
      <c r="M190" s="382"/>
      <c r="N190" s="383"/>
      <c r="O190" s="383"/>
      <c r="P190" s="383"/>
      <c r="Q190" s="383"/>
      <c r="R190" s="383"/>
      <c r="S190" s="383"/>
      <c r="T190" s="384"/>
      <c r="AT190" s="265" t="s">
        <v>294</v>
      </c>
      <c r="AU190" s="265" t="s">
        <v>86</v>
      </c>
      <c r="AV190" s="257" t="s">
        <v>86</v>
      </c>
      <c r="AW190" s="257" t="s">
        <v>40</v>
      </c>
      <c r="AX190" s="257" t="s">
        <v>77</v>
      </c>
      <c r="AY190" s="265" t="s">
        <v>284</v>
      </c>
    </row>
    <row r="191" spans="2:51" s="257" customFormat="1" ht="13.5">
      <c r="B191" s="381"/>
      <c r="D191" s="262" t="s">
        <v>294</v>
      </c>
      <c r="E191" s="265" t="s">
        <v>5</v>
      </c>
      <c r="F191" s="239" t="s">
        <v>2384</v>
      </c>
      <c r="H191" s="266">
        <v>13.102</v>
      </c>
      <c r="I191" s="426"/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77</v>
      </c>
      <c r="AY191" s="265" t="s">
        <v>284</v>
      </c>
    </row>
    <row r="192" spans="2:51" s="257" customFormat="1" ht="13.5">
      <c r="B192" s="381"/>
      <c r="D192" s="262" t="s">
        <v>294</v>
      </c>
      <c r="E192" s="265" t="s">
        <v>5</v>
      </c>
      <c r="F192" s="239" t="s">
        <v>2478</v>
      </c>
      <c r="H192" s="266">
        <v>-6.988</v>
      </c>
      <c r="I192" s="426"/>
      <c r="L192" s="381"/>
      <c r="M192" s="382"/>
      <c r="N192" s="383"/>
      <c r="O192" s="383"/>
      <c r="P192" s="383"/>
      <c r="Q192" s="383"/>
      <c r="R192" s="383"/>
      <c r="S192" s="383"/>
      <c r="T192" s="384"/>
      <c r="AT192" s="265" t="s">
        <v>294</v>
      </c>
      <c r="AU192" s="265" t="s">
        <v>86</v>
      </c>
      <c r="AV192" s="257" t="s">
        <v>86</v>
      </c>
      <c r="AW192" s="257" t="s">
        <v>40</v>
      </c>
      <c r="AX192" s="257" t="s">
        <v>77</v>
      </c>
      <c r="AY192" s="265" t="s">
        <v>284</v>
      </c>
    </row>
    <row r="193" spans="2:51" s="267" customFormat="1" ht="13.5">
      <c r="B193" s="390"/>
      <c r="D193" s="258" t="s">
        <v>294</v>
      </c>
      <c r="E193" s="268" t="s">
        <v>2413</v>
      </c>
      <c r="F193" s="240" t="s">
        <v>304</v>
      </c>
      <c r="H193" s="269">
        <v>107.955</v>
      </c>
      <c r="I193" s="427"/>
      <c r="L193" s="390"/>
      <c r="M193" s="391"/>
      <c r="N193" s="392"/>
      <c r="O193" s="392"/>
      <c r="P193" s="392"/>
      <c r="Q193" s="392"/>
      <c r="R193" s="392"/>
      <c r="S193" s="392"/>
      <c r="T193" s="393"/>
      <c r="AT193" s="394" t="s">
        <v>294</v>
      </c>
      <c r="AU193" s="394" t="s">
        <v>86</v>
      </c>
      <c r="AV193" s="267" t="s">
        <v>292</v>
      </c>
      <c r="AW193" s="267" t="s">
        <v>40</v>
      </c>
      <c r="AX193" s="267" t="s">
        <v>26</v>
      </c>
      <c r="AY193" s="394" t="s">
        <v>284</v>
      </c>
    </row>
    <row r="194" spans="2:65" s="285" customFormat="1" ht="22.5" customHeight="1">
      <c r="B194" s="347"/>
      <c r="C194" s="252" t="s">
        <v>414</v>
      </c>
      <c r="D194" s="252" t="s">
        <v>287</v>
      </c>
      <c r="E194" s="253" t="s">
        <v>411</v>
      </c>
      <c r="F194" s="236" t="s">
        <v>412</v>
      </c>
      <c r="G194" s="254" t="s">
        <v>308</v>
      </c>
      <c r="H194" s="255">
        <v>107.955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2479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2413</v>
      </c>
      <c r="H195" s="260">
        <v>107.955</v>
      </c>
      <c r="I195" s="426"/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423</v>
      </c>
      <c r="D196" s="252" t="s">
        <v>287</v>
      </c>
      <c r="E196" s="253" t="s">
        <v>429</v>
      </c>
      <c r="F196" s="236" t="s">
        <v>430</v>
      </c>
      <c r="G196" s="254" t="s">
        <v>308</v>
      </c>
      <c r="H196" s="255">
        <v>107.955</v>
      </c>
      <c r="I196" s="123">
        <v>0</v>
      </c>
      <c r="J196" s="256">
        <f>ROUND(I196*H196,2)</f>
        <v>0</v>
      </c>
      <c r="K196" s="236" t="s">
        <v>5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2480</v>
      </c>
    </row>
    <row r="197" spans="2:51" s="257" customFormat="1" ht="13.5">
      <c r="B197" s="381"/>
      <c r="D197" s="258" t="s">
        <v>294</v>
      </c>
      <c r="E197" s="259" t="s">
        <v>5</v>
      </c>
      <c r="F197" s="237" t="s">
        <v>2413</v>
      </c>
      <c r="H197" s="260">
        <v>107.955</v>
      </c>
      <c r="I197" s="426"/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26</v>
      </c>
      <c r="AY197" s="265" t="s">
        <v>284</v>
      </c>
    </row>
    <row r="198" spans="2:65" s="285" customFormat="1" ht="22.5" customHeight="1">
      <c r="B198" s="347"/>
      <c r="C198" s="252" t="s">
        <v>428</v>
      </c>
      <c r="D198" s="252" t="s">
        <v>287</v>
      </c>
      <c r="E198" s="253" t="s">
        <v>415</v>
      </c>
      <c r="F198" s="236" t="s">
        <v>1802</v>
      </c>
      <c r="G198" s="254" t="s">
        <v>308</v>
      </c>
      <c r="H198" s="255">
        <v>28.019</v>
      </c>
      <c r="I198" s="123">
        <v>0</v>
      </c>
      <c r="J198" s="256">
        <f>ROUND(I198*H198,2)</f>
        <v>0</v>
      </c>
      <c r="K198" s="236" t="s">
        <v>291</v>
      </c>
      <c r="L198" s="347"/>
      <c r="M198" s="372" t="s">
        <v>5</v>
      </c>
      <c r="N198" s="373" t="s">
        <v>48</v>
      </c>
      <c r="O198" s="300"/>
      <c r="P198" s="374">
        <f>O198*H198</f>
        <v>0</v>
      </c>
      <c r="Q198" s="374">
        <v>0</v>
      </c>
      <c r="R198" s="374">
        <f>Q198*H198</f>
        <v>0</v>
      </c>
      <c r="S198" s="374">
        <v>0</v>
      </c>
      <c r="T198" s="375">
        <f>S198*H198</f>
        <v>0</v>
      </c>
      <c r="AR198" s="341" t="s">
        <v>292</v>
      </c>
      <c r="AT198" s="341" t="s">
        <v>287</v>
      </c>
      <c r="AU198" s="341" t="s">
        <v>86</v>
      </c>
      <c r="AY198" s="341" t="s">
        <v>284</v>
      </c>
      <c r="BE198" s="376">
        <f>IF(N198="základní",J198,0)</f>
        <v>0</v>
      </c>
      <c r="BF198" s="376">
        <f>IF(N198="snížená",J198,0)</f>
        <v>0</v>
      </c>
      <c r="BG198" s="376">
        <f>IF(N198="zákl. přenesená",J198,0)</f>
        <v>0</v>
      </c>
      <c r="BH198" s="376">
        <f>IF(N198="sníž. přenesená",J198,0)</f>
        <v>0</v>
      </c>
      <c r="BI198" s="376">
        <f>IF(N198="nulová",J198,0)</f>
        <v>0</v>
      </c>
      <c r="BJ198" s="341" t="s">
        <v>26</v>
      </c>
      <c r="BK198" s="376">
        <f>ROUND(I198*H198,2)</f>
        <v>0</v>
      </c>
      <c r="BL198" s="341" t="s">
        <v>292</v>
      </c>
      <c r="BM198" s="341" t="s">
        <v>2481</v>
      </c>
    </row>
    <row r="199" spans="2:51" s="261" customFormat="1" ht="13.5">
      <c r="B199" s="377"/>
      <c r="D199" s="262" t="s">
        <v>294</v>
      </c>
      <c r="E199" s="263" t="s">
        <v>5</v>
      </c>
      <c r="F199" s="238" t="s">
        <v>298</v>
      </c>
      <c r="H199" s="264" t="s">
        <v>5</v>
      </c>
      <c r="I199" s="136"/>
      <c r="L199" s="377"/>
      <c r="M199" s="378"/>
      <c r="N199" s="379"/>
      <c r="O199" s="379"/>
      <c r="P199" s="379"/>
      <c r="Q199" s="379"/>
      <c r="R199" s="379"/>
      <c r="S199" s="379"/>
      <c r="T199" s="380"/>
      <c r="AT199" s="264" t="s">
        <v>294</v>
      </c>
      <c r="AU199" s="264" t="s">
        <v>86</v>
      </c>
      <c r="AV199" s="261" t="s">
        <v>26</v>
      </c>
      <c r="AW199" s="261" t="s">
        <v>40</v>
      </c>
      <c r="AX199" s="261" t="s">
        <v>77</v>
      </c>
      <c r="AY199" s="264" t="s">
        <v>284</v>
      </c>
    </row>
    <row r="200" spans="2:51" s="257" customFormat="1" ht="13.5">
      <c r="B200" s="381"/>
      <c r="D200" s="262" t="s">
        <v>294</v>
      </c>
      <c r="E200" s="265" t="s">
        <v>5</v>
      </c>
      <c r="F200" s="239" t="s">
        <v>2482</v>
      </c>
      <c r="H200" s="266">
        <v>20.816</v>
      </c>
      <c r="I200" s="426"/>
      <c r="L200" s="381"/>
      <c r="M200" s="382"/>
      <c r="N200" s="383"/>
      <c r="O200" s="383"/>
      <c r="P200" s="383"/>
      <c r="Q200" s="383"/>
      <c r="R200" s="383"/>
      <c r="S200" s="383"/>
      <c r="T200" s="384"/>
      <c r="AT200" s="265" t="s">
        <v>294</v>
      </c>
      <c r="AU200" s="265" t="s">
        <v>86</v>
      </c>
      <c r="AV200" s="257" t="s">
        <v>86</v>
      </c>
      <c r="AW200" s="257" t="s">
        <v>40</v>
      </c>
      <c r="AX200" s="257" t="s">
        <v>77</v>
      </c>
      <c r="AY200" s="265" t="s">
        <v>284</v>
      </c>
    </row>
    <row r="201" spans="2:51" s="257" customFormat="1" ht="13.5">
      <c r="B201" s="381"/>
      <c r="D201" s="262" t="s">
        <v>294</v>
      </c>
      <c r="E201" s="265" t="s">
        <v>5</v>
      </c>
      <c r="F201" s="239" t="s">
        <v>2483</v>
      </c>
      <c r="H201" s="266">
        <v>3.277</v>
      </c>
      <c r="I201" s="426"/>
      <c r="L201" s="381"/>
      <c r="M201" s="382"/>
      <c r="N201" s="383"/>
      <c r="O201" s="383"/>
      <c r="P201" s="383"/>
      <c r="Q201" s="383"/>
      <c r="R201" s="383"/>
      <c r="S201" s="383"/>
      <c r="T201" s="384"/>
      <c r="AT201" s="265" t="s">
        <v>294</v>
      </c>
      <c r="AU201" s="265" t="s">
        <v>86</v>
      </c>
      <c r="AV201" s="257" t="s">
        <v>86</v>
      </c>
      <c r="AW201" s="257" t="s">
        <v>40</v>
      </c>
      <c r="AX201" s="257" t="s">
        <v>77</v>
      </c>
      <c r="AY201" s="265" t="s">
        <v>284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2484</v>
      </c>
      <c r="H202" s="266">
        <v>1.766</v>
      </c>
      <c r="I202" s="426"/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2445</v>
      </c>
      <c r="H203" s="266">
        <v>2.16</v>
      </c>
      <c r="I203" s="426"/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78" customFormat="1" ht="13.5">
      <c r="B204" s="395"/>
      <c r="D204" s="262" t="s">
        <v>294</v>
      </c>
      <c r="E204" s="279" t="s">
        <v>246</v>
      </c>
      <c r="F204" s="280" t="s">
        <v>680</v>
      </c>
      <c r="H204" s="281">
        <v>28.019</v>
      </c>
      <c r="I204" s="428"/>
      <c r="L204" s="395"/>
      <c r="M204" s="396"/>
      <c r="N204" s="397"/>
      <c r="O204" s="397"/>
      <c r="P204" s="397"/>
      <c r="Q204" s="397"/>
      <c r="R204" s="397"/>
      <c r="S204" s="397"/>
      <c r="T204" s="398"/>
      <c r="AT204" s="279" t="s">
        <v>294</v>
      </c>
      <c r="AU204" s="279" t="s">
        <v>86</v>
      </c>
      <c r="AV204" s="278" t="s">
        <v>305</v>
      </c>
      <c r="AW204" s="278" t="s">
        <v>40</v>
      </c>
      <c r="AX204" s="278" t="s">
        <v>26</v>
      </c>
      <c r="AY204" s="279" t="s">
        <v>284</v>
      </c>
    </row>
    <row r="205" spans="2:63" s="246" customFormat="1" ht="29.85" customHeight="1">
      <c r="B205" s="365"/>
      <c r="D205" s="250" t="s">
        <v>76</v>
      </c>
      <c r="E205" s="242" t="s">
        <v>373</v>
      </c>
      <c r="F205" s="242" t="s">
        <v>1686</v>
      </c>
      <c r="I205" s="425"/>
      <c r="J205" s="251">
        <f>BK205</f>
        <v>0</v>
      </c>
      <c r="L205" s="365"/>
      <c r="M205" s="366"/>
      <c r="N205" s="367"/>
      <c r="O205" s="367"/>
      <c r="P205" s="368">
        <f>SUM(P206:P220)</f>
        <v>0</v>
      </c>
      <c r="Q205" s="367"/>
      <c r="R205" s="368">
        <f>SUM(R206:R220)</f>
        <v>0.002096</v>
      </c>
      <c r="S205" s="367"/>
      <c r="T205" s="369">
        <f>SUM(T206:T220)</f>
        <v>0</v>
      </c>
      <c r="AR205" s="247" t="s">
        <v>26</v>
      </c>
      <c r="AT205" s="370" t="s">
        <v>76</v>
      </c>
      <c r="AU205" s="370" t="s">
        <v>26</v>
      </c>
      <c r="AY205" s="247" t="s">
        <v>284</v>
      </c>
      <c r="BK205" s="371">
        <f>SUM(BK206:BK220)</f>
        <v>0</v>
      </c>
    </row>
    <row r="206" spans="2:65" s="285" customFormat="1" ht="22.5" customHeight="1">
      <c r="B206" s="347"/>
      <c r="C206" s="252" t="s">
        <v>433</v>
      </c>
      <c r="D206" s="252" t="s">
        <v>287</v>
      </c>
      <c r="E206" s="253" t="s">
        <v>1687</v>
      </c>
      <c r="F206" s="236" t="s">
        <v>2485</v>
      </c>
      <c r="G206" s="254" t="s">
        <v>290</v>
      </c>
      <c r="H206" s="255">
        <v>69.876</v>
      </c>
      <c r="I206" s="123">
        <v>0</v>
      </c>
      <c r="J206" s="256">
        <f>ROUND(I206*H206,2)</f>
        <v>0</v>
      </c>
      <c r="K206" s="236" t="s">
        <v>291</v>
      </c>
      <c r="L206" s="347"/>
      <c r="M206" s="372" t="s">
        <v>5</v>
      </c>
      <c r="N206" s="373" t="s">
        <v>48</v>
      </c>
      <c r="O206" s="300"/>
      <c r="P206" s="374">
        <f>O206*H206</f>
        <v>0</v>
      </c>
      <c r="Q206" s="374">
        <v>0</v>
      </c>
      <c r="R206" s="374">
        <f>Q206*H206</f>
        <v>0</v>
      </c>
      <c r="S206" s="374">
        <v>0</v>
      </c>
      <c r="T206" s="375">
        <f>S206*H206</f>
        <v>0</v>
      </c>
      <c r="AR206" s="341" t="s">
        <v>292</v>
      </c>
      <c r="AT206" s="341" t="s">
        <v>287</v>
      </c>
      <c r="AU206" s="341" t="s">
        <v>86</v>
      </c>
      <c r="AY206" s="341" t="s">
        <v>284</v>
      </c>
      <c r="BE206" s="376">
        <f>IF(N206="základní",J206,0)</f>
        <v>0</v>
      </c>
      <c r="BF206" s="376">
        <f>IF(N206="snížená",J206,0)</f>
        <v>0</v>
      </c>
      <c r="BG206" s="376">
        <f>IF(N206="zákl. přenesená",J206,0)</f>
        <v>0</v>
      </c>
      <c r="BH206" s="376">
        <f>IF(N206="sníž. přenesená",J206,0)</f>
        <v>0</v>
      </c>
      <c r="BI206" s="376">
        <f>IF(N206="nulová",J206,0)</f>
        <v>0</v>
      </c>
      <c r="BJ206" s="341" t="s">
        <v>26</v>
      </c>
      <c r="BK206" s="376">
        <f>ROUND(I206*H206,2)</f>
        <v>0</v>
      </c>
      <c r="BL206" s="341" t="s">
        <v>292</v>
      </c>
      <c r="BM206" s="341" t="s">
        <v>2486</v>
      </c>
    </row>
    <row r="207" spans="2:51" s="261" customFormat="1" ht="13.5">
      <c r="B207" s="377"/>
      <c r="D207" s="262" t="s">
        <v>294</v>
      </c>
      <c r="E207" s="263" t="s">
        <v>5</v>
      </c>
      <c r="F207" s="238" t="s">
        <v>298</v>
      </c>
      <c r="H207" s="264" t="s">
        <v>5</v>
      </c>
      <c r="I207" s="136"/>
      <c r="L207" s="377"/>
      <c r="M207" s="378"/>
      <c r="N207" s="379"/>
      <c r="O207" s="379"/>
      <c r="P207" s="379"/>
      <c r="Q207" s="379"/>
      <c r="R207" s="379"/>
      <c r="S207" s="379"/>
      <c r="T207" s="380"/>
      <c r="AT207" s="264" t="s">
        <v>294</v>
      </c>
      <c r="AU207" s="264" t="s">
        <v>86</v>
      </c>
      <c r="AV207" s="261" t="s">
        <v>26</v>
      </c>
      <c r="AW207" s="261" t="s">
        <v>40</v>
      </c>
      <c r="AX207" s="261" t="s">
        <v>77</v>
      </c>
      <c r="AY207" s="264" t="s">
        <v>284</v>
      </c>
    </row>
    <row r="208" spans="2:51" s="257" customFormat="1" ht="13.5">
      <c r="B208" s="381"/>
      <c r="D208" s="258" t="s">
        <v>294</v>
      </c>
      <c r="E208" s="259" t="s">
        <v>2382</v>
      </c>
      <c r="F208" s="237" t="s">
        <v>2487</v>
      </c>
      <c r="H208" s="260">
        <v>69.876</v>
      </c>
      <c r="I208" s="426"/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26</v>
      </c>
      <c r="AY208" s="265" t="s">
        <v>284</v>
      </c>
    </row>
    <row r="209" spans="2:65" s="285" customFormat="1" ht="22.5" customHeight="1">
      <c r="B209" s="347"/>
      <c r="C209" s="252" t="s">
        <v>438</v>
      </c>
      <c r="D209" s="252" t="s">
        <v>287</v>
      </c>
      <c r="E209" s="253" t="s">
        <v>1696</v>
      </c>
      <c r="F209" s="236" t="s">
        <v>2488</v>
      </c>
      <c r="G209" s="254" t="s">
        <v>290</v>
      </c>
      <c r="H209" s="255">
        <v>69.876</v>
      </c>
      <c r="I209" s="123">
        <v>0</v>
      </c>
      <c r="J209" s="256">
        <f>ROUND(I209*H209,2)</f>
        <v>0</v>
      </c>
      <c r="K209" s="236" t="s">
        <v>291</v>
      </c>
      <c r="L209" s="347"/>
      <c r="M209" s="372" t="s">
        <v>5</v>
      </c>
      <c r="N209" s="373" t="s">
        <v>48</v>
      </c>
      <c r="O209" s="300"/>
      <c r="P209" s="374">
        <f>O209*H209</f>
        <v>0</v>
      </c>
      <c r="Q209" s="374">
        <v>0</v>
      </c>
      <c r="R209" s="374">
        <f>Q209*H209</f>
        <v>0</v>
      </c>
      <c r="S209" s="374">
        <v>0</v>
      </c>
      <c r="T209" s="375">
        <f>S209*H209</f>
        <v>0</v>
      </c>
      <c r="AR209" s="341" t="s">
        <v>292</v>
      </c>
      <c r="AT209" s="341" t="s">
        <v>287</v>
      </c>
      <c r="AU209" s="341" t="s">
        <v>86</v>
      </c>
      <c r="AY209" s="341" t="s">
        <v>284</v>
      </c>
      <c r="BE209" s="376">
        <f>IF(N209="základní",J209,0)</f>
        <v>0</v>
      </c>
      <c r="BF209" s="376">
        <f>IF(N209="snížená",J209,0)</f>
        <v>0</v>
      </c>
      <c r="BG209" s="376">
        <f>IF(N209="zákl. přenesená",J209,0)</f>
        <v>0</v>
      </c>
      <c r="BH209" s="376">
        <f>IF(N209="sníž. přenesená",J209,0)</f>
        <v>0</v>
      </c>
      <c r="BI209" s="376">
        <f>IF(N209="nulová",J209,0)</f>
        <v>0</v>
      </c>
      <c r="BJ209" s="341" t="s">
        <v>26</v>
      </c>
      <c r="BK209" s="376">
        <f>ROUND(I209*H209,2)</f>
        <v>0</v>
      </c>
      <c r="BL209" s="341" t="s">
        <v>292</v>
      </c>
      <c r="BM209" s="341" t="s">
        <v>2489</v>
      </c>
    </row>
    <row r="210" spans="2:51" s="257" customFormat="1" ht="13.5">
      <c r="B210" s="381"/>
      <c r="D210" s="258" t="s">
        <v>294</v>
      </c>
      <c r="E210" s="259" t="s">
        <v>5</v>
      </c>
      <c r="F210" s="237" t="s">
        <v>2382</v>
      </c>
      <c r="H210" s="260">
        <v>69.876</v>
      </c>
      <c r="I210" s="426"/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26</v>
      </c>
      <c r="AY210" s="265" t="s">
        <v>284</v>
      </c>
    </row>
    <row r="211" spans="2:65" s="285" customFormat="1" ht="22.5" customHeight="1">
      <c r="B211" s="347"/>
      <c r="C211" s="252" t="s">
        <v>444</v>
      </c>
      <c r="D211" s="252" t="s">
        <v>287</v>
      </c>
      <c r="E211" s="253" t="s">
        <v>1699</v>
      </c>
      <c r="F211" s="236" t="s">
        <v>2490</v>
      </c>
      <c r="G211" s="254" t="s">
        <v>290</v>
      </c>
      <c r="H211" s="255">
        <v>69.876</v>
      </c>
      <c r="I211" s="123">
        <v>0</v>
      </c>
      <c r="J211" s="256">
        <f>ROUND(I211*H211,2)</f>
        <v>0</v>
      </c>
      <c r="K211" s="236" t="s">
        <v>291</v>
      </c>
      <c r="L211" s="347"/>
      <c r="M211" s="372" t="s">
        <v>5</v>
      </c>
      <c r="N211" s="373" t="s">
        <v>48</v>
      </c>
      <c r="O211" s="300"/>
      <c r="P211" s="374">
        <f>O211*H211</f>
        <v>0</v>
      </c>
      <c r="Q211" s="374">
        <v>0</v>
      </c>
      <c r="R211" s="374">
        <f>Q211*H211</f>
        <v>0</v>
      </c>
      <c r="S211" s="374">
        <v>0</v>
      </c>
      <c r="T211" s="375">
        <f>S211*H211</f>
        <v>0</v>
      </c>
      <c r="AR211" s="341" t="s">
        <v>292</v>
      </c>
      <c r="AT211" s="341" t="s">
        <v>287</v>
      </c>
      <c r="AU211" s="341" t="s">
        <v>86</v>
      </c>
      <c r="AY211" s="341" t="s">
        <v>284</v>
      </c>
      <c r="BE211" s="376">
        <f>IF(N211="základní",J211,0)</f>
        <v>0</v>
      </c>
      <c r="BF211" s="376">
        <f>IF(N211="snížená",J211,0)</f>
        <v>0</v>
      </c>
      <c r="BG211" s="376">
        <f>IF(N211="zákl. přenesená",J211,0)</f>
        <v>0</v>
      </c>
      <c r="BH211" s="376">
        <f>IF(N211="sníž. přenesená",J211,0)</f>
        <v>0</v>
      </c>
      <c r="BI211" s="376">
        <f>IF(N211="nulová",J211,0)</f>
        <v>0</v>
      </c>
      <c r="BJ211" s="341" t="s">
        <v>26</v>
      </c>
      <c r="BK211" s="376">
        <f>ROUND(I211*H211,2)</f>
        <v>0</v>
      </c>
      <c r="BL211" s="341" t="s">
        <v>292</v>
      </c>
      <c r="BM211" s="341" t="s">
        <v>2491</v>
      </c>
    </row>
    <row r="212" spans="2:51" s="257" customFormat="1" ht="13.5">
      <c r="B212" s="381"/>
      <c r="D212" s="258" t="s">
        <v>294</v>
      </c>
      <c r="E212" s="259" t="s">
        <v>5</v>
      </c>
      <c r="F212" s="237" t="s">
        <v>2382</v>
      </c>
      <c r="H212" s="260">
        <v>69.876</v>
      </c>
      <c r="I212" s="426"/>
      <c r="L212" s="381"/>
      <c r="M212" s="382"/>
      <c r="N212" s="383"/>
      <c r="O212" s="383"/>
      <c r="P212" s="383"/>
      <c r="Q212" s="383"/>
      <c r="R212" s="383"/>
      <c r="S212" s="383"/>
      <c r="T212" s="384"/>
      <c r="AT212" s="265" t="s">
        <v>294</v>
      </c>
      <c r="AU212" s="265" t="s">
        <v>86</v>
      </c>
      <c r="AV212" s="257" t="s">
        <v>86</v>
      </c>
      <c r="AW212" s="257" t="s">
        <v>40</v>
      </c>
      <c r="AX212" s="257" t="s">
        <v>26</v>
      </c>
      <c r="AY212" s="265" t="s">
        <v>284</v>
      </c>
    </row>
    <row r="213" spans="2:65" s="285" customFormat="1" ht="22.5" customHeight="1">
      <c r="B213" s="347"/>
      <c r="C213" s="272" t="s">
        <v>449</v>
      </c>
      <c r="D213" s="272" t="s">
        <v>439</v>
      </c>
      <c r="E213" s="273" t="s">
        <v>1702</v>
      </c>
      <c r="F213" s="274" t="s">
        <v>2492</v>
      </c>
      <c r="G213" s="275" t="s">
        <v>1538</v>
      </c>
      <c r="H213" s="276">
        <v>2.096</v>
      </c>
      <c r="I213" s="145">
        <v>0</v>
      </c>
      <c r="J213" s="277">
        <f>ROUND(I213*H213,2)</f>
        <v>0</v>
      </c>
      <c r="K213" s="274" t="s">
        <v>291</v>
      </c>
      <c r="L213" s="399"/>
      <c r="M213" s="400" t="s">
        <v>5</v>
      </c>
      <c r="N213" s="401" t="s">
        <v>48</v>
      </c>
      <c r="O213" s="300"/>
      <c r="P213" s="374">
        <f>O213*H213</f>
        <v>0</v>
      </c>
      <c r="Q213" s="374">
        <v>0.001</v>
      </c>
      <c r="R213" s="374">
        <f>Q213*H213</f>
        <v>0.002096</v>
      </c>
      <c r="S213" s="374">
        <v>0</v>
      </c>
      <c r="T213" s="375">
        <f>S213*H213</f>
        <v>0</v>
      </c>
      <c r="AR213" s="341" t="s">
        <v>332</v>
      </c>
      <c r="AT213" s="341" t="s">
        <v>439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2493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2494</v>
      </c>
      <c r="H214" s="260">
        <v>2.096</v>
      </c>
      <c r="I214" s="426"/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1706</v>
      </c>
      <c r="F215" s="236" t="s">
        <v>2495</v>
      </c>
      <c r="G215" s="254" t="s">
        <v>290</v>
      </c>
      <c r="H215" s="255">
        <v>174.69</v>
      </c>
      <c r="I215" s="123">
        <v>0</v>
      </c>
      <c r="J215" s="256">
        <f>ROUND(I215*H215,2)</f>
        <v>0</v>
      </c>
      <c r="K215" s="236" t="s">
        <v>291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2496</v>
      </c>
    </row>
    <row r="216" spans="2:51" s="261" customFormat="1" ht="13.5">
      <c r="B216" s="377"/>
      <c r="D216" s="262" t="s">
        <v>294</v>
      </c>
      <c r="E216" s="263" t="s">
        <v>5</v>
      </c>
      <c r="F216" s="238" t="s">
        <v>298</v>
      </c>
      <c r="H216" s="264" t="s">
        <v>5</v>
      </c>
      <c r="I216" s="136"/>
      <c r="L216" s="377"/>
      <c r="M216" s="378"/>
      <c r="N216" s="379"/>
      <c r="O216" s="379"/>
      <c r="P216" s="379"/>
      <c r="Q216" s="379"/>
      <c r="R216" s="379"/>
      <c r="S216" s="379"/>
      <c r="T216" s="380"/>
      <c r="AT216" s="264" t="s">
        <v>294</v>
      </c>
      <c r="AU216" s="264" t="s">
        <v>86</v>
      </c>
      <c r="AV216" s="261" t="s">
        <v>26</v>
      </c>
      <c r="AW216" s="261" t="s">
        <v>40</v>
      </c>
      <c r="AX216" s="261" t="s">
        <v>77</v>
      </c>
      <c r="AY216" s="264" t="s">
        <v>284</v>
      </c>
    </row>
    <row r="217" spans="2:51" s="257" customFormat="1" ht="13.5">
      <c r="B217" s="381"/>
      <c r="D217" s="258" t="s">
        <v>294</v>
      </c>
      <c r="E217" s="259" t="s">
        <v>5</v>
      </c>
      <c r="F217" s="237" t="s">
        <v>2497</v>
      </c>
      <c r="H217" s="260">
        <v>174.69</v>
      </c>
      <c r="I217" s="426"/>
      <c r="L217" s="381"/>
      <c r="M217" s="382"/>
      <c r="N217" s="383"/>
      <c r="O217" s="383"/>
      <c r="P217" s="383"/>
      <c r="Q217" s="383"/>
      <c r="R217" s="383"/>
      <c r="S217" s="383"/>
      <c r="T217" s="384"/>
      <c r="AT217" s="265" t="s">
        <v>294</v>
      </c>
      <c r="AU217" s="265" t="s">
        <v>86</v>
      </c>
      <c r="AV217" s="257" t="s">
        <v>86</v>
      </c>
      <c r="AW217" s="257" t="s">
        <v>40</v>
      </c>
      <c r="AX217" s="257" t="s">
        <v>26</v>
      </c>
      <c r="AY217" s="265" t="s">
        <v>284</v>
      </c>
    </row>
    <row r="218" spans="2:65" s="285" customFormat="1" ht="22.5" customHeight="1">
      <c r="B218" s="347"/>
      <c r="C218" s="252" t="s">
        <v>459</v>
      </c>
      <c r="D218" s="252" t="s">
        <v>287</v>
      </c>
      <c r="E218" s="253" t="s">
        <v>2498</v>
      </c>
      <c r="F218" s="236" t="s">
        <v>2499</v>
      </c>
      <c r="G218" s="254" t="s">
        <v>909</v>
      </c>
      <c r="H218" s="255">
        <v>1</v>
      </c>
      <c r="I218" s="123">
        <v>0</v>
      </c>
      <c r="J218" s="256">
        <f>ROUND(I218*H218,2)</f>
        <v>0</v>
      </c>
      <c r="K218" s="236" t="s">
        <v>5</v>
      </c>
      <c r="L218" s="347"/>
      <c r="M218" s="372" t="s">
        <v>5</v>
      </c>
      <c r="N218" s="373" t="s">
        <v>48</v>
      </c>
      <c r="O218" s="300"/>
      <c r="P218" s="374">
        <f>O218*H218</f>
        <v>0</v>
      </c>
      <c r="Q218" s="374">
        <v>0</v>
      </c>
      <c r="R218" s="374">
        <f>Q218*H218</f>
        <v>0</v>
      </c>
      <c r="S218" s="374">
        <v>0</v>
      </c>
      <c r="T218" s="375">
        <f>S218*H218</f>
        <v>0</v>
      </c>
      <c r="AR218" s="341" t="s">
        <v>292</v>
      </c>
      <c r="AT218" s="341" t="s">
        <v>287</v>
      </c>
      <c r="AU218" s="341" t="s">
        <v>86</v>
      </c>
      <c r="AY218" s="341" t="s">
        <v>284</v>
      </c>
      <c r="BE218" s="376">
        <f>IF(N218="základní",J218,0)</f>
        <v>0</v>
      </c>
      <c r="BF218" s="376">
        <f>IF(N218="snížená",J218,0)</f>
        <v>0</v>
      </c>
      <c r="BG218" s="376">
        <f>IF(N218="zákl. přenesená",J218,0)</f>
        <v>0</v>
      </c>
      <c r="BH218" s="376">
        <f>IF(N218="sníž. přenesená",J218,0)</f>
        <v>0</v>
      </c>
      <c r="BI218" s="376">
        <f>IF(N218="nulová",J218,0)</f>
        <v>0</v>
      </c>
      <c r="BJ218" s="341" t="s">
        <v>26</v>
      </c>
      <c r="BK218" s="376">
        <f>ROUND(I218*H218,2)</f>
        <v>0</v>
      </c>
      <c r="BL218" s="341" t="s">
        <v>292</v>
      </c>
      <c r="BM218" s="341" t="s">
        <v>2500</v>
      </c>
    </row>
    <row r="219" spans="2:51" s="261" customFormat="1" ht="13.5">
      <c r="B219" s="377"/>
      <c r="D219" s="262" t="s">
        <v>294</v>
      </c>
      <c r="E219" s="263" t="s">
        <v>5</v>
      </c>
      <c r="F219" s="238" t="s">
        <v>298</v>
      </c>
      <c r="H219" s="264" t="s">
        <v>5</v>
      </c>
      <c r="I219" s="136"/>
      <c r="L219" s="377"/>
      <c r="M219" s="378"/>
      <c r="N219" s="379"/>
      <c r="O219" s="379"/>
      <c r="P219" s="379"/>
      <c r="Q219" s="379"/>
      <c r="R219" s="379"/>
      <c r="S219" s="379"/>
      <c r="T219" s="380"/>
      <c r="AT219" s="264" t="s">
        <v>294</v>
      </c>
      <c r="AU219" s="264" t="s">
        <v>86</v>
      </c>
      <c r="AV219" s="261" t="s">
        <v>26</v>
      </c>
      <c r="AW219" s="261" t="s">
        <v>40</v>
      </c>
      <c r="AX219" s="261" t="s">
        <v>77</v>
      </c>
      <c r="AY219" s="264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26</v>
      </c>
      <c r="H220" s="266">
        <v>1</v>
      </c>
      <c r="I220" s="426"/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26</v>
      </c>
      <c r="AY220" s="265" t="s">
        <v>284</v>
      </c>
    </row>
    <row r="221" spans="2:63" s="246" customFormat="1" ht="29.85" customHeight="1">
      <c r="B221" s="365"/>
      <c r="D221" s="250" t="s">
        <v>76</v>
      </c>
      <c r="E221" s="242" t="s">
        <v>86</v>
      </c>
      <c r="F221" s="242" t="s">
        <v>432</v>
      </c>
      <c r="I221" s="425"/>
      <c r="J221" s="251">
        <f>BK221</f>
        <v>0</v>
      </c>
      <c r="L221" s="365"/>
      <c r="M221" s="366"/>
      <c r="N221" s="367"/>
      <c r="O221" s="367"/>
      <c r="P221" s="368">
        <f>SUM(P222:P245)</f>
        <v>0</v>
      </c>
      <c r="Q221" s="367"/>
      <c r="R221" s="368">
        <f>SUM(R222:R245)</f>
        <v>111.71208254</v>
      </c>
      <c r="S221" s="367"/>
      <c r="T221" s="369">
        <f>SUM(T222:T245)</f>
        <v>0</v>
      </c>
      <c r="AR221" s="247" t="s">
        <v>26</v>
      </c>
      <c r="AT221" s="370" t="s">
        <v>76</v>
      </c>
      <c r="AU221" s="370" t="s">
        <v>26</v>
      </c>
      <c r="AY221" s="247" t="s">
        <v>284</v>
      </c>
      <c r="BK221" s="371">
        <f>SUM(BK222:BK245)</f>
        <v>0</v>
      </c>
    </row>
    <row r="222" spans="2:65" s="285" customFormat="1" ht="31.5" customHeight="1">
      <c r="B222" s="347"/>
      <c r="C222" s="252" t="s">
        <v>465</v>
      </c>
      <c r="D222" s="252" t="s">
        <v>287</v>
      </c>
      <c r="E222" s="253" t="s">
        <v>434</v>
      </c>
      <c r="F222" s="236" t="s">
        <v>1809</v>
      </c>
      <c r="G222" s="254" t="s">
        <v>290</v>
      </c>
      <c r="H222" s="255">
        <v>324.131</v>
      </c>
      <c r="I222" s="123">
        <v>0</v>
      </c>
      <c r="J222" s="256">
        <f>ROUND(I222*H222,2)</f>
        <v>0</v>
      </c>
      <c r="K222" s="236" t="s">
        <v>291</v>
      </c>
      <c r="L222" s="347"/>
      <c r="M222" s="372" t="s">
        <v>5</v>
      </c>
      <c r="N222" s="373" t="s">
        <v>48</v>
      </c>
      <c r="O222" s="300"/>
      <c r="P222" s="374">
        <f>O222*H222</f>
        <v>0</v>
      </c>
      <c r="Q222" s="374">
        <v>0.00031</v>
      </c>
      <c r="R222" s="374">
        <f>Q222*H222</f>
        <v>0.10048061</v>
      </c>
      <c r="S222" s="374">
        <v>0</v>
      </c>
      <c r="T222" s="375">
        <f>S222*H222</f>
        <v>0</v>
      </c>
      <c r="AR222" s="341" t="s">
        <v>292</v>
      </c>
      <c r="AT222" s="341" t="s">
        <v>287</v>
      </c>
      <c r="AU222" s="341" t="s">
        <v>86</v>
      </c>
      <c r="AY222" s="341" t="s">
        <v>284</v>
      </c>
      <c r="BE222" s="376">
        <f>IF(N222="základní",J222,0)</f>
        <v>0</v>
      </c>
      <c r="BF222" s="376">
        <f>IF(N222="snížená",J222,0)</f>
        <v>0</v>
      </c>
      <c r="BG222" s="376">
        <f>IF(N222="zákl. přenesená",J222,0)</f>
        <v>0</v>
      </c>
      <c r="BH222" s="376">
        <f>IF(N222="sníž. přenesená",J222,0)</f>
        <v>0</v>
      </c>
      <c r="BI222" s="376">
        <f>IF(N222="nulová",J222,0)</f>
        <v>0</v>
      </c>
      <c r="BJ222" s="341" t="s">
        <v>26</v>
      </c>
      <c r="BK222" s="376">
        <f>ROUND(I222*H222,2)</f>
        <v>0</v>
      </c>
      <c r="BL222" s="341" t="s">
        <v>292</v>
      </c>
      <c r="BM222" s="341" t="s">
        <v>2501</v>
      </c>
    </row>
    <row r="223" spans="2:51" s="257" customFormat="1" ht="13.5">
      <c r="B223" s="381"/>
      <c r="D223" s="258" t="s">
        <v>294</v>
      </c>
      <c r="E223" s="259" t="s">
        <v>2355</v>
      </c>
      <c r="F223" s="237" t="s">
        <v>2502</v>
      </c>
      <c r="H223" s="260">
        <v>324.131</v>
      </c>
      <c r="I223" s="426"/>
      <c r="L223" s="381"/>
      <c r="M223" s="382"/>
      <c r="N223" s="383"/>
      <c r="O223" s="383"/>
      <c r="P223" s="383"/>
      <c r="Q223" s="383"/>
      <c r="R223" s="383"/>
      <c r="S223" s="383"/>
      <c r="T223" s="384"/>
      <c r="AT223" s="265" t="s">
        <v>294</v>
      </c>
      <c r="AU223" s="265" t="s">
        <v>86</v>
      </c>
      <c r="AV223" s="257" t="s">
        <v>86</v>
      </c>
      <c r="AW223" s="257" t="s">
        <v>40</v>
      </c>
      <c r="AX223" s="257" t="s">
        <v>26</v>
      </c>
      <c r="AY223" s="265" t="s">
        <v>284</v>
      </c>
    </row>
    <row r="224" spans="2:65" s="285" customFormat="1" ht="22.5" customHeight="1">
      <c r="B224" s="347"/>
      <c r="C224" s="272" t="s">
        <v>472</v>
      </c>
      <c r="D224" s="272" t="s">
        <v>439</v>
      </c>
      <c r="E224" s="273" t="s">
        <v>440</v>
      </c>
      <c r="F224" s="274" t="s">
        <v>441</v>
      </c>
      <c r="G224" s="275" t="s">
        <v>290</v>
      </c>
      <c r="H224" s="276">
        <v>388.957</v>
      </c>
      <c r="I224" s="145">
        <v>0</v>
      </c>
      <c r="J224" s="277">
        <f>ROUND(I224*H224,2)</f>
        <v>0</v>
      </c>
      <c r="K224" s="274" t="s">
        <v>5</v>
      </c>
      <c r="L224" s="399"/>
      <c r="M224" s="400" t="s">
        <v>5</v>
      </c>
      <c r="N224" s="401" t="s">
        <v>48</v>
      </c>
      <c r="O224" s="300"/>
      <c r="P224" s="374">
        <f>O224*H224</f>
        <v>0</v>
      </c>
      <c r="Q224" s="374">
        <v>0.0003</v>
      </c>
      <c r="R224" s="374">
        <f>Q224*H224</f>
        <v>0.11668709999999999</v>
      </c>
      <c r="S224" s="374">
        <v>0</v>
      </c>
      <c r="T224" s="375">
        <f>S224*H224</f>
        <v>0</v>
      </c>
      <c r="AR224" s="341" t="s">
        <v>332</v>
      </c>
      <c r="AT224" s="341" t="s">
        <v>439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2503</v>
      </c>
    </row>
    <row r="225" spans="2:51" s="257" customFormat="1" ht="13.5">
      <c r="B225" s="381"/>
      <c r="D225" s="258" t="s">
        <v>294</v>
      </c>
      <c r="E225" s="259" t="s">
        <v>5</v>
      </c>
      <c r="F225" s="237" t="s">
        <v>2504</v>
      </c>
      <c r="H225" s="260">
        <v>388.957</v>
      </c>
      <c r="I225" s="426"/>
      <c r="L225" s="381"/>
      <c r="M225" s="382"/>
      <c r="N225" s="383"/>
      <c r="O225" s="383"/>
      <c r="P225" s="383"/>
      <c r="Q225" s="383"/>
      <c r="R225" s="383"/>
      <c r="S225" s="383"/>
      <c r="T225" s="384"/>
      <c r="AT225" s="265" t="s">
        <v>294</v>
      </c>
      <c r="AU225" s="265" t="s">
        <v>86</v>
      </c>
      <c r="AV225" s="257" t="s">
        <v>86</v>
      </c>
      <c r="AW225" s="257" t="s">
        <v>40</v>
      </c>
      <c r="AX225" s="257" t="s">
        <v>26</v>
      </c>
      <c r="AY225" s="265" t="s">
        <v>284</v>
      </c>
    </row>
    <row r="226" spans="2:65" s="285" customFormat="1" ht="22.5" customHeight="1">
      <c r="B226" s="347"/>
      <c r="C226" s="252" t="s">
        <v>478</v>
      </c>
      <c r="D226" s="252" t="s">
        <v>287</v>
      </c>
      <c r="E226" s="253" t="s">
        <v>445</v>
      </c>
      <c r="F226" s="236" t="s">
        <v>446</v>
      </c>
      <c r="G226" s="254" t="s">
        <v>308</v>
      </c>
      <c r="H226" s="255">
        <v>3.412</v>
      </c>
      <c r="I226" s="123">
        <v>0</v>
      </c>
      <c r="J226" s="256">
        <f>ROUND(I226*H226,2)</f>
        <v>0</v>
      </c>
      <c r="K226" s="236" t="s">
        <v>291</v>
      </c>
      <c r="L226" s="347"/>
      <c r="M226" s="372" t="s">
        <v>5</v>
      </c>
      <c r="N226" s="373" t="s">
        <v>48</v>
      </c>
      <c r="O226" s="300"/>
      <c r="P226" s="374">
        <f>O226*H226</f>
        <v>0</v>
      </c>
      <c r="Q226" s="374">
        <v>1.9205</v>
      </c>
      <c r="R226" s="374">
        <f>Q226*H226</f>
        <v>6.552746</v>
      </c>
      <c r="S226" s="374">
        <v>0</v>
      </c>
      <c r="T226" s="375">
        <f>S226*H226</f>
        <v>0</v>
      </c>
      <c r="AR226" s="341" t="s">
        <v>292</v>
      </c>
      <c r="AT226" s="341" t="s">
        <v>287</v>
      </c>
      <c r="AU226" s="341" t="s">
        <v>86</v>
      </c>
      <c r="AY226" s="341" t="s">
        <v>284</v>
      </c>
      <c r="BE226" s="376">
        <f>IF(N226="základní",J226,0)</f>
        <v>0</v>
      </c>
      <c r="BF226" s="376">
        <f>IF(N226="snížená",J226,0)</f>
        <v>0</v>
      </c>
      <c r="BG226" s="376">
        <f>IF(N226="zákl. přenesená",J226,0)</f>
        <v>0</v>
      </c>
      <c r="BH226" s="376">
        <f>IF(N226="sníž. přenesená",J226,0)</f>
        <v>0</v>
      </c>
      <c r="BI226" s="376">
        <f>IF(N226="nulová",J226,0)</f>
        <v>0</v>
      </c>
      <c r="BJ226" s="341" t="s">
        <v>26</v>
      </c>
      <c r="BK226" s="376">
        <f>ROUND(I226*H226,2)</f>
        <v>0</v>
      </c>
      <c r="BL226" s="341" t="s">
        <v>292</v>
      </c>
      <c r="BM226" s="341" t="s">
        <v>2505</v>
      </c>
    </row>
    <row r="227" spans="2:51" s="257" customFormat="1" ht="13.5">
      <c r="B227" s="381"/>
      <c r="D227" s="258" t="s">
        <v>294</v>
      </c>
      <c r="E227" s="259" t="s">
        <v>5</v>
      </c>
      <c r="F227" s="237" t="s">
        <v>2506</v>
      </c>
      <c r="H227" s="260">
        <v>3.412</v>
      </c>
      <c r="I227" s="426"/>
      <c r="L227" s="381"/>
      <c r="M227" s="382"/>
      <c r="N227" s="383"/>
      <c r="O227" s="383"/>
      <c r="P227" s="383"/>
      <c r="Q227" s="383"/>
      <c r="R227" s="383"/>
      <c r="S227" s="383"/>
      <c r="T227" s="384"/>
      <c r="AT227" s="265" t="s">
        <v>294</v>
      </c>
      <c r="AU227" s="265" t="s">
        <v>86</v>
      </c>
      <c r="AV227" s="257" t="s">
        <v>86</v>
      </c>
      <c r="AW227" s="257" t="s">
        <v>40</v>
      </c>
      <c r="AX227" s="257" t="s">
        <v>26</v>
      </c>
      <c r="AY227" s="265" t="s">
        <v>284</v>
      </c>
    </row>
    <row r="228" spans="2:65" s="285" customFormat="1" ht="22.5" customHeight="1">
      <c r="B228" s="347"/>
      <c r="C228" s="252" t="s">
        <v>482</v>
      </c>
      <c r="D228" s="252" t="s">
        <v>287</v>
      </c>
      <c r="E228" s="253" t="s">
        <v>450</v>
      </c>
      <c r="F228" s="236" t="s">
        <v>1816</v>
      </c>
      <c r="G228" s="254" t="s">
        <v>452</v>
      </c>
      <c r="H228" s="255">
        <v>170.595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0.00049</v>
      </c>
      <c r="R228" s="374">
        <f>Q228*H228</f>
        <v>0.08359155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2507</v>
      </c>
    </row>
    <row r="229" spans="2:51" s="261" customFormat="1" ht="13.5">
      <c r="B229" s="377"/>
      <c r="D229" s="262" t="s">
        <v>294</v>
      </c>
      <c r="E229" s="263" t="s">
        <v>5</v>
      </c>
      <c r="F229" s="238" t="s">
        <v>2508</v>
      </c>
      <c r="H229" s="264" t="s">
        <v>5</v>
      </c>
      <c r="I229" s="136"/>
      <c r="L229" s="377"/>
      <c r="M229" s="378"/>
      <c r="N229" s="379"/>
      <c r="O229" s="379"/>
      <c r="P229" s="379"/>
      <c r="Q229" s="379"/>
      <c r="R229" s="379"/>
      <c r="S229" s="379"/>
      <c r="T229" s="380"/>
      <c r="AT229" s="264" t="s">
        <v>294</v>
      </c>
      <c r="AU229" s="264" t="s">
        <v>86</v>
      </c>
      <c r="AV229" s="261" t="s">
        <v>26</v>
      </c>
      <c r="AW229" s="261" t="s">
        <v>40</v>
      </c>
      <c r="AX229" s="261" t="s">
        <v>77</v>
      </c>
      <c r="AY229" s="264" t="s">
        <v>284</v>
      </c>
    </row>
    <row r="230" spans="2:51" s="257" customFormat="1" ht="13.5">
      <c r="B230" s="381"/>
      <c r="D230" s="262" t="s">
        <v>294</v>
      </c>
      <c r="E230" s="265" t="s">
        <v>5</v>
      </c>
      <c r="F230" s="239" t="s">
        <v>2509</v>
      </c>
      <c r="H230" s="266">
        <v>148.78</v>
      </c>
      <c r="I230" s="426"/>
      <c r="L230" s="381"/>
      <c r="M230" s="382"/>
      <c r="N230" s="383"/>
      <c r="O230" s="383"/>
      <c r="P230" s="383"/>
      <c r="Q230" s="383"/>
      <c r="R230" s="383"/>
      <c r="S230" s="383"/>
      <c r="T230" s="384"/>
      <c r="AT230" s="265" t="s">
        <v>294</v>
      </c>
      <c r="AU230" s="265" t="s">
        <v>86</v>
      </c>
      <c r="AV230" s="257" t="s">
        <v>86</v>
      </c>
      <c r="AW230" s="257" t="s">
        <v>40</v>
      </c>
      <c r="AX230" s="257" t="s">
        <v>77</v>
      </c>
      <c r="AY230" s="265" t="s">
        <v>284</v>
      </c>
    </row>
    <row r="231" spans="2:51" s="257" customFormat="1" ht="13.5">
      <c r="B231" s="381"/>
      <c r="D231" s="262" t="s">
        <v>294</v>
      </c>
      <c r="E231" s="265" t="s">
        <v>5</v>
      </c>
      <c r="F231" s="239" t="s">
        <v>2510</v>
      </c>
      <c r="H231" s="266">
        <v>21.815</v>
      </c>
      <c r="I231" s="426"/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77</v>
      </c>
      <c r="AY231" s="265" t="s">
        <v>284</v>
      </c>
    </row>
    <row r="232" spans="2:51" s="267" customFormat="1" ht="13.5">
      <c r="B232" s="390"/>
      <c r="D232" s="258" t="s">
        <v>294</v>
      </c>
      <c r="E232" s="268" t="s">
        <v>2353</v>
      </c>
      <c r="F232" s="240" t="s">
        <v>304</v>
      </c>
      <c r="H232" s="269">
        <v>170.595</v>
      </c>
      <c r="I232" s="427"/>
      <c r="L232" s="390"/>
      <c r="M232" s="391"/>
      <c r="N232" s="392"/>
      <c r="O232" s="392"/>
      <c r="P232" s="392"/>
      <c r="Q232" s="392"/>
      <c r="R232" s="392"/>
      <c r="S232" s="392"/>
      <c r="T232" s="393"/>
      <c r="AT232" s="394" t="s">
        <v>294</v>
      </c>
      <c r="AU232" s="394" t="s">
        <v>86</v>
      </c>
      <c r="AV232" s="267" t="s">
        <v>292</v>
      </c>
      <c r="AW232" s="267" t="s">
        <v>40</v>
      </c>
      <c r="AX232" s="267" t="s">
        <v>26</v>
      </c>
      <c r="AY232" s="394" t="s">
        <v>284</v>
      </c>
    </row>
    <row r="233" spans="2:65" s="285" customFormat="1" ht="22.5" customHeight="1">
      <c r="B233" s="347"/>
      <c r="C233" s="252" t="s">
        <v>487</v>
      </c>
      <c r="D233" s="252" t="s">
        <v>287</v>
      </c>
      <c r="E233" s="253" t="s">
        <v>456</v>
      </c>
      <c r="F233" s="236" t="s">
        <v>1821</v>
      </c>
      <c r="G233" s="254" t="s">
        <v>452</v>
      </c>
      <c r="H233" s="255">
        <v>170.595</v>
      </c>
      <c r="I233" s="123">
        <v>0</v>
      </c>
      <c r="J233" s="256">
        <f>ROUND(I233*H233,2)</f>
        <v>0</v>
      </c>
      <c r="K233" s="236" t="s">
        <v>291</v>
      </c>
      <c r="L233" s="347"/>
      <c r="M233" s="372" t="s">
        <v>5</v>
      </c>
      <c r="N233" s="373" t="s">
        <v>48</v>
      </c>
      <c r="O233" s="300"/>
      <c r="P233" s="374">
        <f>O233*H233</f>
        <v>0</v>
      </c>
      <c r="Q233" s="374">
        <v>0</v>
      </c>
      <c r="R233" s="374">
        <f>Q233*H233</f>
        <v>0</v>
      </c>
      <c r="S233" s="374">
        <v>0</v>
      </c>
      <c r="T233" s="375">
        <f>S233*H233</f>
        <v>0</v>
      </c>
      <c r="AR233" s="341" t="s">
        <v>292</v>
      </c>
      <c r="AT233" s="341" t="s">
        <v>287</v>
      </c>
      <c r="AU233" s="341" t="s">
        <v>86</v>
      </c>
      <c r="AY233" s="341" t="s">
        <v>284</v>
      </c>
      <c r="BE233" s="376">
        <f>IF(N233="základní",J233,0)</f>
        <v>0</v>
      </c>
      <c r="BF233" s="376">
        <f>IF(N233="snížená",J233,0)</f>
        <v>0</v>
      </c>
      <c r="BG233" s="376">
        <f>IF(N233="zákl. přenesená",J233,0)</f>
        <v>0</v>
      </c>
      <c r="BH233" s="376">
        <f>IF(N233="sníž. přenesená",J233,0)</f>
        <v>0</v>
      </c>
      <c r="BI233" s="376">
        <f>IF(N233="nulová",J233,0)</f>
        <v>0</v>
      </c>
      <c r="BJ233" s="341" t="s">
        <v>26</v>
      </c>
      <c r="BK233" s="376">
        <f>ROUND(I233*H233,2)</f>
        <v>0</v>
      </c>
      <c r="BL233" s="341" t="s">
        <v>292</v>
      </c>
      <c r="BM233" s="341" t="s">
        <v>2511</v>
      </c>
    </row>
    <row r="234" spans="2:51" s="257" customFormat="1" ht="13.5">
      <c r="B234" s="381"/>
      <c r="D234" s="258" t="s">
        <v>294</v>
      </c>
      <c r="E234" s="259" t="s">
        <v>5</v>
      </c>
      <c r="F234" s="237" t="s">
        <v>2353</v>
      </c>
      <c r="H234" s="260">
        <v>170.595</v>
      </c>
      <c r="I234" s="426"/>
      <c r="L234" s="381"/>
      <c r="M234" s="382"/>
      <c r="N234" s="383"/>
      <c r="O234" s="383"/>
      <c r="P234" s="383"/>
      <c r="Q234" s="383"/>
      <c r="R234" s="383"/>
      <c r="S234" s="383"/>
      <c r="T234" s="384"/>
      <c r="AT234" s="265" t="s">
        <v>294</v>
      </c>
      <c r="AU234" s="265" t="s">
        <v>86</v>
      </c>
      <c r="AV234" s="257" t="s">
        <v>86</v>
      </c>
      <c r="AW234" s="257" t="s">
        <v>40</v>
      </c>
      <c r="AX234" s="257" t="s">
        <v>26</v>
      </c>
      <c r="AY234" s="265" t="s">
        <v>284</v>
      </c>
    </row>
    <row r="235" spans="2:65" s="285" customFormat="1" ht="22.5" customHeight="1">
      <c r="B235" s="347"/>
      <c r="C235" s="272" t="s">
        <v>492</v>
      </c>
      <c r="D235" s="272" t="s">
        <v>439</v>
      </c>
      <c r="E235" s="273" t="s">
        <v>460</v>
      </c>
      <c r="F235" s="274" t="s">
        <v>1823</v>
      </c>
      <c r="G235" s="275" t="s">
        <v>462</v>
      </c>
      <c r="H235" s="276">
        <v>46.061</v>
      </c>
      <c r="I235" s="145">
        <v>0</v>
      </c>
      <c r="J235" s="277">
        <f>ROUND(I235*H235,2)</f>
        <v>0</v>
      </c>
      <c r="K235" s="274" t="s">
        <v>291</v>
      </c>
      <c r="L235" s="399"/>
      <c r="M235" s="400" t="s">
        <v>5</v>
      </c>
      <c r="N235" s="401" t="s">
        <v>48</v>
      </c>
      <c r="O235" s="300"/>
      <c r="P235" s="374">
        <f>O235*H235</f>
        <v>0</v>
      </c>
      <c r="Q235" s="374">
        <v>1</v>
      </c>
      <c r="R235" s="374">
        <f>Q235*H235</f>
        <v>46.061</v>
      </c>
      <c r="S235" s="374">
        <v>0</v>
      </c>
      <c r="T235" s="375">
        <f>S235*H235</f>
        <v>0</v>
      </c>
      <c r="AR235" s="341" t="s">
        <v>332</v>
      </c>
      <c r="AT235" s="341" t="s">
        <v>439</v>
      </c>
      <c r="AU235" s="341" t="s">
        <v>86</v>
      </c>
      <c r="AY235" s="341" t="s">
        <v>284</v>
      </c>
      <c r="BE235" s="376">
        <f>IF(N235="základní",J235,0)</f>
        <v>0</v>
      </c>
      <c r="BF235" s="376">
        <f>IF(N235="snížená",J235,0)</f>
        <v>0</v>
      </c>
      <c r="BG235" s="376">
        <f>IF(N235="zákl. přenesená",J235,0)</f>
        <v>0</v>
      </c>
      <c r="BH235" s="376">
        <f>IF(N235="sníž. přenesená",J235,0)</f>
        <v>0</v>
      </c>
      <c r="BI235" s="376">
        <f>IF(N235="nulová",J235,0)</f>
        <v>0</v>
      </c>
      <c r="BJ235" s="341" t="s">
        <v>26</v>
      </c>
      <c r="BK235" s="376">
        <f>ROUND(I235*H235,2)</f>
        <v>0</v>
      </c>
      <c r="BL235" s="341" t="s">
        <v>292</v>
      </c>
      <c r="BM235" s="341" t="s">
        <v>2512</v>
      </c>
    </row>
    <row r="236" spans="2:51" s="257" customFormat="1" ht="13.5">
      <c r="B236" s="381"/>
      <c r="D236" s="258" t="s">
        <v>294</v>
      </c>
      <c r="E236" s="259" t="s">
        <v>5</v>
      </c>
      <c r="F236" s="237" t="s">
        <v>2513</v>
      </c>
      <c r="H236" s="260">
        <v>46.061</v>
      </c>
      <c r="I236" s="426"/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26</v>
      </c>
      <c r="AY236" s="265" t="s">
        <v>284</v>
      </c>
    </row>
    <row r="237" spans="2:65" s="285" customFormat="1" ht="22.5" customHeight="1">
      <c r="B237" s="347"/>
      <c r="C237" s="252" t="s">
        <v>497</v>
      </c>
      <c r="D237" s="252" t="s">
        <v>287</v>
      </c>
      <c r="E237" s="253" t="s">
        <v>1826</v>
      </c>
      <c r="F237" s="236" t="s">
        <v>2514</v>
      </c>
      <c r="G237" s="254" t="s">
        <v>308</v>
      </c>
      <c r="H237" s="255">
        <v>3.414</v>
      </c>
      <c r="I237" s="123">
        <v>0</v>
      </c>
      <c r="J237" s="256">
        <f>ROUND(I237*H237,2)</f>
        <v>0</v>
      </c>
      <c r="K237" s="236" t="s">
        <v>291</v>
      </c>
      <c r="L237" s="347"/>
      <c r="M237" s="372" t="s">
        <v>5</v>
      </c>
      <c r="N237" s="373" t="s">
        <v>48</v>
      </c>
      <c r="O237" s="300"/>
      <c r="P237" s="374">
        <f>O237*H237</f>
        <v>0</v>
      </c>
      <c r="Q237" s="374">
        <v>2.16</v>
      </c>
      <c r="R237" s="374">
        <f>Q237*H237</f>
        <v>7.374240000000001</v>
      </c>
      <c r="S237" s="374">
        <v>0</v>
      </c>
      <c r="T237" s="375">
        <f>S237*H237</f>
        <v>0</v>
      </c>
      <c r="AR237" s="341" t="s">
        <v>292</v>
      </c>
      <c r="AT237" s="341" t="s">
        <v>287</v>
      </c>
      <c r="AU237" s="341" t="s">
        <v>86</v>
      </c>
      <c r="AY237" s="341" t="s">
        <v>284</v>
      </c>
      <c r="BE237" s="376">
        <f>IF(N237="základní",J237,0)</f>
        <v>0</v>
      </c>
      <c r="BF237" s="376">
        <f>IF(N237="snížená",J237,0)</f>
        <v>0</v>
      </c>
      <c r="BG237" s="376">
        <f>IF(N237="zákl. přenesená",J237,0)</f>
        <v>0</v>
      </c>
      <c r="BH237" s="376">
        <f>IF(N237="sníž. přenesená",J237,0)</f>
        <v>0</v>
      </c>
      <c r="BI237" s="376">
        <f>IF(N237="nulová",J237,0)</f>
        <v>0</v>
      </c>
      <c r="BJ237" s="341" t="s">
        <v>26</v>
      </c>
      <c r="BK237" s="376">
        <f>ROUND(I237*H237,2)</f>
        <v>0</v>
      </c>
      <c r="BL237" s="341" t="s">
        <v>292</v>
      </c>
      <c r="BM237" s="341" t="s">
        <v>2515</v>
      </c>
    </row>
    <row r="238" spans="2:51" s="257" customFormat="1" ht="13.5">
      <c r="B238" s="381"/>
      <c r="D238" s="258" t="s">
        <v>294</v>
      </c>
      <c r="E238" s="259" t="s">
        <v>5</v>
      </c>
      <c r="F238" s="237" t="s">
        <v>2516</v>
      </c>
      <c r="H238" s="260">
        <v>3.414</v>
      </c>
      <c r="I238" s="426"/>
      <c r="L238" s="381"/>
      <c r="M238" s="382"/>
      <c r="N238" s="383"/>
      <c r="O238" s="383"/>
      <c r="P238" s="383"/>
      <c r="Q238" s="383"/>
      <c r="R238" s="383"/>
      <c r="S238" s="383"/>
      <c r="T238" s="384"/>
      <c r="AT238" s="265" t="s">
        <v>294</v>
      </c>
      <c r="AU238" s="265" t="s">
        <v>86</v>
      </c>
      <c r="AV238" s="257" t="s">
        <v>86</v>
      </c>
      <c r="AW238" s="257" t="s">
        <v>40</v>
      </c>
      <c r="AX238" s="257" t="s">
        <v>26</v>
      </c>
      <c r="AY238" s="265" t="s">
        <v>284</v>
      </c>
    </row>
    <row r="239" spans="2:65" s="285" customFormat="1" ht="22.5" customHeight="1">
      <c r="B239" s="347"/>
      <c r="C239" s="252" t="s">
        <v>504</v>
      </c>
      <c r="D239" s="252" t="s">
        <v>287</v>
      </c>
      <c r="E239" s="253" t="s">
        <v>1830</v>
      </c>
      <c r="F239" s="236" t="s">
        <v>2517</v>
      </c>
      <c r="G239" s="254" t="s">
        <v>308</v>
      </c>
      <c r="H239" s="255">
        <v>12.866</v>
      </c>
      <c r="I239" s="123">
        <v>0</v>
      </c>
      <c r="J239" s="256">
        <f>ROUND(I239*H239,2)</f>
        <v>0</v>
      </c>
      <c r="K239" s="236" t="s">
        <v>5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2.6436</v>
      </c>
      <c r="R239" s="374">
        <f>Q239*H239</f>
        <v>34.0125576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2518</v>
      </c>
    </row>
    <row r="240" spans="2:51" s="257" customFormat="1" ht="13.5">
      <c r="B240" s="381"/>
      <c r="D240" s="262" t="s">
        <v>294</v>
      </c>
      <c r="E240" s="265" t="s">
        <v>5</v>
      </c>
      <c r="F240" s="239" t="s">
        <v>2519</v>
      </c>
      <c r="H240" s="266">
        <v>13.008</v>
      </c>
      <c r="I240" s="426"/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77</v>
      </c>
      <c r="AY240" s="265" t="s">
        <v>284</v>
      </c>
    </row>
    <row r="241" spans="2:51" s="257" customFormat="1" ht="13.5">
      <c r="B241" s="381"/>
      <c r="D241" s="262" t="s">
        <v>294</v>
      </c>
      <c r="E241" s="265" t="s">
        <v>5</v>
      </c>
      <c r="F241" s="239" t="s">
        <v>2520</v>
      </c>
      <c r="H241" s="266">
        <v>-0.297</v>
      </c>
      <c r="I241" s="426"/>
      <c r="L241" s="381"/>
      <c r="M241" s="382"/>
      <c r="N241" s="383"/>
      <c r="O241" s="383"/>
      <c r="P241" s="383"/>
      <c r="Q241" s="383"/>
      <c r="R241" s="383"/>
      <c r="S241" s="383"/>
      <c r="T241" s="384"/>
      <c r="AT241" s="265" t="s">
        <v>294</v>
      </c>
      <c r="AU241" s="265" t="s">
        <v>86</v>
      </c>
      <c r="AV241" s="257" t="s">
        <v>86</v>
      </c>
      <c r="AW241" s="257" t="s">
        <v>40</v>
      </c>
      <c r="AX241" s="257" t="s">
        <v>77</v>
      </c>
      <c r="AY241" s="265" t="s">
        <v>284</v>
      </c>
    </row>
    <row r="242" spans="2:51" s="257" customFormat="1" ht="13.5">
      <c r="B242" s="381"/>
      <c r="D242" s="262" t="s">
        <v>294</v>
      </c>
      <c r="E242" s="265" t="s">
        <v>5</v>
      </c>
      <c r="F242" s="239" t="s">
        <v>2521</v>
      </c>
      <c r="H242" s="266">
        <v>0.155</v>
      </c>
      <c r="I242" s="426"/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77</v>
      </c>
      <c r="AY242" s="265" t="s">
        <v>284</v>
      </c>
    </row>
    <row r="243" spans="2:51" s="267" customFormat="1" ht="13.5">
      <c r="B243" s="390"/>
      <c r="D243" s="258" t="s">
        <v>294</v>
      </c>
      <c r="E243" s="268" t="s">
        <v>5</v>
      </c>
      <c r="F243" s="240" t="s">
        <v>304</v>
      </c>
      <c r="H243" s="269">
        <v>12.866</v>
      </c>
      <c r="I243" s="427"/>
      <c r="L243" s="390"/>
      <c r="M243" s="391"/>
      <c r="N243" s="392"/>
      <c r="O243" s="392"/>
      <c r="P243" s="392"/>
      <c r="Q243" s="392"/>
      <c r="R243" s="392"/>
      <c r="S243" s="392"/>
      <c r="T243" s="393"/>
      <c r="AT243" s="394" t="s">
        <v>294</v>
      </c>
      <c r="AU243" s="394" t="s">
        <v>86</v>
      </c>
      <c r="AV243" s="267" t="s">
        <v>292</v>
      </c>
      <c r="AW243" s="267" t="s">
        <v>40</v>
      </c>
      <c r="AX243" s="267" t="s">
        <v>26</v>
      </c>
      <c r="AY243" s="394" t="s">
        <v>284</v>
      </c>
    </row>
    <row r="244" spans="2:65" s="285" customFormat="1" ht="31.5" customHeight="1">
      <c r="B244" s="347"/>
      <c r="C244" s="252" t="s">
        <v>508</v>
      </c>
      <c r="D244" s="252" t="s">
        <v>287</v>
      </c>
      <c r="E244" s="253" t="s">
        <v>493</v>
      </c>
      <c r="F244" s="236" t="s">
        <v>1834</v>
      </c>
      <c r="G244" s="254" t="s">
        <v>290</v>
      </c>
      <c r="H244" s="255">
        <v>40.649</v>
      </c>
      <c r="I244" s="123">
        <v>0</v>
      </c>
      <c r="J244" s="256">
        <f>ROUND(I244*H244,2)</f>
        <v>0</v>
      </c>
      <c r="K244" s="236" t="s">
        <v>291</v>
      </c>
      <c r="L244" s="347"/>
      <c r="M244" s="372" t="s">
        <v>5</v>
      </c>
      <c r="N244" s="373" t="s">
        <v>48</v>
      </c>
      <c r="O244" s="300"/>
      <c r="P244" s="374">
        <f>O244*H244</f>
        <v>0</v>
      </c>
      <c r="Q244" s="374">
        <v>0.42832</v>
      </c>
      <c r="R244" s="374">
        <f>Q244*H244</f>
        <v>17.41077968</v>
      </c>
      <c r="S244" s="374">
        <v>0</v>
      </c>
      <c r="T244" s="375">
        <f>S244*H244</f>
        <v>0</v>
      </c>
      <c r="AR244" s="341" t="s">
        <v>292</v>
      </c>
      <c r="AT244" s="341" t="s">
        <v>287</v>
      </c>
      <c r="AU244" s="341" t="s">
        <v>86</v>
      </c>
      <c r="AY244" s="341" t="s">
        <v>284</v>
      </c>
      <c r="BE244" s="376">
        <f>IF(N244="základní",J244,0)</f>
        <v>0</v>
      </c>
      <c r="BF244" s="376">
        <f>IF(N244="snížená",J244,0)</f>
        <v>0</v>
      </c>
      <c r="BG244" s="376">
        <f>IF(N244="zákl. přenesená",J244,0)</f>
        <v>0</v>
      </c>
      <c r="BH244" s="376">
        <f>IF(N244="sníž. přenesená",J244,0)</f>
        <v>0</v>
      </c>
      <c r="BI244" s="376">
        <f>IF(N244="nulová",J244,0)</f>
        <v>0</v>
      </c>
      <c r="BJ244" s="341" t="s">
        <v>26</v>
      </c>
      <c r="BK244" s="376">
        <f>ROUND(I244*H244,2)</f>
        <v>0</v>
      </c>
      <c r="BL244" s="341" t="s">
        <v>292</v>
      </c>
      <c r="BM244" s="341" t="s">
        <v>2522</v>
      </c>
    </row>
    <row r="245" spans="2:51" s="257" customFormat="1" ht="13.5">
      <c r="B245" s="381"/>
      <c r="D245" s="262" t="s">
        <v>294</v>
      </c>
      <c r="E245" s="265" t="s">
        <v>5</v>
      </c>
      <c r="F245" s="239" t="s">
        <v>2523</v>
      </c>
      <c r="H245" s="266">
        <v>40.649</v>
      </c>
      <c r="I245" s="426"/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3" s="246" customFormat="1" ht="29.85" customHeight="1">
      <c r="B246" s="365"/>
      <c r="D246" s="250" t="s">
        <v>76</v>
      </c>
      <c r="E246" s="242" t="s">
        <v>305</v>
      </c>
      <c r="F246" s="242" t="s">
        <v>503</v>
      </c>
      <c r="I246" s="425"/>
      <c r="J246" s="251">
        <f>BK246</f>
        <v>0</v>
      </c>
      <c r="L246" s="365"/>
      <c r="M246" s="366"/>
      <c r="N246" s="367"/>
      <c r="O246" s="367"/>
      <c r="P246" s="368">
        <f>SUM(P247:P255)</f>
        <v>0</v>
      </c>
      <c r="Q246" s="367"/>
      <c r="R246" s="368">
        <f>SUM(R247:R255)</f>
        <v>0.3483</v>
      </c>
      <c r="S246" s="367"/>
      <c r="T246" s="369">
        <f>SUM(T247:T255)</f>
        <v>0</v>
      </c>
      <c r="AR246" s="247" t="s">
        <v>26</v>
      </c>
      <c r="AT246" s="370" t="s">
        <v>76</v>
      </c>
      <c r="AU246" s="370" t="s">
        <v>26</v>
      </c>
      <c r="AY246" s="247" t="s">
        <v>284</v>
      </c>
      <c r="BK246" s="371">
        <f>SUM(BK247:BK255)</f>
        <v>0</v>
      </c>
    </row>
    <row r="247" spans="2:65" s="285" customFormat="1" ht="22.5" customHeight="1">
      <c r="B247" s="347"/>
      <c r="C247" s="252" t="s">
        <v>513</v>
      </c>
      <c r="D247" s="252" t="s">
        <v>287</v>
      </c>
      <c r="E247" s="253" t="s">
        <v>1848</v>
      </c>
      <c r="F247" s="236" t="s">
        <v>1849</v>
      </c>
      <c r="G247" s="254" t="s">
        <v>452</v>
      </c>
      <c r="H247" s="255">
        <v>6</v>
      </c>
      <c r="I247" s="123">
        <v>0</v>
      </c>
      <c r="J247" s="256">
        <f>ROUND(I247*H247,2)</f>
        <v>0</v>
      </c>
      <c r="K247" s="236" t="s">
        <v>5</v>
      </c>
      <c r="L247" s="347"/>
      <c r="M247" s="372" t="s">
        <v>5</v>
      </c>
      <c r="N247" s="373" t="s">
        <v>48</v>
      </c>
      <c r="O247" s="300"/>
      <c r="P247" s="374">
        <f>O247*H247</f>
        <v>0</v>
      </c>
      <c r="Q247" s="374">
        <v>0.01925</v>
      </c>
      <c r="R247" s="374">
        <f>Q247*H247</f>
        <v>0.11549999999999999</v>
      </c>
      <c r="S247" s="374">
        <v>0</v>
      </c>
      <c r="T247" s="375">
        <f>S247*H247</f>
        <v>0</v>
      </c>
      <c r="AR247" s="341" t="s">
        <v>292</v>
      </c>
      <c r="AT247" s="341" t="s">
        <v>287</v>
      </c>
      <c r="AU247" s="341" t="s">
        <v>86</v>
      </c>
      <c r="AY247" s="341" t="s">
        <v>284</v>
      </c>
      <c r="BE247" s="376">
        <f>IF(N247="základní",J247,0)</f>
        <v>0</v>
      </c>
      <c r="BF247" s="376">
        <f>IF(N247="snížená",J247,0)</f>
        <v>0</v>
      </c>
      <c r="BG247" s="376">
        <f>IF(N247="zákl. přenesená",J247,0)</f>
        <v>0</v>
      </c>
      <c r="BH247" s="376">
        <f>IF(N247="sníž. přenesená",J247,0)</f>
        <v>0</v>
      </c>
      <c r="BI247" s="376">
        <f>IF(N247="nulová",J247,0)</f>
        <v>0</v>
      </c>
      <c r="BJ247" s="341" t="s">
        <v>26</v>
      </c>
      <c r="BK247" s="376">
        <f>ROUND(I247*H247,2)</f>
        <v>0</v>
      </c>
      <c r="BL247" s="341" t="s">
        <v>292</v>
      </c>
      <c r="BM247" s="341" t="s">
        <v>2524</v>
      </c>
    </row>
    <row r="248" spans="2:51" s="261" customFormat="1" ht="13.5">
      <c r="B248" s="377"/>
      <c r="D248" s="262" t="s">
        <v>294</v>
      </c>
      <c r="E248" s="263" t="s">
        <v>5</v>
      </c>
      <c r="F248" s="238" t="s">
        <v>298</v>
      </c>
      <c r="H248" s="264" t="s">
        <v>5</v>
      </c>
      <c r="I248" s="136"/>
      <c r="L248" s="377"/>
      <c r="M248" s="378"/>
      <c r="N248" s="379"/>
      <c r="O248" s="379"/>
      <c r="P248" s="379"/>
      <c r="Q248" s="379"/>
      <c r="R248" s="379"/>
      <c r="S248" s="379"/>
      <c r="T248" s="380"/>
      <c r="AT248" s="264" t="s">
        <v>294</v>
      </c>
      <c r="AU248" s="264" t="s">
        <v>86</v>
      </c>
      <c r="AV248" s="261" t="s">
        <v>26</v>
      </c>
      <c r="AW248" s="261" t="s">
        <v>40</v>
      </c>
      <c r="AX248" s="261" t="s">
        <v>77</v>
      </c>
      <c r="AY248" s="264" t="s">
        <v>284</v>
      </c>
    </row>
    <row r="249" spans="2:51" s="257" customFormat="1" ht="13.5">
      <c r="B249" s="381"/>
      <c r="D249" s="258" t="s">
        <v>294</v>
      </c>
      <c r="E249" s="259" t="s">
        <v>2416</v>
      </c>
      <c r="F249" s="237" t="s">
        <v>2525</v>
      </c>
      <c r="H249" s="260">
        <v>6</v>
      </c>
      <c r="I249" s="426"/>
      <c r="L249" s="381"/>
      <c r="M249" s="382"/>
      <c r="N249" s="383"/>
      <c r="O249" s="383"/>
      <c r="P249" s="383"/>
      <c r="Q249" s="383"/>
      <c r="R249" s="383"/>
      <c r="S249" s="383"/>
      <c r="T249" s="384"/>
      <c r="AT249" s="265" t="s">
        <v>294</v>
      </c>
      <c r="AU249" s="265" t="s">
        <v>86</v>
      </c>
      <c r="AV249" s="257" t="s">
        <v>86</v>
      </c>
      <c r="AW249" s="257" t="s">
        <v>40</v>
      </c>
      <c r="AX249" s="257" t="s">
        <v>26</v>
      </c>
      <c r="AY249" s="265" t="s">
        <v>284</v>
      </c>
    </row>
    <row r="250" spans="2:65" s="285" customFormat="1" ht="22.5" customHeight="1">
      <c r="B250" s="347"/>
      <c r="C250" s="272" t="s">
        <v>518</v>
      </c>
      <c r="D250" s="272" t="s">
        <v>439</v>
      </c>
      <c r="E250" s="273" t="s">
        <v>1851</v>
      </c>
      <c r="F250" s="274" t="s">
        <v>1852</v>
      </c>
      <c r="G250" s="275" t="s">
        <v>485</v>
      </c>
      <c r="H250" s="276">
        <v>6</v>
      </c>
      <c r="I250" s="145">
        <v>0</v>
      </c>
      <c r="J250" s="277">
        <f>ROUND(I250*H250,2)</f>
        <v>0</v>
      </c>
      <c r="K250" s="274" t="s">
        <v>5</v>
      </c>
      <c r="L250" s="399"/>
      <c r="M250" s="400" t="s">
        <v>5</v>
      </c>
      <c r="N250" s="401" t="s">
        <v>48</v>
      </c>
      <c r="O250" s="300"/>
      <c r="P250" s="374">
        <f>O250*H250</f>
        <v>0</v>
      </c>
      <c r="Q250" s="374">
        <v>0.032</v>
      </c>
      <c r="R250" s="374">
        <f>Q250*H250</f>
        <v>0.192</v>
      </c>
      <c r="S250" s="374">
        <v>0</v>
      </c>
      <c r="T250" s="375">
        <f>S250*H250</f>
        <v>0</v>
      </c>
      <c r="AR250" s="341" t="s">
        <v>332</v>
      </c>
      <c r="AT250" s="341" t="s">
        <v>439</v>
      </c>
      <c r="AU250" s="341" t="s">
        <v>86</v>
      </c>
      <c r="AY250" s="341" t="s">
        <v>284</v>
      </c>
      <c r="BE250" s="376">
        <f>IF(N250="základní",J250,0)</f>
        <v>0</v>
      </c>
      <c r="BF250" s="376">
        <f>IF(N250="snížená",J250,0)</f>
        <v>0</v>
      </c>
      <c r="BG250" s="376">
        <f>IF(N250="zákl. přenesená",J250,0)</f>
        <v>0</v>
      </c>
      <c r="BH250" s="376">
        <f>IF(N250="sníž. přenesená",J250,0)</f>
        <v>0</v>
      </c>
      <c r="BI250" s="376">
        <f>IF(N250="nulová",J250,0)</f>
        <v>0</v>
      </c>
      <c r="BJ250" s="341" t="s">
        <v>26</v>
      </c>
      <c r="BK250" s="376">
        <f>ROUND(I250*H250,2)</f>
        <v>0</v>
      </c>
      <c r="BL250" s="341" t="s">
        <v>292</v>
      </c>
      <c r="BM250" s="341" t="s">
        <v>2526</v>
      </c>
    </row>
    <row r="251" spans="2:51" s="257" customFormat="1" ht="13.5">
      <c r="B251" s="381"/>
      <c r="D251" s="258" t="s">
        <v>294</v>
      </c>
      <c r="E251" s="259" t="s">
        <v>5</v>
      </c>
      <c r="F251" s="237" t="s">
        <v>2416</v>
      </c>
      <c r="H251" s="260">
        <v>6</v>
      </c>
      <c r="I251" s="426"/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5" s="285" customFormat="1" ht="22.5" customHeight="1">
      <c r="B252" s="347"/>
      <c r="C252" s="272" t="s">
        <v>523</v>
      </c>
      <c r="D252" s="272" t="s">
        <v>439</v>
      </c>
      <c r="E252" s="273" t="s">
        <v>1854</v>
      </c>
      <c r="F252" s="274" t="s">
        <v>1855</v>
      </c>
      <c r="G252" s="275" t="s">
        <v>485</v>
      </c>
      <c r="H252" s="276">
        <v>6</v>
      </c>
      <c r="I252" s="145">
        <v>0</v>
      </c>
      <c r="J252" s="277">
        <f>ROUND(I252*H252,2)</f>
        <v>0</v>
      </c>
      <c r="K252" s="274" t="s">
        <v>5</v>
      </c>
      <c r="L252" s="399"/>
      <c r="M252" s="400" t="s">
        <v>5</v>
      </c>
      <c r="N252" s="401" t="s">
        <v>48</v>
      </c>
      <c r="O252" s="300"/>
      <c r="P252" s="374">
        <f>O252*H252</f>
        <v>0</v>
      </c>
      <c r="Q252" s="374">
        <v>0.0068</v>
      </c>
      <c r="R252" s="374">
        <f>Q252*H252</f>
        <v>0.040799999999999996</v>
      </c>
      <c r="S252" s="374">
        <v>0</v>
      </c>
      <c r="T252" s="375">
        <f>S252*H252</f>
        <v>0</v>
      </c>
      <c r="AR252" s="341" t="s">
        <v>332</v>
      </c>
      <c r="AT252" s="341" t="s">
        <v>439</v>
      </c>
      <c r="AU252" s="341" t="s">
        <v>86</v>
      </c>
      <c r="AY252" s="341" t="s">
        <v>284</v>
      </c>
      <c r="BE252" s="376">
        <f>IF(N252="základní",J252,0)</f>
        <v>0</v>
      </c>
      <c r="BF252" s="376">
        <f>IF(N252="snížená",J252,0)</f>
        <v>0</v>
      </c>
      <c r="BG252" s="376">
        <f>IF(N252="zákl. přenesená",J252,0)</f>
        <v>0</v>
      </c>
      <c r="BH252" s="376">
        <f>IF(N252="sníž. přenesená",J252,0)</f>
        <v>0</v>
      </c>
      <c r="BI252" s="376">
        <f>IF(N252="nulová",J252,0)</f>
        <v>0</v>
      </c>
      <c r="BJ252" s="341" t="s">
        <v>26</v>
      </c>
      <c r="BK252" s="376">
        <f>ROUND(I252*H252,2)</f>
        <v>0</v>
      </c>
      <c r="BL252" s="341" t="s">
        <v>292</v>
      </c>
      <c r="BM252" s="341" t="s">
        <v>2527</v>
      </c>
    </row>
    <row r="253" spans="2:51" s="257" customFormat="1" ht="13.5">
      <c r="B253" s="381"/>
      <c r="D253" s="258" t="s">
        <v>294</v>
      </c>
      <c r="E253" s="259" t="s">
        <v>5</v>
      </c>
      <c r="F253" s="237" t="s">
        <v>2416</v>
      </c>
      <c r="H253" s="260">
        <v>6</v>
      </c>
      <c r="I253" s="426"/>
      <c r="L253" s="381"/>
      <c r="M253" s="382"/>
      <c r="N253" s="383"/>
      <c r="O253" s="383"/>
      <c r="P253" s="383"/>
      <c r="Q253" s="383"/>
      <c r="R253" s="383"/>
      <c r="S253" s="383"/>
      <c r="T253" s="384"/>
      <c r="AT253" s="265" t="s">
        <v>294</v>
      </c>
      <c r="AU253" s="265" t="s">
        <v>86</v>
      </c>
      <c r="AV253" s="257" t="s">
        <v>86</v>
      </c>
      <c r="AW253" s="257" t="s">
        <v>40</v>
      </c>
      <c r="AX253" s="257" t="s">
        <v>26</v>
      </c>
      <c r="AY253" s="265" t="s">
        <v>284</v>
      </c>
    </row>
    <row r="254" spans="2:65" s="285" customFormat="1" ht="22.5" customHeight="1">
      <c r="B254" s="347"/>
      <c r="C254" s="252" t="s">
        <v>528</v>
      </c>
      <c r="D254" s="252" t="s">
        <v>287</v>
      </c>
      <c r="E254" s="253" t="s">
        <v>1857</v>
      </c>
      <c r="F254" s="236" t="s">
        <v>1858</v>
      </c>
      <c r="G254" s="254" t="s">
        <v>452</v>
      </c>
      <c r="H254" s="255">
        <v>6</v>
      </c>
      <c r="I254" s="123">
        <v>0</v>
      </c>
      <c r="J254" s="256">
        <f>ROUND(I254*H254,2)</f>
        <v>0</v>
      </c>
      <c r="K254" s="236" t="s">
        <v>5</v>
      </c>
      <c r="L254" s="347"/>
      <c r="M254" s="372" t="s">
        <v>5</v>
      </c>
      <c r="N254" s="373" t="s">
        <v>48</v>
      </c>
      <c r="O254" s="300"/>
      <c r="P254" s="374">
        <f>O254*H254</f>
        <v>0</v>
      </c>
      <c r="Q254" s="374">
        <v>0</v>
      </c>
      <c r="R254" s="374">
        <f>Q254*H254</f>
        <v>0</v>
      </c>
      <c r="S254" s="374">
        <v>0</v>
      </c>
      <c r="T254" s="375">
        <f>S254*H254</f>
        <v>0</v>
      </c>
      <c r="AR254" s="341" t="s">
        <v>292</v>
      </c>
      <c r="AT254" s="341" t="s">
        <v>287</v>
      </c>
      <c r="AU254" s="341" t="s">
        <v>86</v>
      </c>
      <c r="AY254" s="341" t="s">
        <v>284</v>
      </c>
      <c r="BE254" s="376">
        <f>IF(N254="základní",J254,0)</f>
        <v>0</v>
      </c>
      <c r="BF254" s="376">
        <f>IF(N254="snížená",J254,0)</f>
        <v>0</v>
      </c>
      <c r="BG254" s="376">
        <f>IF(N254="zákl. přenesená",J254,0)</f>
        <v>0</v>
      </c>
      <c r="BH254" s="376">
        <f>IF(N254="sníž. přenesená",J254,0)</f>
        <v>0</v>
      </c>
      <c r="BI254" s="376">
        <f>IF(N254="nulová",J254,0)</f>
        <v>0</v>
      </c>
      <c r="BJ254" s="341" t="s">
        <v>26</v>
      </c>
      <c r="BK254" s="376">
        <f>ROUND(I254*H254,2)</f>
        <v>0</v>
      </c>
      <c r="BL254" s="341" t="s">
        <v>292</v>
      </c>
      <c r="BM254" s="341" t="s">
        <v>2528</v>
      </c>
    </row>
    <row r="255" spans="2:51" s="257" customFormat="1" ht="13.5">
      <c r="B255" s="381"/>
      <c r="D255" s="262" t="s">
        <v>294</v>
      </c>
      <c r="E255" s="265" t="s">
        <v>5</v>
      </c>
      <c r="F255" s="239" t="s">
        <v>2416</v>
      </c>
      <c r="H255" s="266">
        <v>6</v>
      </c>
      <c r="I255" s="426"/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3" s="246" customFormat="1" ht="29.85" customHeight="1">
      <c r="B256" s="365"/>
      <c r="D256" s="250" t="s">
        <v>76</v>
      </c>
      <c r="E256" s="242" t="s">
        <v>319</v>
      </c>
      <c r="F256" s="242" t="s">
        <v>571</v>
      </c>
      <c r="I256" s="425"/>
      <c r="J256" s="251">
        <f>BK256</f>
        <v>0</v>
      </c>
      <c r="L256" s="365"/>
      <c r="M256" s="366"/>
      <c r="N256" s="367"/>
      <c r="O256" s="367"/>
      <c r="P256" s="368">
        <f>SUM(P257:P304)</f>
        <v>0</v>
      </c>
      <c r="Q256" s="367"/>
      <c r="R256" s="368">
        <f>SUM(R257:R304)</f>
        <v>58.70040224000001</v>
      </c>
      <c r="S256" s="367"/>
      <c r="T256" s="369">
        <f>SUM(T257:T304)</f>
        <v>0</v>
      </c>
      <c r="AR256" s="247" t="s">
        <v>26</v>
      </c>
      <c r="AT256" s="370" t="s">
        <v>76</v>
      </c>
      <c r="AU256" s="370" t="s">
        <v>26</v>
      </c>
      <c r="AY256" s="247" t="s">
        <v>284</v>
      </c>
      <c r="BK256" s="371">
        <f>SUM(BK257:BK304)</f>
        <v>0</v>
      </c>
    </row>
    <row r="257" spans="2:65" s="285" customFormat="1" ht="22.5" customHeight="1">
      <c r="B257" s="347"/>
      <c r="C257" s="252" t="s">
        <v>533</v>
      </c>
      <c r="D257" s="252" t="s">
        <v>287</v>
      </c>
      <c r="E257" s="253" t="s">
        <v>573</v>
      </c>
      <c r="F257" s="236" t="s">
        <v>1860</v>
      </c>
      <c r="G257" s="254" t="s">
        <v>290</v>
      </c>
      <c r="H257" s="255">
        <v>121.536</v>
      </c>
      <c r="I257" s="123">
        <v>0</v>
      </c>
      <c r="J257" s="256">
        <f>ROUND(I257*H257,2)</f>
        <v>0</v>
      </c>
      <c r="K257" s="236" t="s">
        <v>291</v>
      </c>
      <c r="L257" s="347"/>
      <c r="M257" s="372" t="s">
        <v>5</v>
      </c>
      <c r="N257" s="373" t="s">
        <v>48</v>
      </c>
      <c r="O257" s="300"/>
      <c r="P257" s="374">
        <f>O257*H257</f>
        <v>0</v>
      </c>
      <c r="Q257" s="374">
        <v>0.27994</v>
      </c>
      <c r="R257" s="374">
        <f>Q257*H257</f>
        <v>34.02278784000001</v>
      </c>
      <c r="S257" s="374">
        <v>0</v>
      </c>
      <c r="T257" s="375">
        <f>S257*H257</f>
        <v>0</v>
      </c>
      <c r="AR257" s="341" t="s">
        <v>292</v>
      </c>
      <c r="AT257" s="341" t="s">
        <v>287</v>
      </c>
      <c r="AU257" s="341" t="s">
        <v>86</v>
      </c>
      <c r="AY257" s="341" t="s">
        <v>284</v>
      </c>
      <c r="BE257" s="376">
        <f>IF(N257="základní",J257,0)</f>
        <v>0</v>
      </c>
      <c r="BF257" s="376">
        <f>IF(N257="snížená",J257,0)</f>
        <v>0</v>
      </c>
      <c r="BG257" s="376">
        <f>IF(N257="zákl. přenesená",J257,0)</f>
        <v>0</v>
      </c>
      <c r="BH257" s="376">
        <f>IF(N257="sníž. přenesená",J257,0)</f>
        <v>0</v>
      </c>
      <c r="BI257" s="376">
        <f>IF(N257="nulová",J257,0)</f>
        <v>0</v>
      </c>
      <c r="BJ257" s="341" t="s">
        <v>26</v>
      </c>
      <c r="BK257" s="376">
        <f>ROUND(I257*H257,2)</f>
        <v>0</v>
      </c>
      <c r="BL257" s="341" t="s">
        <v>292</v>
      </c>
      <c r="BM257" s="341" t="s">
        <v>2529</v>
      </c>
    </row>
    <row r="258" spans="2:51" s="257" customFormat="1" ht="13.5">
      <c r="B258" s="381"/>
      <c r="D258" s="262" t="s">
        <v>294</v>
      </c>
      <c r="E258" s="265" t="s">
        <v>5</v>
      </c>
      <c r="F258" s="239" t="s">
        <v>2347</v>
      </c>
      <c r="H258" s="266">
        <v>90.714</v>
      </c>
      <c r="I258" s="426"/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77</v>
      </c>
      <c r="AY258" s="265" t="s">
        <v>284</v>
      </c>
    </row>
    <row r="259" spans="2:51" s="257" customFormat="1" ht="13.5">
      <c r="B259" s="381"/>
      <c r="D259" s="262" t="s">
        <v>294</v>
      </c>
      <c r="E259" s="265" t="s">
        <v>5</v>
      </c>
      <c r="F259" s="239" t="s">
        <v>2530</v>
      </c>
      <c r="H259" s="266">
        <v>24.022</v>
      </c>
      <c r="I259" s="426"/>
      <c r="L259" s="381"/>
      <c r="M259" s="382"/>
      <c r="N259" s="383"/>
      <c r="O259" s="383"/>
      <c r="P259" s="383"/>
      <c r="Q259" s="383"/>
      <c r="R259" s="383"/>
      <c r="S259" s="383"/>
      <c r="T259" s="384"/>
      <c r="AT259" s="265" t="s">
        <v>294</v>
      </c>
      <c r="AU259" s="265" t="s">
        <v>86</v>
      </c>
      <c r="AV259" s="257" t="s">
        <v>86</v>
      </c>
      <c r="AW259" s="257" t="s">
        <v>40</v>
      </c>
      <c r="AX259" s="257" t="s">
        <v>77</v>
      </c>
      <c r="AY259" s="265" t="s">
        <v>284</v>
      </c>
    </row>
    <row r="260" spans="2:51" s="257" customFormat="1" ht="13.5">
      <c r="B260" s="381"/>
      <c r="D260" s="262" t="s">
        <v>294</v>
      </c>
      <c r="E260" s="265" t="s">
        <v>5</v>
      </c>
      <c r="F260" s="239" t="s">
        <v>2531</v>
      </c>
      <c r="H260" s="266">
        <v>6.8</v>
      </c>
      <c r="I260" s="426"/>
      <c r="L260" s="381"/>
      <c r="M260" s="382"/>
      <c r="N260" s="383"/>
      <c r="O260" s="383"/>
      <c r="P260" s="383"/>
      <c r="Q260" s="383"/>
      <c r="R260" s="383"/>
      <c r="S260" s="383"/>
      <c r="T260" s="384"/>
      <c r="AT260" s="265" t="s">
        <v>294</v>
      </c>
      <c r="AU260" s="265" t="s">
        <v>86</v>
      </c>
      <c r="AV260" s="257" t="s">
        <v>86</v>
      </c>
      <c r="AW260" s="257" t="s">
        <v>40</v>
      </c>
      <c r="AX260" s="257" t="s">
        <v>77</v>
      </c>
      <c r="AY260" s="265" t="s">
        <v>284</v>
      </c>
    </row>
    <row r="261" spans="2:51" s="267" customFormat="1" ht="13.5">
      <c r="B261" s="390"/>
      <c r="D261" s="258" t="s">
        <v>294</v>
      </c>
      <c r="E261" s="268" t="s">
        <v>5</v>
      </c>
      <c r="F261" s="240" t="s">
        <v>304</v>
      </c>
      <c r="H261" s="269">
        <v>121.536</v>
      </c>
      <c r="I261" s="427"/>
      <c r="L261" s="390"/>
      <c r="M261" s="391"/>
      <c r="N261" s="392"/>
      <c r="O261" s="392"/>
      <c r="P261" s="392"/>
      <c r="Q261" s="392"/>
      <c r="R261" s="392"/>
      <c r="S261" s="392"/>
      <c r="T261" s="393"/>
      <c r="AT261" s="394" t="s">
        <v>294</v>
      </c>
      <c r="AU261" s="394" t="s">
        <v>86</v>
      </c>
      <c r="AV261" s="267" t="s">
        <v>292</v>
      </c>
      <c r="AW261" s="267" t="s">
        <v>40</v>
      </c>
      <c r="AX261" s="267" t="s">
        <v>26</v>
      </c>
      <c r="AY261" s="394" t="s">
        <v>284</v>
      </c>
    </row>
    <row r="262" spans="2:65" s="285" customFormat="1" ht="22.5" customHeight="1">
      <c r="B262" s="347"/>
      <c r="C262" s="252" t="s">
        <v>538</v>
      </c>
      <c r="D262" s="252" t="s">
        <v>287</v>
      </c>
      <c r="E262" s="253" t="s">
        <v>579</v>
      </c>
      <c r="F262" s="236" t="s">
        <v>1865</v>
      </c>
      <c r="G262" s="254" t="s">
        <v>290</v>
      </c>
      <c r="H262" s="255">
        <v>1.96</v>
      </c>
      <c r="I262" s="123">
        <v>0</v>
      </c>
      <c r="J262" s="256">
        <f>ROUND(I262*H262,2)</f>
        <v>0</v>
      </c>
      <c r="K262" s="236" t="s">
        <v>291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0.26376</v>
      </c>
      <c r="R262" s="374">
        <f>Q262*H262</f>
        <v>0.5169696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2532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I263" s="136"/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2330</v>
      </c>
      <c r="F264" s="237" t="s">
        <v>2533</v>
      </c>
      <c r="H264" s="260">
        <v>1.96</v>
      </c>
      <c r="I264" s="426"/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52" t="s">
        <v>543</v>
      </c>
      <c r="D265" s="252" t="s">
        <v>287</v>
      </c>
      <c r="E265" s="253" t="s">
        <v>583</v>
      </c>
      <c r="F265" s="236" t="s">
        <v>1867</v>
      </c>
      <c r="G265" s="254" t="s">
        <v>290</v>
      </c>
      <c r="H265" s="255">
        <v>1.96</v>
      </c>
      <c r="I265" s="123">
        <v>0</v>
      </c>
      <c r="J265" s="256">
        <f>ROUND(I265*H265,2)</f>
        <v>0</v>
      </c>
      <c r="K265" s="236" t="s">
        <v>291</v>
      </c>
      <c r="L265" s="347"/>
      <c r="M265" s="372" t="s">
        <v>5</v>
      </c>
      <c r="N265" s="373" t="s">
        <v>48</v>
      </c>
      <c r="O265" s="300"/>
      <c r="P265" s="374">
        <f>O265*H265</f>
        <v>0</v>
      </c>
      <c r="Q265" s="374">
        <v>0.30651</v>
      </c>
      <c r="R265" s="374">
        <f>Q265*H265</f>
        <v>0.6007596</v>
      </c>
      <c r="S265" s="374">
        <v>0</v>
      </c>
      <c r="T265" s="375">
        <f>S265*H265</f>
        <v>0</v>
      </c>
      <c r="AR265" s="341" t="s">
        <v>292</v>
      </c>
      <c r="AT265" s="341" t="s">
        <v>287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2534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2330</v>
      </c>
      <c r="H266" s="260">
        <v>1.96</v>
      </c>
      <c r="I266" s="426"/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31.5" customHeight="1">
      <c r="B267" s="347"/>
      <c r="C267" s="252" t="s">
        <v>547</v>
      </c>
      <c r="D267" s="252" t="s">
        <v>287</v>
      </c>
      <c r="E267" s="253" t="s">
        <v>587</v>
      </c>
      <c r="F267" s="236" t="s">
        <v>1869</v>
      </c>
      <c r="G267" s="254" t="s">
        <v>290</v>
      </c>
      <c r="H267" s="255">
        <v>1.96</v>
      </c>
      <c r="I267" s="123">
        <v>0</v>
      </c>
      <c r="J267" s="256">
        <f>ROUND(I267*H267,2)</f>
        <v>0</v>
      </c>
      <c r="K267" s="236" t="s">
        <v>291</v>
      </c>
      <c r="L267" s="347"/>
      <c r="M267" s="372" t="s">
        <v>5</v>
      </c>
      <c r="N267" s="373" t="s">
        <v>48</v>
      </c>
      <c r="O267" s="300"/>
      <c r="P267" s="374">
        <f>O267*H267</f>
        <v>0</v>
      </c>
      <c r="Q267" s="374">
        <v>0.10373</v>
      </c>
      <c r="R267" s="374">
        <f>Q267*H267</f>
        <v>0.2033108</v>
      </c>
      <c r="S267" s="374">
        <v>0</v>
      </c>
      <c r="T267" s="375">
        <f>S267*H267</f>
        <v>0</v>
      </c>
      <c r="AR267" s="341" t="s">
        <v>292</v>
      </c>
      <c r="AT267" s="341" t="s">
        <v>287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2535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2330</v>
      </c>
      <c r="H268" s="260">
        <v>1.96</v>
      </c>
      <c r="I268" s="426"/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551</v>
      </c>
      <c r="D269" s="252" t="s">
        <v>287</v>
      </c>
      <c r="E269" s="253" t="s">
        <v>591</v>
      </c>
      <c r="F269" s="236" t="s">
        <v>592</v>
      </c>
      <c r="G269" s="254" t="s">
        <v>290</v>
      </c>
      <c r="H269" s="255">
        <v>1.96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2536</v>
      </c>
    </row>
    <row r="270" spans="2:51" s="257" customFormat="1" ht="13.5">
      <c r="B270" s="381"/>
      <c r="D270" s="258" t="s">
        <v>294</v>
      </c>
      <c r="E270" s="259" t="s">
        <v>5</v>
      </c>
      <c r="F270" s="237" t="s">
        <v>2330</v>
      </c>
      <c r="H270" s="260">
        <v>1.96</v>
      </c>
      <c r="I270" s="426"/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5" s="285" customFormat="1" ht="22.5" customHeight="1">
      <c r="B271" s="347"/>
      <c r="C271" s="252" t="s">
        <v>556</v>
      </c>
      <c r="D271" s="252" t="s">
        <v>287</v>
      </c>
      <c r="E271" s="253" t="s">
        <v>595</v>
      </c>
      <c r="F271" s="236" t="s">
        <v>596</v>
      </c>
      <c r="G271" s="254" t="s">
        <v>452</v>
      </c>
      <c r="H271" s="255">
        <v>70.52</v>
      </c>
      <c r="I271" s="123">
        <v>0</v>
      </c>
      <c r="J271" s="256">
        <f>ROUND(I271*H271,2)</f>
        <v>0</v>
      </c>
      <c r="K271" s="236" t="s">
        <v>5</v>
      </c>
      <c r="L271" s="347"/>
      <c r="M271" s="372" t="s">
        <v>5</v>
      </c>
      <c r="N271" s="373" t="s">
        <v>48</v>
      </c>
      <c r="O271" s="300"/>
      <c r="P271" s="374">
        <f>O271*H271</f>
        <v>0</v>
      </c>
      <c r="Q271" s="374">
        <v>0</v>
      </c>
      <c r="R271" s="374">
        <f>Q271*H271</f>
        <v>0</v>
      </c>
      <c r="S271" s="374">
        <v>0</v>
      </c>
      <c r="T271" s="375">
        <f>S271*H271</f>
        <v>0</v>
      </c>
      <c r="AR271" s="341" t="s">
        <v>292</v>
      </c>
      <c r="AT271" s="341" t="s">
        <v>287</v>
      </c>
      <c r="AU271" s="341" t="s">
        <v>86</v>
      </c>
      <c r="AY271" s="341" t="s">
        <v>284</v>
      </c>
      <c r="BE271" s="376">
        <f>IF(N271="základní",J271,0)</f>
        <v>0</v>
      </c>
      <c r="BF271" s="376">
        <f>IF(N271="snížená",J271,0)</f>
        <v>0</v>
      </c>
      <c r="BG271" s="376">
        <f>IF(N271="zákl. přenesená",J271,0)</f>
        <v>0</v>
      </c>
      <c r="BH271" s="376">
        <f>IF(N271="sníž. přenesená",J271,0)</f>
        <v>0</v>
      </c>
      <c r="BI271" s="376">
        <f>IF(N271="nulová",J271,0)</f>
        <v>0</v>
      </c>
      <c r="BJ271" s="341" t="s">
        <v>26</v>
      </c>
      <c r="BK271" s="376">
        <f>ROUND(I271*H271,2)</f>
        <v>0</v>
      </c>
      <c r="BL271" s="341" t="s">
        <v>292</v>
      </c>
      <c r="BM271" s="341" t="s">
        <v>2537</v>
      </c>
    </row>
    <row r="272" spans="2:51" s="257" customFormat="1" ht="13.5">
      <c r="B272" s="381"/>
      <c r="D272" s="262" t="s">
        <v>294</v>
      </c>
      <c r="E272" s="265" t="s">
        <v>5</v>
      </c>
      <c r="F272" s="239" t="s">
        <v>2397</v>
      </c>
      <c r="H272" s="266">
        <v>9.8</v>
      </c>
      <c r="I272" s="426"/>
      <c r="L272" s="381"/>
      <c r="M272" s="382"/>
      <c r="N272" s="383"/>
      <c r="O272" s="383"/>
      <c r="P272" s="383"/>
      <c r="Q272" s="383"/>
      <c r="R272" s="383"/>
      <c r="S272" s="383"/>
      <c r="T272" s="384"/>
      <c r="AT272" s="265" t="s">
        <v>294</v>
      </c>
      <c r="AU272" s="265" t="s">
        <v>86</v>
      </c>
      <c r="AV272" s="257" t="s">
        <v>86</v>
      </c>
      <c r="AW272" s="257" t="s">
        <v>40</v>
      </c>
      <c r="AX272" s="257" t="s">
        <v>77</v>
      </c>
      <c r="AY272" s="265" t="s">
        <v>284</v>
      </c>
    </row>
    <row r="273" spans="2:51" s="257" customFormat="1" ht="13.5">
      <c r="B273" s="381"/>
      <c r="D273" s="262" t="s">
        <v>294</v>
      </c>
      <c r="E273" s="265" t="s">
        <v>5</v>
      </c>
      <c r="F273" s="239" t="s">
        <v>2399</v>
      </c>
      <c r="H273" s="266">
        <v>60.72</v>
      </c>
      <c r="I273" s="426"/>
      <c r="L273" s="381"/>
      <c r="M273" s="382"/>
      <c r="N273" s="383"/>
      <c r="O273" s="383"/>
      <c r="P273" s="383"/>
      <c r="Q273" s="383"/>
      <c r="R273" s="383"/>
      <c r="S273" s="383"/>
      <c r="T273" s="384"/>
      <c r="AT273" s="265" t="s">
        <v>294</v>
      </c>
      <c r="AU273" s="265" t="s">
        <v>86</v>
      </c>
      <c r="AV273" s="257" t="s">
        <v>86</v>
      </c>
      <c r="AW273" s="257" t="s">
        <v>40</v>
      </c>
      <c r="AX273" s="257" t="s">
        <v>77</v>
      </c>
      <c r="AY273" s="265" t="s">
        <v>284</v>
      </c>
    </row>
    <row r="274" spans="2:51" s="267" customFormat="1" ht="13.5">
      <c r="B274" s="390"/>
      <c r="D274" s="258" t="s">
        <v>294</v>
      </c>
      <c r="E274" s="268" t="s">
        <v>5</v>
      </c>
      <c r="F274" s="240" t="s">
        <v>304</v>
      </c>
      <c r="H274" s="269">
        <v>70.52</v>
      </c>
      <c r="I274" s="427"/>
      <c r="L274" s="390"/>
      <c r="M274" s="391"/>
      <c r="N274" s="392"/>
      <c r="O274" s="392"/>
      <c r="P274" s="392"/>
      <c r="Q274" s="392"/>
      <c r="R274" s="392"/>
      <c r="S274" s="392"/>
      <c r="T274" s="393"/>
      <c r="AT274" s="394" t="s">
        <v>294</v>
      </c>
      <c r="AU274" s="394" t="s">
        <v>86</v>
      </c>
      <c r="AV274" s="267" t="s">
        <v>292</v>
      </c>
      <c r="AW274" s="267" t="s">
        <v>40</v>
      </c>
      <c r="AX274" s="267" t="s">
        <v>26</v>
      </c>
      <c r="AY274" s="394" t="s">
        <v>284</v>
      </c>
    </row>
    <row r="275" spans="2:65" s="285" customFormat="1" ht="22.5" customHeight="1">
      <c r="B275" s="347"/>
      <c r="C275" s="252" t="s">
        <v>562</v>
      </c>
      <c r="D275" s="252" t="s">
        <v>287</v>
      </c>
      <c r="E275" s="253" t="s">
        <v>1872</v>
      </c>
      <c r="F275" s="236" t="s">
        <v>1873</v>
      </c>
      <c r="G275" s="254" t="s">
        <v>290</v>
      </c>
      <c r="H275" s="255">
        <v>7.314</v>
      </c>
      <c r="I275" s="123">
        <v>0</v>
      </c>
      <c r="J275" s="256">
        <f>ROUND(I275*H275,2)</f>
        <v>0</v>
      </c>
      <c r="K275" s="236" t="s">
        <v>5</v>
      </c>
      <c r="L275" s="347"/>
      <c r="M275" s="372" t="s">
        <v>5</v>
      </c>
      <c r="N275" s="373" t="s">
        <v>48</v>
      </c>
      <c r="O275" s="300"/>
      <c r="P275" s="374">
        <f>O275*H275</f>
        <v>0</v>
      </c>
      <c r="Q275" s="374">
        <v>0.1461</v>
      </c>
      <c r="R275" s="374">
        <f>Q275*H275</f>
        <v>1.0685754</v>
      </c>
      <c r="S275" s="374">
        <v>0</v>
      </c>
      <c r="T275" s="375">
        <f>S275*H275</f>
        <v>0</v>
      </c>
      <c r="AR275" s="341" t="s">
        <v>292</v>
      </c>
      <c r="AT275" s="341" t="s">
        <v>287</v>
      </c>
      <c r="AU275" s="341" t="s">
        <v>86</v>
      </c>
      <c r="AY275" s="341" t="s">
        <v>284</v>
      </c>
      <c r="BE275" s="376">
        <f>IF(N275="základní",J275,0)</f>
        <v>0</v>
      </c>
      <c r="BF275" s="376">
        <f>IF(N275="snížená",J275,0)</f>
        <v>0</v>
      </c>
      <c r="BG275" s="376">
        <f>IF(N275="zákl. přenesená",J275,0)</f>
        <v>0</v>
      </c>
      <c r="BH275" s="376">
        <f>IF(N275="sníž. přenesená",J275,0)</f>
        <v>0</v>
      </c>
      <c r="BI275" s="376">
        <f>IF(N275="nulová",J275,0)</f>
        <v>0</v>
      </c>
      <c r="BJ275" s="341" t="s">
        <v>26</v>
      </c>
      <c r="BK275" s="376">
        <f>ROUND(I275*H275,2)</f>
        <v>0</v>
      </c>
      <c r="BL275" s="341" t="s">
        <v>292</v>
      </c>
      <c r="BM275" s="341" t="s">
        <v>2538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2508</v>
      </c>
      <c r="H276" s="264" t="s">
        <v>5</v>
      </c>
      <c r="I276" s="136"/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2337</v>
      </c>
      <c r="F277" s="239" t="s">
        <v>2539</v>
      </c>
      <c r="H277" s="266">
        <v>3.64</v>
      </c>
      <c r="I277" s="426"/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2540</v>
      </c>
      <c r="H278" s="266">
        <v>3.674</v>
      </c>
      <c r="I278" s="426"/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7.314</v>
      </c>
      <c r="I279" s="427"/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72" t="s">
        <v>567</v>
      </c>
      <c r="D280" s="272" t="s">
        <v>439</v>
      </c>
      <c r="E280" s="273" t="s">
        <v>1876</v>
      </c>
      <c r="F280" s="274" t="s">
        <v>1877</v>
      </c>
      <c r="G280" s="275" t="s">
        <v>290</v>
      </c>
      <c r="H280" s="276">
        <v>3.713</v>
      </c>
      <c r="I280" s="145">
        <v>0</v>
      </c>
      <c r="J280" s="277">
        <f>ROUND(I280*H280,2)</f>
        <v>0</v>
      </c>
      <c r="K280" s="274" t="s">
        <v>5</v>
      </c>
      <c r="L280" s="399"/>
      <c r="M280" s="400" t="s">
        <v>5</v>
      </c>
      <c r="N280" s="401" t="s">
        <v>48</v>
      </c>
      <c r="O280" s="300"/>
      <c r="P280" s="374">
        <f>O280*H280</f>
        <v>0</v>
      </c>
      <c r="Q280" s="374">
        <v>0.2625</v>
      </c>
      <c r="R280" s="374">
        <f>Q280*H280</f>
        <v>0.9746625000000001</v>
      </c>
      <c r="S280" s="374">
        <v>0</v>
      </c>
      <c r="T280" s="375">
        <f>S280*H280</f>
        <v>0</v>
      </c>
      <c r="AR280" s="341" t="s">
        <v>332</v>
      </c>
      <c r="AT280" s="341" t="s">
        <v>439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2541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2542</v>
      </c>
      <c r="H281" s="260">
        <v>3.713</v>
      </c>
      <c r="I281" s="426"/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72" t="s">
        <v>572</v>
      </c>
      <c r="D282" s="272" t="s">
        <v>439</v>
      </c>
      <c r="E282" s="273" t="s">
        <v>2543</v>
      </c>
      <c r="F282" s="274" t="s">
        <v>2544</v>
      </c>
      <c r="G282" s="275" t="s">
        <v>290</v>
      </c>
      <c r="H282" s="276">
        <v>2.781</v>
      </c>
      <c r="I282" s="145">
        <v>0</v>
      </c>
      <c r="J282" s="277">
        <f>ROUND(I282*H282,2)</f>
        <v>0</v>
      </c>
      <c r="K282" s="274" t="s">
        <v>5</v>
      </c>
      <c r="L282" s="399"/>
      <c r="M282" s="400" t="s">
        <v>5</v>
      </c>
      <c r="N282" s="401" t="s">
        <v>48</v>
      </c>
      <c r="O282" s="300"/>
      <c r="P282" s="374">
        <f>O282*H282</f>
        <v>0</v>
      </c>
      <c r="Q282" s="374">
        <v>0.2625</v>
      </c>
      <c r="R282" s="374">
        <f>Q282*H282</f>
        <v>0.7300125000000001</v>
      </c>
      <c r="S282" s="374">
        <v>0</v>
      </c>
      <c r="T282" s="375">
        <f>S282*H282</f>
        <v>0</v>
      </c>
      <c r="AR282" s="341" t="s">
        <v>332</v>
      </c>
      <c r="AT282" s="341" t="s">
        <v>439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2545</v>
      </c>
    </row>
    <row r="283" spans="2:51" s="261" customFormat="1" ht="13.5">
      <c r="B283" s="377"/>
      <c r="D283" s="262" t="s">
        <v>294</v>
      </c>
      <c r="E283" s="263" t="s">
        <v>5</v>
      </c>
      <c r="F283" s="238" t="s">
        <v>2508</v>
      </c>
      <c r="H283" s="264" t="s">
        <v>5</v>
      </c>
      <c r="I283" s="136"/>
      <c r="L283" s="377"/>
      <c r="M283" s="378"/>
      <c r="N283" s="379"/>
      <c r="O283" s="379"/>
      <c r="P283" s="379"/>
      <c r="Q283" s="379"/>
      <c r="R283" s="379"/>
      <c r="S283" s="379"/>
      <c r="T283" s="380"/>
      <c r="AT283" s="264" t="s">
        <v>294</v>
      </c>
      <c r="AU283" s="264" t="s">
        <v>86</v>
      </c>
      <c r="AV283" s="261" t="s">
        <v>26</v>
      </c>
      <c r="AW283" s="261" t="s">
        <v>40</v>
      </c>
      <c r="AX283" s="261" t="s">
        <v>77</v>
      </c>
      <c r="AY283" s="264" t="s">
        <v>284</v>
      </c>
    </row>
    <row r="284" spans="2:51" s="257" customFormat="1" ht="13.5">
      <c r="B284" s="381"/>
      <c r="D284" s="258" t="s">
        <v>294</v>
      </c>
      <c r="E284" s="259" t="s">
        <v>5</v>
      </c>
      <c r="F284" s="237" t="s">
        <v>2546</v>
      </c>
      <c r="H284" s="260">
        <v>2.781</v>
      </c>
      <c r="I284" s="426"/>
      <c r="L284" s="381"/>
      <c r="M284" s="382"/>
      <c r="N284" s="383"/>
      <c r="O284" s="383"/>
      <c r="P284" s="383"/>
      <c r="Q284" s="383"/>
      <c r="R284" s="383"/>
      <c r="S284" s="383"/>
      <c r="T284" s="384"/>
      <c r="AT284" s="265" t="s">
        <v>294</v>
      </c>
      <c r="AU284" s="265" t="s">
        <v>86</v>
      </c>
      <c r="AV284" s="257" t="s">
        <v>86</v>
      </c>
      <c r="AW284" s="257" t="s">
        <v>40</v>
      </c>
      <c r="AX284" s="257" t="s">
        <v>26</v>
      </c>
      <c r="AY284" s="265" t="s">
        <v>284</v>
      </c>
    </row>
    <row r="285" spans="2:65" s="285" customFormat="1" ht="22.5" customHeight="1">
      <c r="B285" s="347"/>
      <c r="C285" s="272" t="s">
        <v>578</v>
      </c>
      <c r="D285" s="272" t="s">
        <v>439</v>
      </c>
      <c r="E285" s="273" t="s">
        <v>2547</v>
      </c>
      <c r="F285" s="274" t="s">
        <v>2548</v>
      </c>
      <c r="G285" s="275" t="s">
        <v>290</v>
      </c>
      <c r="H285" s="276">
        <v>0.878</v>
      </c>
      <c r="I285" s="145">
        <v>0</v>
      </c>
      <c r="J285" s="277">
        <f>ROUND(I285*H285,2)</f>
        <v>0</v>
      </c>
      <c r="K285" s="274" t="s">
        <v>5</v>
      </c>
      <c r="L285" s="399"/>
      <c r="M285" s="400" t="s">
        <v>5</v>
      </c>
      <c r="N285" s="401" t="s">
        <v>48</v>
      </c>
      <c r="O285" s="300"/>
      <c r="P285" s="374">
        <f>O285*H285</f>
        <v>0</v>
      </c>
      <c r="Q285" s="374">
        <v>0.2625</v>
      </c>
      <c r="R285" s="374">
        <f>Q285*H285</f>
        <v>0.230475</v>
      </c>
      <c r="S285" s="374">
        <v>0</v>
      </c>
      <c r="T285" s="375">
        <f>S285*H285</f>
        <v>0</v>
      </c>
      <c r="AR285" s="341" t="s">
        <v>332</v>
      </c>
      <c r="AT285" s="341" t="s">
        <v>439</v>
      </c>
      <c r="AU285" s="341" t="s">
        <v>86</v>
      </c>
      <c r="AY285" s="341" t="s">
        <v>284</v>
      </c>
      <c r="BE285" s="376">
        <f>IF(N285="základní",J285,0)</f>
        <v>0</v>
      </c>
      <c r="BF285" s="376">
        <f>IF(N285="snížená",J285,0)</f>
        <v>0</v>
      </c>
      <c r="BG285" s="376">
        <f>IF(N285="zákl. přenesená",J285,0)</f>
        <v>0</v>
      </c>
      <c r="BH285" s="376">
        <f>IF(N285="sníž. přenesená",J285,0)</f>
        <v>0</v>
      </c>
      <c r="BI285" s="376">
        <f>IF(N285="nulová",J285,0)</f>
        <v>0</v>
      </c>
      <c r="BJ285" s="341" t="s">
        <v>26</v>
      </c>
      <c r="BK285" s="376">
        <f>ROUND(I285*H285,2)</f>
        <v>0</v>
      </c>
      <c r="BL285" s="341" t="s">
        <v>292</v>
      </c>
      <c r="BM285" s="341" t="s">
        <v>2549</v>
      </c>
    </row>
    <row r="286" spans="2:51" s="261" customFormat="1" ht="13.5">
      <c r="B286" s="377"/>
      <c r="D286" s="262" t="s">
        <v>294</v>
      </c>
      <c r="E286" s="263" t="s">
        <v>5</v>
      </c>
      <c r="F286" s="238" t="s">
        <v>2508</v>
      </c>
      <c r="H286" s="264" t="s">
        <v>5</v>
      </c>
      <c r="I286" s="136"/>
      <c r="L286" s="377"/>
      <c r="M286" s="378"/>
      <c r="N286" s="379"/>
      <c r="O286" s="379"/>
      <c r="P286" s="379"/>
      <c r="Q286" s="379"/>
      <c r="R286" s="379"/>
      <c r="S286" s="379"/>
      <c r="T286" s="380"/>
      <c r="AT286" s="264" t="s">
        <v>294</v>
      </c>
      <c r="AU286" s="264" t="s">
        <v>86</v>
      </c>
      <c r="AV286" s="261" t="s">
        <v>26</v>
      </c>
      <c r="AW286" s="261" t="s">
        <v>40</v>
      </c>
      <c r="AX286" s="261" t="s">
        <v>77</v>
      </c>
      <c r="AY286" s="264" t="s">
        <v>284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2550</v>
      </c>
      <c r="H287" s="260">
        <v>0.878</v>
      </c>
      <c r="I287" s="426"/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582</v>
      </c>
      <c r="D288" s="252" t="s">
        <v>287</v>
      </c>
      <c r="E288" s="253" t="s">
        <v>1880</v>
      </c>
      <c r="F288" s="236" t="s">
        <v>1881</v>
      </c>
      <c r="G288" s="254" t="s">
        <v>452</v>
      </c>
      <c r="H288" s="255">
        <v>8.02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1.171722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2551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2508</v>
      </c>
      <c r="H289" s="264" t="s">
        <v>5</v>
      </c>
      <c r="I289" s="136"/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2417</v>
      </c>
      <c r="F290" s="237" t="s">
        <v>2552</v>
      </c>
      <c r="H290" s="260">
        <v>8.02</v>
      </c>
      <c r="I290" s="426"/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586</v>
      </c>
      <c r="D291" s="272" t="s">
        <v>439</v>
      </c>
      <c r="E291" s="273" t="s">
        <v>1884</v>
      </c>
      <c r="F291" s="274" t="s">
        <v>1885</v>
      </c>
      <c r="G291" s="275" t="s">
        <v>452</v>
      </c>
      <c r="H291" s="276">
        <v>8.822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2.315775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2553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2554</v>
      </c>
      <c r="H292" s="260">
        <v>8.822</v>
      </c>
      <c r="I292" s="426"/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590</v>
      </c>
      <c r="D293" s="252" t="s">
        <v>287</v>
      </c>
      <c r="E293" s="253" t="s">
        <v>1888</v>
      </c>
      <c r="F293" s="236" t="s">
        <v>1889</v>
      </c>
      <c r="G293" s="254" t="s">
        <v>290</v>
      </c>
      <c r="H293" s="255">
        <v>64.47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9.419067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2555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2508</v>
      </c>
      <c r="H294" s="264" t="s">
        <v>5</v>
      </c>
      <c r="I294" s="136"/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62" t="s">
        <v>294</v>
      </c>
      <c r="E295" s="265" t="s">
        <v>2349</v>
      </c>
      <c r="F295" s="239" t="s">
        <v>2556</v>
      </c>
      <c r="H295" s="266">
        <v>3.6</v>
      </c>
      <c r="I295" s="426"/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77</v>
      </c>
      <c r="AY295" s="265" t="s">
        <v>284</v>
      </c>
    </row>
    <row r="296" spans="2:51" s="257" customFormat="1" ht="13.5">
      <c r="B296" s="381"/>
      <c r="D296" s="262" t="s">
        <v>294</v>
      </c>
      <c r="E296" s="265" t="s">
        <v>2350</v>
      </c>
      <c r="F296" s="239" t="s">
        <v>2557</v>
      </c>
      <c r="H296" s="266">
        <v>58.87</v>
      </c>
      <c r="I296" s="426"/>
      <c r="L296" s="381"/>
      <c r="M296" s="382"/>
      <c r="N296" s="383"/>
      <c r="O296" s="383"/>
      <c r="P296" s="383"/>
      <c r="Q296" s="383"/>
      <c r="R296" s="383"/>
      <c r="S296" s="383"/>
      <c r="T296" s="384"/>
      <c r="AT296" s="265" t="s">
        <v>294</v>
      </c>
      <c r="AU296" s="265" t="s">
        <v>86</v>
      </c>
      <c r="AV296" s="257" t="s">
        <v>86</v>
      </c>
      <c r="AW296" s="257" t="s">
        <v>40</v>
      </c>
      <c r="AX296" s="257" t="s">
        <v>77</v>
      </c>
      <c r="AY296" s="265" t="s">
        <v>284</v>
      </c>
    </row>
    <row r="297" spans="2:51" s="257" customFormat="1" ht="13.5">
      <c r="B297" s="381"/>
      <c r="D297" s="262" t="s">
        <v>294</v>
      </c>
      <c r="E297" s="265" t="s">
        <v>2352</v>
      </c>
      <c r="F297" s="239" t="s">
        <v>2558</v>
      </c>
      <c r="H297" s="266">
        <v>2</v>
      </c>
      <c r="I297" s="426"/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77</v>
      </c>
      <c r="AY297" s="265" t="s">
        <v>284</v>
      </c>
    </row>
    <row r="298" spans="2:51" s="267" customFormat="1" ht="13.5">
      <c r="B298" s="390"/>
      <c r="D298" s="258" t="s">
        <v>294</v>
      </c>
      <c r="E298" s="268" t="s">
        <v>2559</v>
      </c>
      <c r="F298" s="240" t="s">
        <v>304</v>
      </c>
      <c r="H298" s="269">
        <v>64.47</v>
      </c>
      <c r="I298" s="427"/>
      <c r="L298" s="390"/>
      <c r="M298" s="391"/>
      <c r="N298" s="392"/>
      <c r="O298" s="392"/>
      <c r="P298" s="392"/>
      <c r="Q298" s="392"/>
      <c r="R298" s="392"/>
      <c r="S298" s="392"/>
      <c r="T298" s="393"/>
      <c r="AT298" s="394" t="s">
        <v>294</v>
      </c>
      <c r="AU298" s="394" t="s">
        <v>86</v>
      </c>
      <c r="AV298" s="267" t="s">
        <v>292</v>
      </c>
      <c r="AW298" s="267" t="s">
        <v>40</v>
      </c>
      <c r="AX298" s="267" t="s">
        <v>26</v>
      </c>
      <c r="AY298" s="394" t="s">
        <v>284</v>
      </c>
    </row>
    <row r="299" spans="2:65" s="285" customFormat="1" ht="22.5" customHeight="1">
      <c r="B299" s="347"/>
      <c r="C299" s="272" t="s">
        <v>594</v>
      </c>
      <c r="D299" s="272" t="s">
        <v>439</v>
      </c>
      <c r="E299" s="273" t="s">
        <v>1894</v>
      </c>
      <c r="F299" s="274" t="s">
        <v>1895</v>
      </c>
      <c r="G299" s="275" t="s">
        <v>290</v>
      </c>
      <c r="H299" s="276">
        <v>3.96</v>
      </c>
      <c r="I299" s="145">
        <v>0</v>
      </c>
      <c r="J299" s="277">
        <f>ROUND(I299*H299,2)</f>
        <v>0</v>
      </c>
      <c r="K299" s="274" t="s">
        <v>5</v>
      </c>
      <c r="L299" s="399"/>
      <c r="M299" s="400" t="s">
        <v>5</v>
      </c>
      <c r="N299" s="401" t="s">
        <v>48</v>
      </c>
      <c r="O299" s="300"/>
      <c r="P299" s="374">
        <f>O299*H299</f>
        <v>0</v>
      </c>
      <c r="Q299" s="374">
        <v>0.105</v>
      </c>
      <c r="R299" s="374">
        <f>Q299*H299</f>
        <v>0.4158</v>
      </c>
      <c r="S299" s="374">
        <v>0</v>
      </c>
      <c r="T299" s="375">
        <f>S299*H299</f>
        <v>0</v>
      </c>
      <c r="AR299" s="341" t="s">
        <v>332</v>
      </c>
      <c r="AT299" s="341" t="s">
        <v>439</v>
      </c>
      <c r="AU299" s="341" t="s">
        <v>86</v>
      </c>
      <c r="AY299" s="341" t="s">
        <v>284</v>
      </c>
      <c r="BE299" s="376">
        <f>IF(N299="základní",J299,0)</f>
        <v>0</v>
      </c>
      <c r="BF299" s="376">
        <f>IF(N299="snížená",J299,0)</f>
        <v>0</v>
      </c>
      <c r="BG299" s="376">
        <f>IF(N299="zákl. přenesená",J299,0)</f>
        <v>0</v>
      </c>
      <c r="BH299" s="376">
        <f>IF(N299="sníž. přenesená",J299,0)</f>
        <v>0</v>
      </c>
      <c r="BI299" s="376">
        <f>IF(N299="nulová",J299,0)</f>
        <v>0</v>
      </c>
      <c r="BJ299" s="341" t="s">
        <v>26</v>
      </c>
      <c r="BK299" s="376">
        <f>ROUND(I299*H299,2)</f>
        <v>0</v>
      </c>
      <c r="BL299" s="341" t="s">
        <v>292</v>
      </c>
      <c r="BM299" s="341" t="s">
        <v>2560</v>
      </c>
    </row>
    <row r="300" spans="2:51" s="257" customFormat="1" ht="13.5">
      <c r="B300" s="381"/>
      <c r="D300" s="258" t="s">
        <v>294</v>
      </c>
      <c r="E300" s="259" t="s">
        <v>5</v>
      </c>
      <c r="F300" s="237" t="s">
        <v>2561</v>
      </c>
      <c r="H300" s="260">
        <v>3.96</v>
      </c>
      <c r="I300" s="426"/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26</v>
      </c>
      <c r="AY300" s="265" t="s">
        <v>284</v>
      </c>
    </row>
    <row r="301" spans="2:65" s="285" customFormat="1" ht="22.5" customHeight="1">
      <c r="B301" s="347"/>
      <c r="C301" s="272" t="s">
        <v>599</v>
      </c>
      <c r="D301" s="272" t="s">
        <v>439</v>
      </c>
      <c r="E301" s="273" t="s">
        <v>1898</v>
      </c>
      <c r="F301" s="274" t="s">
        <v>1899</v>
      </c>
      <c r="G301" s="275" t="s">
        <v>290</v>
      </c>
      <c r="H301" s="276">
        <v>64.757</v>
      </c>
      <c r="I301" s="145">
        <v>0</v>
      </c>
      <c r="J301" s="277">
        <f>ROUND(I301*H301,2)</f>
        <v>0</v>
      </c>
      <c r="K301" s="274" t="s">
        <v>5</v>
      </c>
      <c r="L301" s="399"/>
      <c r="M301" s="400" t="s">
        <v>5</v>
      </c>
      <c r="N301" s="401" t="s">
        <v>48</v>
      </c>
      <c r="O301" s="300"/>
      <c r="P301" s="374">
        <f>O301*H301</f>
        <v>0</v>
      </c>
      <c r="Q301" s="374">
        <v>0.105</v>
      </c>
      <c r="R301" s="374">
        <f>Q301*H301</f>
        <v>6.799485000000001</v>
      </c>
      <c r="S301" s="374">
        <v>0</v>
      </c>
      <c r="T301" s="375">
        <f>S301*H301</f>
        <v>0</v>
      </c>
      <c r="AR301" s="341" t="s">
        <v>332</v>
      </c>
      <c r="AT301" s="341" t="s">
        <v>439</v>
      </c>
      <c r="AU301" s="341" t="s">
        <v>86</v>
      </c>
      <c r="AY301" s="341" t="s">
        <v>284</v>
      </c>
      <c r="BE301" s="376">
        <f>IF(N301="základní",J301,0)</f>
        <v>0</v>
      </c>
      <c r="BF301" s="376">
        <f>IF(N301="snížená",J301,0)</f>
        <v>0</v>
      </c>
      <c r="BG301" s="376">
        <f>IF(N301="zákl. přenesená",J301,0)</f>
        <v>0</v>
      </c>
      <c r="BH301" s="376">
        <f>IF(N301="sníž. přenesená",J301,0)</f>
        <v>0</v>
      </c>
      <c r="BI301" s="376">
        <f>IF(N301="nulová",J301,0)</f>
        <v>0</v>
      </c>
      <c r="BJ301" s="341" t="s">
        <v>26</v>
      </c>
      <c r="BK301" s="376">
        <f>ROUND(I301*H301,2)</f>
        <v>0</v>
      </c>
      <c r="BL301" s="341" t="s">
        <v>292</v>
      </c>
      <c r="BM301" s="341" t="s">
        <v>2562</v>
      </c>
    </row>
    <row r="302" spans="2:51" s="257" customFormat="1" ht="13.5">
      <c r="B302" s="381"/>
      <c r="D302" s="258" t="s">
        <v>294</v>
      </c>
      <c r="E302" s="259" t="s">
        <v>5</v>
      </c>
      <c r="F302" s="237" t="s">
        <v>2563</v>
      </c>
      <c r="H302" s="260">
        <v>64.757</v>
      </c>
      <c r="I302" s="426"/>
      <c r="L302" s="381"/>
      <c r="M302" s="382"/>
      <c r="N302" s="383"/>
      <c r="O302" s="383"/>
      <c r="P302" s="383"/>
      <c r="Q302" s="383"/>
      <c r="R302" s="383"/>
      <c r="S302" s="383"/>
      <c r="T302" s="384"/>
      <c r="AT302" s="265" t="s">
        <v>294</v>
      </c>
      <c r="AU302" s="265" t="s">
        <v>86</v>
      </c>
      <c r="AV302" s="257" t="s">
        <v>86</v>
      </c>
      <c r="AW302" s="257" t="s">
        <v>40</v>
      </c>
      <c r="AX302" s="257" t="s">
        <v>26</v>
      </c>
      <c r="AY302" s="265" t="s">
        <v>284</v>
      </c>
    </row>
    <row r="303" spans="2:65" s="285" customFormat="1" ht="22.5" customHeight="1">
      <c r="B303" s="347"/>
      <c r="C303" s="272" t="s">
        <v>604</v>
      </c>
      <c r="D303" s="272" t="s">
        <v>439</v>
      </c>
      <c r="E303" s="273" t="s">
        <v>2564</v>
      </c>
      <c r="F303" s="274" t="s">
        <v>2565</v>
      </c>
      <c r="G303" s="275" t="s">
        <v>290</v>
      </c>
      <c r="H303" s="276">
        <v>2.2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0.231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2566</v>
      </c>
    </row>
    <row r="304" spans="2:51" s="257" customFormat="1" ht="13.5">
      <c r="B304" s="381"/>
      <c r="D304" s="262" t="s">
        <v>294</v>
      </c>
      <c r="E304" s="265" t="s">
        <v>5</v>
      </c>
      <c r="F304" s="239" t="s">
        <v>2567</v>
      </c>
      <c r="H304" s="266">
        <v>2.2</v>
      </c>
      <c r="I304" s="426"/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3" s="246" customFormat="1" ht="29.85" customHeight="1">
      <c r="B305" s="365"/>
      <c r="D305" s="250" t="s">
        <v>76</v>
      </c>
      <c r="E305" s="242" t="s">
        <v>323</v>
      </c>
      <c r="F305" s="242" t="s">
        <v>598</v>
      </c>
      <c r="I305" s="425"/>
      <c r="J305" s="251">
        <f>BK305</f>
        <v>0</v>
      </c>
      <c r="L305" s="365"/>
      <c r="M305" s="366"/>
      <c r="N305" s="367"/>
      <c r="O305" s="367"/>
      <c r="P305" s="368">
        <f>SUM(P306:P422)</f>
        <v>0</v>
      </c>
      <c r="Q305" s="367"/>
      <c r="R305" s="368">
        <f>SUM(R306:R422)</f>
        <v>45.55362918999998</v>
      </c>
      <c r="S305" s="367"/>
      <c r="T305" s="369">
        <f>SUM(T306:T422)</f>
        <v>0</v>
      </c>
      <c r="AR305" s="247" t="s">
        <v>26</v>
      </c>
      <c r="AT305" s="370" t="s">
        <v>76</v>
      </c>
      <c r="AU305" s="370" t="s">
        <v>26</v>
      </c>
      <c r="AY305" s="247" t="s">
        <v>284</v>
      </c>
      <c r="BK305" s="371">
        <f>SUM(BK306:BK422)</f>
        <v>0</v>
      </c>
    </row>
    <row r="306" spans="2:65" s="285" customFormat="1" ht="31.5" customHeight="1">
      <c r="B306" s="347"/>
      <c r="C306" s="252" t="s">
        <v>608</v>
      </c>
      <c r="D306" s="252" t="s">
        <v>287</v>
      </c>
      <c r="E306" s="253" t="s">
        <v>2568</v>
      </c>
      <c r="F306" s="236" t="s">
        <v>2569</v>
      </c>
      <c r="G306" s="254" t="s">
        <v>290</v>
      </c>
      <c r="H306" s="255">
        <v>456</v>
      </c>
      <c r="I306" s="123">
        <v>0</v>
      </c>
      <c r="J306" s="256">
        <f>ROUND(I306*H306,2)</f>
        <v>0</v>
      </c>
      <c r="K306" s="236" t="s">
        <v>291</v>
      </c>
      <c r="L306" s="347"/>
      <c r="M306" s="372" t="s">
        <v>5</v>
      </c>
      <c r="N306" s="373" t="s">
        <v>48</v>
      </c>
      <c r="O306" s="300"/>
      <c r="P306" s="374">
        <f>O306*H306</f>
        <v>0</v>
      </c>
      <c r="Q306" s="374">
        <v>0.01838</v>
      </c>
      <c r="R306" s="374">
        <f>Q306*H306</f>
        <v>8.38128</v>
      </c>
      <c r="S306" s="374">
        <v>0</v>
      </c>
      <c r="T306" s="375">
        <f>S306*H306</f>
        <v>0</v>
      </c>
      <c r="AR306" s="341" t="s">
        <v>292</v>
      </c>
      <c r="AT306" s="341" t="s">
        <v>287</v>
      </c>
      <c r="AU306" s="341" t="s">
        <v>86</v>
      </c>
      <c r="AY306" s="341" t="s">
        <v>284</v>
      </c>
      <c r="BE306" s="376">
        <f>IF(N306="základní",J306,0)</f>
        <v>0</v>
      </c>
      <c r="BF306" s="376">
        <f>IF(N306="snížená",J306,0)</f>
        <v>0</v>
      </c>
      <c r="BG306" s="376">
        <f>IF(N306="zákl. přenesená",J306,0)</f>
        <v>0</v>
      </c>
      <c r="BH306" s="376">
        <f>IF(N306="sníž. přenesená",J306,0)</f>
        <v>0</v>
      </c>
      <c r="BI306" s="376">
        <f>IF(N306="nulová",J306,0)</f>
        <v>0</v>
      </c>
      <c r="BJ306" s="341" t="s">
        <v>26</v>
      </c>
      <c r="BK306" s="376">
        <f>ROUND(I306*H306,2)</f>
        <v>0</v>
      </c>
      <c r="BL306" s="341" t="s">
        <v>292</v>
      </c>
      <c r="BM306" s="341" t="s">
        <v>2570</v>
      </c>
    </row>
    <row r="307" spans="2:51" s="257" customFormat="1" ht="13.5">
      <c r="B307" s="381"/>
      <c r="D307" s="258" t="s">
        <v>294</v>
      </c>
      <c r="E307" s="259" t="s">
        <v>5</v>
      </c>
      <c r="F307" s="237" t="s">
        <v>2357</v>
      </c>
      <c r="H307" s="260">
        <v>456</v>
      </c>
      <c r="I307" s="426"/>
      <c r="L307" s="381"/>
      <c r="M307" s="382"/>
      <c r="N307" s="383"/>
      <c r="O307" s="383"/>
      <c r="P307" s="383"/>
      <c r="Q307" s="383"/>
      <c r="R307" s="383"/>
      <c r="S307" s="383"/>
      <c r="T307" s="384"/>
      <c r="AT307" s="265" t="s">
        <v>294</v>
      </c>
      <c r="AU307" s="265" t="s">
        <v>86</v>
      </c>
      <c r="AV307" s="257" t="s">
        <v>86</v>
      </c>
      <c r="AW307" s="257" t="s">
        <v>40</v>
      </c>
      <c r="AX307" s="257" t="s">
        <v>26</v>
      </c>
      <c r="AY307" s="265" t="s">
        <v>284</v>
      </c>
    </row>
    <row r="308" spans="2:65" s="285" customFormat="1" ht="31.5" customHeight="1">
      <c r="B308" s="347"/>
      <c r="C308" s="252" t="s">
        <v>612</v>
      </c>
      <c r="D308" s="252" t="s">
        <v>287</v>
      </c>
      <c r="E308" s="253" t="s">
        <v>2571</v>
      </c>
      <c r="F308" s="236" t="s">
        <v>2572</v>
      </c>
      <c r="G308" s="254" t="s">
        <v>290</v>
      </c>
      <c r="H308" s="255">
        <v>456</v>
      </c>
      <c r="I308" s="123">
        <v>0</v>
      </c>
      <c r="J308" s="256">
        <f>ROUND(I308*H308,2)</f>
        <v>0</v>
      </c>
      <c r="K308" s="236" t="s">
        <v>291</v>
      </c>
      <c r="L308" s="347"/>
      <c r="M308" s="372" t="s">
        <v>5</v>
      </c>
      <c r="N308" s="373" t="s">
        <v>48</v>
      </c>
      <c r="O308" s="300"/>
      <c r="P308" s="374">
        <f>O308*H308</f>
        <v>0</v>
      </c>
      <c r="Q308" s="374">
        <v>0.017</v>
      </c>
      <c r="R308" s="374">
        <f>Q308*H308</f>
        <v>7.752000000000001</v>
      </c>
      <c r="S308" s="374">
        <v>0</v>
      </c>
      <c r="T308" s="375">
        <f>S308*H308</f>
        <v>0</v>
      </c>
      <c r="AR308" s="341" t="s">
        <v>292</v>
      </c>
      <c r="AT308" s="341" t="s">
        <v>287</v>
      </c>
      <c r="AU308" s="341" t="s">
        <v>86</v>
      </c>
      <c r="AY308" s="341" t="s">
        <v>284</v>
      </c>
      <c r="BE308" s="376">
        <f>IF(N308="základní",J308,0)</f>
        <v>0</v>
      </c>
      <c r="BF308" s="376">
        <f>IF(N308="snížená",J308,0)</f>
        <v>0</v>
      </c>
      <c r="BG308" s="376">
        <f>IF(N308="zákl. přenesená",J308,0)</f>
        <v>0</v>
      </c>
      <c r="BH308" s="376">
        <f>IF(N308="sníž. přenesená",J308,0)</f>
        <v>0</v>
      </c>
      <c r="BI308" s="376">
        <f>IF(N308="nulová",J308,0)</f>
        <v>0</v>
      </c>
      <c r="BJ308" s="341" t="s">
        <v>26</v>
      </c>
      <c r="BK308" s="376">
        <f>ROUND(I308*H308,2)</f>
        <v>0</v>
      </c>
      <c r="BL308" s="341" t="s">
        <v>292</v>
      </c>
      <c r="BM308" s="341" t="s">
        <v>2573</v>
      </c>
    </row>
    <row r="309" spans="2:51" s="257" customFormat="1" ht="13.5">
      <c r="B309" s="381"/>
      <c r="D309" s="258" t="s">
        <v>294</v>
      </c>
      <c r="E309" s="259" t="s">
        <v>5</v>
      </c>
      <c r="F309" s="237" t="s">
        <v>2357</v>
      </c>
      <c r="H309" s="260">
        <v>456</v>
      </c>
      <c r="I309" s="426"/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26</v>
      </c>
      <c r="AY309" s="265" t="s">
        <v>284</v>
      </c>
    </row>
    <row r="310" spans="2:65" s="285" customFormat="1" ht="22.5" customHeight="1">
      <c r="B310" s="347"/>
      <c r="C310" s="252" t="s">
        <v>616</v>
      </c>
      <c r="D310" s="252" t="s">
        <v>287</v>
      </c>
      <c r="E310" s="253" t="s">
        <v>600</v>
      </c>
      <c r="F310" s="236" t="s">
        <v>601</v>
      </c>
      <c r="G310" s="254" t="s">
        <v>290</v>
      </c>
      <c r="H310" s="255">
        <v>0.235</v>
      </c>
      <c r="I310" s="123">
        <v>0</v>
      </c>
      <c r="J310" s="256">
        <f>ROUND(I310*H310,2)</f>
        <v>0</v>
      </c>
      <c r="K310" s="236" t="s">
        <v>291</v>
      </c>
      <c r="L310" s="347"/>
      <c r="M310" s="372" t="s">
        <v>5</v>
      </c>
      <c r="N310" s="373" t="s">
        <v>48</v>
      </c>
      <c r="O310" s="300"/>
      <c r="P310" s="374">
        <f>O310*H310</f>
        <v>0</v>
      </c>
      <c r="Q310" s="374">
        <v>0.04</v>
      </c>
      <c r="R310" s="374">
        <f>Q310*H310</f>
        <v>0.0094</v>
      </c>
      <c r="S310" s="374">
        <v>0</v>
      </c>
      <c r="T310" s="375">
        <f>S310*H310</f>
        <v>0</v>
      </c>
      <c r="AR310" s="341" t="s">
        <v>292</v>
      </c>
      <c r="AT310" s="341" t="s">
        <v>287</v>
      </c>
      <c r="AU310" s="341" t="s">
        <v>86</v>
      </c>
      <c r="AY310" s="341" t="s">
        <v>284</v>
      </c>
      <c r="BE310" s="376">
        <f>IF(N310="základní",J310,0)</f>
        <v>0</v>
      </c>
      <c r="BF310" s="376">
        <f>IF(N310="snížená",J310,0)</f>
        <v>0</v>
      </c>
      <c r="BG310" s="376">
        <f>IF(N310="zákl. přenesená",J310,0)</f>
        <v>0</v>
      </c>
      <c r="BH310" s="376">
        <f>IF(N310="sníž. přenesená",J310,0)</f>
        <v>0</v>
      </c>
      <c r="BI310" s="376">
        <f>IF(N310="nulová",J310,0)</f>
        <v>0</v>
      </c>
      <c r="BJ310" s="341" t="s">
        <v>26</v>
      </c>
      <c r="BK310" s="376">
        <f>ROUND(I310*H310,2)</f>
        <v>0</v>
      </c>
      <c r="BL310" s="341" t="s">
        <v>292</v>
      </c>
      <c r="BM310" s="341" t="s">
        <v>2574</v>
      </c>
    </row>
    <row r="311" spans="2:51" s="261" customFormat="1" ht="13.5">
      <c r="B311" s="377"/>
      <c r="D311" s="262" t="s">
        <v>294</v>
      </c>
      <c r="E311" s="263" t="s">
        <v>5</v>
      </c>
      <c r="F311" s="238" t="s">
        <v>298</v>
      </c>
      <c r="H311" s="264" t="s">
        <v>5</v>
      </c>
      <c r="I311" s="136"/>
      <c r="L311" s="377"/>
      <c r="M311" s="378"/>
      <c r="N311" s="379"/>
      <c r="O311" s="379"/>
      <c r="P311" s="379"/>
      <c r="Q311" s="379"/>
      <c r="R311" s="379"/>
      <c r="S311" s="379"/>
      <c r="T311" s="380"/>
      <c r="AT311" s="264" t="s">
        <v>294</v>
      </c>
      <c r="AU311" s="264" t="s">
        <v>86</v>
      </c>
      <c r="AV311" s="261" t="s">
        <v>26</v>
      </c>
      <c r="AW311" s="261" t="s">
        <v>40</v>
      </c>
      <c r="AX311" s="261" t="s">
        <v>77</v>
      </c>
      <c r="AY311" s="264" t="s">
        <v>284</v>
      </c>
    </row>
    <row r="312" spans="2:51" s="257" customFormat="1" ht="13.5">
      <c r="B312" s="381"/>
      <c r="D312" s="258" t="s">
        <v>294</v>
      </c>
      <c r="E312" s="259" t="s">
        <v>5</v>
      </c>
      <c r="F312" s="237" t="s">
        <v>2575</v>
      </c>
      <c r="H312" s="260">
        <v>0.235</v>
      </c>
      <c r="I312" s="426"/>
      <c r="L312" s="381"/>
      <c r="M312" s="382"/>
      <c r="N312" s="383"/>
      <c r="O312" s="383"/>
      <c r="P312" s="383"/>
      <c r="Q312" s="383"/>
      <c r="R312" s="383"/>
      <c r="S312" s="383"/>
      <c r="T312" s="384"/>
      <c r="AT312" s="265" t="s">
        <v>294</v>
      </c>
      <c r="AU312" s="265" t="s">
        <v>86</v>
      </c>
      <c r="AV312" s="257" t="s">
        <v>86</v>
      </c>
      <c r="AW312" s="257" t="s">
        <v>40</v>
      </c>
      <c r="AX312" s="257" t="s">
        <v>26</v>
      </c>
      <c r="AY312" s="265" t="s">
        <v>284</v>
      </c>
    </row>
    <row r="313" spans="2:65" s="285" customFormat="1" ht="31.5" customHeight="1">
      <c r="B313" s="347"/>
      <c r="C313" s="252" t="s">
        <v>623</v>
      </c>
      <c r="D313" s="252" t="s">
        <v>287</v>
      </c>
      <c r="E313" s="253" t="s">
        <v>605</v>
      </c>
      <c r="F313" s="236" t="s">
        <v>606</v>
      </c>
      <c r="G313" s="254" t="s">
        <v>290</v>
      </c>
      <c r="H313" s="255">
        <v>25</v>
      </c>
      <c r="I313" s="123">
        <v>0</v>
      </c>
      <c r="J313" s="256">
        <f>ROUND(I313*H313,2)</f>
        <v>0</v>
      </c>
      <c r="K313" s="236" t="s">
        <v>291</v>
      </c>
      <c r="L313" s="347"/>
      <c r="M313" s="372" t="s">
        <v>5</v>
      </c>
      <c r="N313" s="373" t="s">
        <v>48</v>
      </c>
      <c r="O313" s="300"/>
      <c r="P313" s="374">
        <f>O313*H313</f>
        <v>0</v>
      </c>
      <c r="Q313" s="374">
        <v>0.00489</v>
      </c>
      <c r="R313" s="374">
        <f>Q313*H313</f>
        <v>0.12225000000000001</v>
      </c>
      <c r="S313" s="374">
        <v>0</v>
      </c>
      <c r="T313" s="375">
        <f>S313*H313</f>
        <v>0</v>
      </c>
      <c r="AR313" s="341" t="s">
        <v>292</v>
      </c>
      <c r="AT313" s="341" t="s">
        <v>287</v>
      </c>
      <c r="AU313" s="341" t="s">
        <v>86</v>
      </c>
      <c r="AY313" s="341" t="s">
        <v>284</v>
      </c>
      <c r="BE313" s="376">
        <f>IF(N313="základní",J313,0)</f>
        <v>0</v>
      </c>
      <c r="BF313" s="376">
        <f>IF(N313="snížená",J313,0)</f>
        <v>0</v>
      </c>
      <c r="BG313" s="376">
        <f>IF(N313="zákl. přenesená",J313,0)</f>
        <v>0</v>
      </c>
      <c r="BH313" s="376">
        <f>IF(N313="sníž. přenesená",J313,0)</f>
        <v>0</v>
      </c>
      <c r="BI313" s="376">
        <f>IF(N313="nulová",J313,0)</f>
        <v>0</v>
      </c>
      <c r="BJ313" s="341" t="s">
        <v>26</v>
      </c>
      <c r="BK313" s="376">
        <f>ROUND(I313*H313,2)</f>
        <v>0</v>
      </c>
      <c r="BL313" s="341" t="s">
        <v>292</v>
      </c>
      <c r="BM313" s="341" t="s">
        <v>2576</v>
      </c>
    </row>
    <row r="314" spans="2:51" s="257" customFormat="1" ht="13.5">
      <c r="B314" s="381"/>
      <c r="D314" s="258" t="s">
        <v>294</v>
      </c>
      <c r="E314" s="259" t="s">
        <v>5</v>
      </c>
      <c r="F314" s="237" t="s">
        <v>2379</v>
      </c>
      <c r="H314" s="260">
        <v>25</v>
      </c>
      <c r="I314" s="426"/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26</v>
      </c>
      <c r="AY314" s="265" t="s">
        <v>284</v>
      </c>
    </row>
    <row r="315" spans="2:65" s="285" customFormat="1" ht="31.5" customHeight="1">
      <c r="B315" s="347"/>
      <c r="C315" s="252" t="s">
        <v>627</v>
      </c>
      <c r="D315" s="252" t="s">
        <v>287</v>
      </c>
      <c r="E315" s="253" t="s">
        <v>617</v>
      </c>
      <c r="F315" s="236" t="s">
        <v>618</v>
      </c>
      <c r="G315" s="254" t="s">
        <v>290</v>
      </c>
      <c r="H315" s="255">
        <v>25</v>
      </c>
      <c r="I315" s="123">
        <v>0</v>
      </c>
      <c r="J315" s="256">
        <f>ROUND(I315*H315,2)</f>
        <v>0</v>
      </c>
      <c r="K315" s="236" t="s">
        <v>291</v>
      </c>
      <c r="L315" s="347"/>
      <c r="M315" s="372" t="s">
        <v>5</v>
      </c>
      <c r="N315" s="373" t="s">
        <v>48</v>
      </c>
      <c r="O315" s="300"/>
      <c r="P315" s="374">
        <f>O315*H315</f>
        <v>0</v>
      </c>
      <c r="Q315" s="374">
        <v>0.01838</v>
      </c>
      <c r="R315" s="374">
        <f>Q315*H315</f>
        <v>0.4595</v>
      </c>
      <c r="S315" s="374">
        <v>0</v>
      </c>
      <c r="T315" s="375">
        <f>S315*H315</f>
        <v>0</v>
      </c>
      <c r="AR315" s="341" t="s">
        <v>292</v>
      </c>
      <c r="AT315" s="341" t="s">
        <v>287</v>
      </c>
      <c r="AU315" s="341" t="s">
        <v>86</v>
      </c>
      <c r="AY315" s="341" t="s">
        <v>284</v>
      </c>
      <c r="BE315" s="376">
        <f>IF(N315="základní",J315,0)</f>
        <v>0</v>
      </c>
      <c r="BF315" s="376">
        <f>IF(N315="snížená",J315,0)</f>
        <v>0</v>
      </c>
      <c r="BG315" s="376">
        <f>IF(N315="zákl. přenesená",J315,0)</f>
        <v>0</v>
      </c>
      <c r="BH315" s="376">
        <f>IF(N315="sníž. přenesená",J315,0)</f>
        <v>0</v>
      </c>
      <c r="BI315" s="376">
        <f>IF(N315="nulová",J315,0)</f>
        <v>0</v>
      </c>
      <c r="BJ315" s="341" t="s">
        <v>26</v>
      </c>
      <c r="BK315" s="376">
        <f>ROUND(I315*H315,2)</f>
        <v>0</v>
      </c>
      <c r="BL315" s="341" t="s">
        <v>292</v>
      </c>
      <c r="BM315" s="341" t="s">
        <v>2577</v>
      </c>
    </row>
    <row r="316" spans="2:51" s="257" customFormat="1" ht="13.5">
      <c r="B316" s="381"/>
      <c r="D316" s="258" t="s">
        <v>294</v>
      </c>
      <c r="E316" s="259" t="s">
        <v>5</v>
      </c>
      <c r="F316" s="237" t="s">
        <v>2379</v>
      </c>
      <c r="H316" s="260">
        <v>25</v>
      </c>
      <c r="I316" s="426"/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26</v>
      </c>
      <c r="AY316" s="265" t="s">
        <v>284</v>
      </c>
    </row>
    <row r="317" spans="2:65" s="285" customFormat="1" ht="22.5" customHeight="1">
      <c r="B317" s="347"/>
      <c r="C317" s="252" t="s">
        <v>632</v>
      </c>
      <c r="D317" s="252" t="s">
        <v>287</v>
      </c>
      <c r="E317" s="253" t="s">
        <v>2578</v>
      </c>
      <c r="F317" s="236" t="s">
        <v>2579</v>
      </c>
      <c r="G317" s="254" t="s">
        <v>290</v>
      </c>
      <c r="H317" s="255">
        <v>0.705</v>
      </c>
      <c r="I317" s="123">
        <v>0</v>
      </c>
      <c r="J317" s="256">
        <f>ROUND(I317*H317,2)</f>
        <v>0</v>
      </c>
      <c r="K317" s="236" t="s">
        <v>291</v>
      </c>
      <c r="L317" s="347"/>
      <c r="M317" s="372" t="s">
        <v>5</v>
      </c>
      <c r="N317" s="373" t="s">
        <v>48</v>
      </c>
      <c r="O317" s="300"/>
      <c r="P317" s="374">
        <f>O317*H317</f>
        <v>0</v>
      </c>
      <c r="Q317" s="374">
        <v>0.04153</v>
      </c>
      <c r="R317" s="374">
        <f>Q317*H317</f>
        <v>0.029278649999999996</v>
      </c>
      <c r="S317" s="374">
        <v>0</v>
      </c>
      <c r="T317" s="375">
        <f>S317*H317</f>
        <v>0</v>
      </c>
      <c r="AR317" s="341" t="s">
        <v>292</v>
      </c>
      <c r="AT317" s="341" t="s">
        <v>287</v>
      </c>
      <c r="AU317" s="341" t="s">
        <v>86</v>
      </c>
      <c r="AY317" s="341" t="s">
        <v>284</v>
      </c>
      <c r="BE317" s="376">
        <f>IF(N317="základní",J317,0)</f>
        <v>0</v>
      </c>
      <c r="BF317" s="376">
        <f>IF(N317="snížená",J317,0)</f>
        <v>0</v>
      </c>
      <c r="BG317" s="376">
        <f>IF(N317="zákl. přenesená",J317,0)</f>
        <v>0</v>
      </c>
      <c r="BH317" s="376">
        <f>IF(N317="sníž. přenesená",J317,0)</f>
        <v>0</v>
      </c>
      <c r="BI317" s="376">
        <f>IF(N317="nulová",J317,0)</f>
        <v>0</v>
      </c>
      <c r="BJ317" s="341" t="s">
        <v>26</v>
      </c>
      <c r="BK317" s="376">
        <f>ROUND(I317*H317,2)</f>
        <v>0</v>
      </c>
      <c r="BL317" s="341" t="s">
        <v>292</v>
      </c>
      <c r="BM317" s="341" t="s">
        <v>2580</v>
      </c>
    </row>
    <row r="318" spans="2:51" s="261" customFormat="1" ht="13.5">
      <c r="B318" s="377"/>
      <c r="D318" s="262" t="s">
        <v>294</v>
      </c>
      <c r="E318" s="263" t="s">
        <v>5</v>
      </c>
      <c r="F318" s="238" t="s">
        <v>298</v>
      </c>
      <c r="H318" s="264" t="s">
        <v>5</v>
      </c>
      <c r="I318" s="136"/>
      <c r="L318" s="377"/>
      <c r="M318" s="378"/>
      <c r="N318" s="379"/>
      <c r="O318" s="379"/>
      <c r="P318" s="379"/>
      <c r="Q318" s="379"/>
      <c r="R318" s="379"/>
      <c r="S318" s="379"/>
      <c r="T318" s="380"/>
      <c r="AT318" s="264" t="s">
        <v>294</v>
      </c>
      <c r="AU318" s="264" t="s">
        <v>86</v>
      </c>
      <c r="AV318" s="261" t="s">
        <v>26</v>
      </c>
      <c r="AW318" s="261" t="s">
        <v>40</v>
      </c>
      <c r="AX318" s="261" t="s">
        <v>77</v>
      </c>
      <c r="AY318" s="264" t="s">
        <v>284</v>
      </c>
    </row>
    <row r="319" spans="2:51" s="257" customFormat="1" ht="13.5">
      <c r="B319" s="381"/>
      <c r="D319" s="258" t="s">
        <v>294</v>
      </c>
      <c r="E319" s="259" t="s">
        <v>2380</v>
      </c>
      <c r="F319" s="237" t="s">
        <v>2581</v>
      </c>
      <c r="H319" s="260">
        <v>0.705</v>
      </c>
      <c r="I319" s="426"/>
      <c r="L319" s="381"/>
      <c r="M319" s="382"/>
      <c r="N319" s="383"/>
      <c r="O319" s="383"/>
      <c r="P319" s="383"/>
      <c r="Q319" s="383"/>
      <c r="R319" s="383"/>
      <c r="S319" s="383"/>
      <c r="T319" s="384"/>
      <c r="AT319" s="265" t="s">
        <v>294</v>
      </c>
      <c r="AU319" s="265" t="s">
        <v>86</v>
      </c>
      <c r="AV319" s="257" t="s">
        <v>86</v>
      </c>
      <c r="AW319" s="257" t="s">
        <v>40</v>
      </c>
      <c r="AX319" s="257" t="s">
        <v>26</v>
      </c>
      <c r="AY319" s="265" t="s">
        <v>284</v>
      </c>
    </row>
    <row r="320" spans="2:65" s="285" customFormat="1" ht="22.5" customHeight="1">
      <c r="B320" s="347"/>
      <c r="C320" s="252" t="s">
        <v>636</v>
      </c>
      <c r="D320" s="252" t="s">
        <v>287</v>
      </c>
      <c r="E320" s="253" t="s">
        <v>1903</v>
      </c>
      <c r="F320" s="236" t="s">
        <v>2582</v>
      </c>
      <c r="G320" s="254" t="s">
        <v>290</v>
      </c>
      <c r="H320" s="255">
        <v>165.588</v>
      </c>
      <c r="I320" s="123">
        <v>0</v>
      </c>
      <c r="J320" s="256">
        <f>ROUND(I320*H320,2)</f>
        <v>0</v>
      </c>
      <c r="K320" s="236" t="s">
        <v>291</v>
      </c>
      <c r="L320" s="347"/>
      <c r="M320" s="372" t="s">
        <v>5</v>
      </c>
      <c r="N320" s="373" t="s">
        <v>48</v>
      </c>
      <c r="O320" s="300"/>
      <c r="P320" s="374">
        <f>O320*H320</f>
        <v>0</v>
      </c>
      <c r="Q320" s="374">
        <v>0.03358</v>
      </c>
      <c r="R320" s="374">
        <f>Q320*H320</f>
        <v>5.560445039999999</v>
      </c>
      <c r="S320" s="374">
        <v>0</v>
      </c>
      <c r="T320" s="375">
        <f>S320*H320</f>
        <v>0</v>
      </c>
      <c r="AR320" s="341" t="s">
        <v>292</v>
      </c>
      <c r="AT320" s="341" t="s">
        <v>287</v>
      </c>
      <c r="AU320" s="341" t="s">
        <v>86</v>
      </c>
      <c r="AY320" s="341" t="s">
        <v>284</v>
      </c>
      <c r="BE320" s="376">
        <f>IF(N320="základní",J320,0)</f>
        <v>0</v>
      </c>
      <c r="BF320" s="376">
        <f>IF(N320="snížená",J320,0)</f>
        <v>0</v>
      </c>
      <c r="BG320" s="376">
        <f>IF(N320="zákl. přenesená",J320,0)</f>
        <v>0</v>
      </c>
      <c r="BH320" s="376">
        <f>IF(N320="sníž. přenesená",J320,0)</f>
        <v>0</v>
      </c>
      <c r="BI320" s="376">
        <f>IF(N320="nulová",J320,0)</f>
        <v>0</v>
      </c>
      <c r="BJ320" s="341" t="s">
        <v>26</v>
      </c>
      <c r="BK320" s="376">
        <f>ROUND(I320*H320,2)</f>
        <v>0</v>
      </c>
      <c r="BL320" s="341" t="s">
        <v>292</v>
      </c>
      <c r="BM320" s="341" t="s">
        <v>2583</v>
      </c>
    </row>
    <row r="321" spans="2:51" s="261" customFormat="1" ht="13.5">
      <c r="B321" s="377"/>
      <c r="D321" s="262" t="s">
        <v>294</v>
      </c>
      <c r="E321" s="263" t="s">
        <v>5</v>
      </c>
      <c r="F321" s="238" t="s">
        <v>469</v>
      </c>
      <c r="H321" s="264" t="s">
        <v>5</v>
      </c>
      <c r="I321" s="136"/>
      <c r="L321" s="377"/>
      <c r="M321" s="378"/>
      <c r="N321" s="379"/>
      <c r="O321" s="379"/>
      <c r="P321" s="379"/>
      <c r="Q321" s="379"/>
      <c r="R321" s="379"/>
      <c r="S321" s="379"/>
      <c r="T321" s="380"/>
      <c r="AT321" s="264" t="s">
        <v>294</v>
      </c>
      <c r="AU321" s="264" t="s">
        <v>86</v>
      </c>
      <c r="AV321" s="261" t="s">
        <v>26</v>
      </c>
      <c r="AW321" s="261" t="s">
        <v>40</v>
      </c>
      <c r="AX321" s="261" t="s">
        <v>77</v>
      </c>
      <c r="AY321" s="264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2584</v>
      </c>
      <c r="H322" s="266">
        <v>104.945</v>
      </c>
      <c r="I322" s="426"/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57" customFormat="1" ht="13.5">
      <c r="B323" s="381"/>
      <c r="D323" s="262" t="s">
        <v>294</v>
      </c>
      <c r="E323" s="265" t="s">
        <v>5</v>
      </c>
      <c r="F323" s="239" t="s">
        <v>2585</v>
      </c>
      <c r="H323" s="266">
        <v>23.068</v>
      </c>
      <c r="I323" s="426"/>
      <c r="L323" s="381"/>
      <c r="M323" s="382"/>
      <c r="N323" s="383"/>
      <c r="O323" s="383"/>
      <c r="P323" s="383"/>
      <c r="Q323" s="383"/>
      <c r="R323" s="383"/>
      <c r="S323" s="383"/>
      <c r="T323" s="384"/>
      <c r="AT323" s="265" t="s">
        <v>294</v>
      </c>
      <c r="AU323" s="265" t="s">
        <v>86</v>
      </c>
      <c r="AV323" s="257" t="s">
        <v>86</v>
      </c>
      <c r="AW323" s="257" t="s">
        <v>40</v>
      </c>
      <c r="AX323" s="257" t="s">
        <v>77</v>
      </c>
      <c r="AY323" s="265" t="s">
        <v>284</v>
      </c>
    </row>
    <row r="324" spans="2:51" s="257" customFormat="1" ht="13.5">
      <c r="B324" s="381"/>
      <c r="D324" s="262" t="s">
        <v>294</v>
      </c>
      <c r="E324" s="265" t="s">
        <v>5</v>
      </c>
      <c r="F324" s="239" t="s">
        <v>2586</v>
      </c>
      <c r="H324" s="266">
        <v>5.64</v>
      </c>
      <c r="I324" s="426"/>
      <c r="L324" s="381"/>
      <c r="M324" s="382"/>
      <c r="N324" s="383"/>
      <c r="O324" s="383"/>
      <c r="P324" s="383"/>
      <c r="Q324" s="383"/>
      <c r="R324" s="383"/>
      <c r="S324" s="383"/>
      <c r="T324" s="384"/>
      <c r="AT324" s="265" t="s">
        <v>294</v>
      </c>
      <c r="AU324" s="265" t="s">
        <v>86</v>
      </c>
      <c r="AV324" s="257" t="s">
        <v>86</v>
      </c>
      <c r="AW324" s="257" t="s">
        <v>40</v>
      </c>
      <c r="AX324" s="257" t="s">
        <v>77</v>
      </c>
      <c r="AY324" s="265" t="s">
        <v>284</v>
      </c>
    </row>
    <row r="325" spans="2:51" s="257" customFormat="1" ht="13.5">
      <c r="B325" s="381"/>
      <c r="D325" s="262" t="s">
        <v>294</v>
      </c>
      <c r="E325" s="265" t="s">
        <v>5</v>
      </c>
      <c r="F325" s="239" t="s">
        <v>2587</v>
      </c>
      <c r="H325" s="266">
        <v>29.535</v>
      </c>
      <c r="I325" s="426"/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77</v>
      </c>
      <c r="AY325" s="265" t="s">
        <v>284</v>
      </c>
    </row>
    <row r="326" spans="2:51" s="261" customFormat="1" ht="13.5">
      <c r="B326" s="377"/>
      <c r="D326" s="262" t="s">
        <v>294</v>
      </c>
      <c r="E326" s="263" t="s">
        <v>5</v>
      </c>
      <c r="F326" s="238" t="s">
        <v>2588</v>
      </c>
      <c r="H326" s="264" t="s">
        <v>5</v>
      </c>
      <c r="I326" s="136"/>
      <c r="L326" s="377"/>
      <c r="M326" s="378"/>
      <c r="N326" s="379"/>
      <c r="O326" s="379"/>
      <c r="P326" s="379"/>
      <c r="Q326" s="379"/>
      <c r="R326" s="379"/>
      <c r="S326" s="379"/>
      <c r="T326" s="380"/>
      <c r="AT326" s="264" t="s">
        <v>294</v>
      </c>
      <c r="AU326" s="264" t="s">
        <v>86</v>
      </c>
      <c r="AV326" s="261" t="s">
        <v>26</v>
      </c>
      <c r="AW326" s="261" t="s">
        <v>40</v>
      </c>
      <c r="AX326" s="261" t="s">
        <v>77</v>
      </c>
      <c r="AY326" s="264" t="s">
        <v>284</v>
      </c>
    </row>
    <row r="327" spans="2:51" s="257" customFormat="1" ht="13.5">
      <c r="B327" s="381"/>
      <c r="D327" s="262" t="s">
        <v>294</v>
      </c>
      <c r="E327" s="265" t="s">
        <v>5</v>
      </c>
      <c r="F327" s="239" t="s">
        <v>2589</v>
      </c>
      <c r="H327" s="266">
        <v>2.4</v>
      </c>
      <c r="I327" s="426"/>
      <c r="L327" s="381"/>
      <c r="M327" s="382"/>
      <c r="N327" s="383"/>
      <c r="O327" s="383"/>
      <c r="P327" s="383"/>
      <c r="Q327" s="383"/>
      <c r="R327" s="383"/>
      <c r="S327" s="383"/>
      <c r="T327" s="384"/>
      <c r="AT327" s="265" t="s">
        <v>294</v>
      </c>
      <c r="AU327" s="265" t="s">
        <v>86</v>
      </c>
      <c r="AV327" s="257" t="s">
        <v>86</v>
      </c>
      <c r="AW327" s="257" t="s">
        <v>40</v>
      </c>
      <c r="AX327" s="257" t="s">
        <v>77</v>
      </c>
      <c r="AY327" s="265" t="s">
        <v>284</v>
      </c>
    </row>
    <row r="328" spans="2:51" s="267" customFormat="1" ht="13.5">
      <c r="B328" s="390"/>
      <c r="D328" s="258" t="s">
        <v>294</v>
      </c>
      <c r="E328" s="268" t="s">
        <v>2373</v>
      </c>
      <c r="F328" s="240" t="s">
        <v>304</v>
      </c>
      <c r="H328" s="269">
        <v>165.588</v>
      </c>
      <c r="I328" s="427"/>
      <c r="L328" s="390"/>
      <c r="M328" s="391"/>
      <c r="N328" s="392"/>
      <c r="O328" s="392"/>
      <c r="P328" s="392"/>
      <c r="Q328" s="392"/>
      <c r="R328" s="392"/>
      <c r="S328" s="392"/>
      <c r="T328" s="393"/>
      <c r="AT328" s="394" t="s">
        <v>294</v>
      </c>
      <c r="AU328" s="394" t="s">
        <v>86</v>
      </c>
      <c r="AV328" s="267" t="s">
        <v>292</v>
      </c>
      <c r="AW328" s="267" t="s">
        <v>40</v>
      </c>
      <c r="AX328" s="267" t="s">
        <v>26</v>
      </c>
      <c r="AY328" s="394" t="s">
        <v>284</v>
      </c>
    </row>
    <row r="329" spans="2:65" s="285" customFormat="1" ht="22.5" customHeight="1">
      <c r="B329" s="347"/>
      <c r="C329" s="252" t="s">
        <v>641</v>
      </c>
      <c r="D329" s="252" t="s">
        <v>287</v>
      </c>
      <c r="E329" s="253" t="s">
        <v>2590</v>
      </c>
      <c r="F329" s="236" t="s">
        <v>2591</v>
      </c>
      <c r="G329" s="254" t="s">
        <v>909</v>
      </c>
      <c r="H329" s="255">
        <v>1</v>
      </c>
      <c r="I329" s="123">
        <v>0</v>
      </c>
      <c r="J329" s="256">
        <f>ROUND(I329*H329,2)</f>
        <v>0</v>
      </c>
      <c r="K329" s="236" t="s">
        <v>5</v>
      </c>
      <c r="L329" s="347"/>
      <c r="M329" s="372" t="s">
        <v>5</v>
      </c>
      <c r="N329" s="373" t="s">
        <v>48</v>
      </c>
      <c r="O329" s="300"/>
      <c r="P329" s="374">
        <f>O329*H329</f>
        <v>0</v>
      </c>
      <c r="Q329" s="374">
        <v>0.03358</v>
      </c>
      <c r="R329" s="374">
        <f>Q329*H329</f>
        <v>0.03358</v>
      </c>
      <c r="S329" s="374">
        <v>0</v>
      </c>
      <c r="T329" s="375">
        <f>S329*H329</f>
        <v>0</v>
      </c>
      <c r="AR329" s="341" t="s">
        <v>292</v>
      </c>
      <c r="AT329" s="341" t="s">
        <v>287</v>
      </c>
      <c r="AU329" s="341" t="s">
        <v>86</v>
      </c>
      <c r="AY329" s="341" t="s">
        <v>284</v>
      </c>
      <c r="BE329" s="376">
        <f>IF(N329="základní",J329,0)</f>
        <v>0</v>
      </c>
      <c r="BF329" s="376">
        <f>IF(N329="snížená",J329,0)</f>
        <v>0</v>
      </c>
      <c r="BG329" s="376">
        <f>IF(N329="zákl. přenesená",J329,0)</f>
        <v>0</v>
      </c>
      <c r="BH329" s="376">
        <f>IF(N329="sníž. přenesená",J329,0)</f>
        <v>0</v>
      </c>
      <c r="BI329" s="376">
        <f>IF(N329="nulová",J329,0)</f>
        <v>0</v>
      </c>
      <c r="BJ329" s="341" t="s">
        <v>26</v>
      </c>
      <c r="BK329" s="376">
        <f>ROUND(I329*H329,2)</f>
        <v>0</v>
      </c>
      <c r="BL329" s="341" t="s">
        <v>292</v>
      </c>
      <c r="BM329" s="341" t="s">
        <v>2592</v>
      </c>
    </row>
    <row r="330" spans="2:51" s="261" customFormat="1" ht="13.5">
      <c r="B330" s="377"/>
      <c r="D330" s="262" t="s">
        <v>294</v>
      </c>
      <c r="E330" s="263" t="s">
        <v>5</v>
      </c>
      <c r="F330" s="238" t="s">
        <v>469</v>
      </c>
      <c r="H330" s="264" t="s">
        <v>5</v>
      </c>
      <c r="I330" s="136"/>
      <c r="L330" s="377"/>
      <c r="M330" s="378"/>
      <c r="N330" s="379"/>
      <c r="O330" s="379"/>
      <c r="P330" s="379"/>
      <c r="Q330" s="379"/>
      <c r="R330" s="379"/>
      <c r="S330" s="379"/>
      <c r="T330" s="380"/>
      <c r="AT330" s="264" t="s">
        <v>294</v>
      </c>
      <c r="AU330" s="264" t="s">
        <v>86</v>
      </c>
      <c r="AV330" s="261" t="s">
        <v>26</v>
      </c>
      <c r="AW330" s="261" t="s">
        <v>40</v>
      </c>
      <c r="AX330" s="261" t="s">
        <v>77</v>
      </c>
      <c r="AY330" s="264" t="s">
        <v>284</v>
      </c>
    </row>
    <row r="331" spans="2:51" s="257" customFormat="1" ht="13.5">
      <c r="B331" s="381"/>
      <c r="D331" s="258" t="s">
        <v>294</v>
      </c>
      <c r="E331" s="259" t="s">
        <v>5</v>
      </c>
      <c r="F331" s="237" t="s">
        <v>26</v>
      </c>
      <c r="H331" s="260">
        <v>1</v>
      </c>
      <c r="I331" s="426"/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26</v>
      </c>
      <c r="AY331" s="265" t="s">
        <v>284</v>
      </c>
    </row>
    <row r="332" spans="2:65" s="285" customFormat="1" ht="31.5" customHeight="1">
      <c r="B332" s="347"/>
      <c r="C332" s="252" t="s">
        <v>645</v>
      </c>
      <c r="D332" s="252" t="s">
        <v>287</v>
      </c>
      <c r="E332" s="253" t="s">
        <v>2593</v>
      </c>
      <c r="F332" s="236" t="s">
        <v>2594</v>
      </c>
      <c r="G332" s="254" t="s">
        <v>290</v>
      </c>
      <c r="H332" s="255">
        <v>456</v>
      </c>
      <c r="I332" s="123">
        <v>0</v>
      </c>
      <c r="J332" s="256">
        <f>ROUND(I332*H332,2)</f>
        <v>0</v>
      </c>
      <c r="K332" s="236" t="s">
        <v>291</v>
      </c>
      <c r="L332" s="347"/>
      <c r="M332" s="372" t="s">
        <v>5</v>
      </c>
      <c r="N332" s="373" t="s">
        <v>48</v>
      </c>
      <c r="O332" s="300"/>
      <c r="P332" s="374">
        <f>O332*H332</f>
        <v>0</v>
      </c>
      <c r="Q332" s="374">
        <v>0.00865</v>
      </c>
      <c r="R332" s="374">
        <f>Q332*H332</f>
        <v>3.9444</v>
      </c>
      <c r="S332" s="374">
        <v>0</v>
      </c>
      <c r="T332" s="375">
        <f>S332*H332</f>
        <v>0</v>
      </c>
      <c r="AR332" s="341" t="s">
        <v>292</v>
      </c>
      <c r="AT332" s="341" t="s">
        <v>287</v>
      </c>
      <c r="AU332" s="341" t="s">
        <v>86</v>
      </c>
      <c r="AY332" s="341" t="s">
        <v>284</v>
      </c>
      <c r="BE332" s="376">
        <f>IF(N332="základní",J332,0)</f>
        <v>0</v>
      </c>
      <c r="BF332" s="376">
        <f>IF(N332="snížená",J332,0)</f>
        <v>0</v>
      </c>
      <c r="BG332" s="376">
        <f>IF(N332="zákl. přenesená",J332,0)</f>
        <v>0</v>
      </c>
      <c r="BH332" s="376">
        <f>IF(N332="sníž. přenesená",J332,0)</f>
        <v>0</v>
      </c>
      <c r="BI332" s="376">
        <f>IF(N332="nulová",J332,0)</f>
        <v>0</v>
      </c>
      <c r="BJ332" s="341" t="s">
        <v>26</v>
      </c>
      <c r="BK332" s="376">
        <f>ROUND(I332*H332,2)</f>
        <v>0</v>
      </c>
      <c r="BL332" s="341" t="s">
        <v>292</v>
      </c>
      <c r="BM332" s="341" t="s">
        <v>2595</v>
      </c>
    </row>
    <row r="333" spans="2:51" s="261" customFormat="1" ht="13.5">
      <c r="B333" s="377"/>
      <c r="D333" s="262" t="s">
        <v>294</v>
      </c>
      <c r="E333" s="263" t="s">
        <v>5</v>
      </c>
      <c r="F333" s="238" t="s">
        <v>2588</v>
      </c>
      <c r="H333" s="264" t="s">
        <v>5</v>
      </c>
      <c r="I333" s="136"/>
      <c r="L333" s="377"/>
      <c r="M333" s="378"/>
      <c r="N333" s="379"/>
      <c r="O333" s="379"/>
      <c r="P333" s="379"/>
      <c r="Q333" s="379"/>
      <c r="R333" s="379"/>
      <c r="S333" s="379"/>
      <c r="T333" s="380"/>
      <c r="AT333" s="264" t="s">
        <v>294</v>
      </c>
      <c r="AU333" s="264" t="s">
        <v>86</v>
      </c>
      <c r="AV333" s="261" t="s">
        <v>26</v>
      </c>
      <c r="AW333" s="261" t="s">
        <v>40</v>
      </c>
      <c r="AX333" s="261" t="s">
        <v>77</v>
      </c>
      <c r="AY333" s="264" t="s">
        <v>284</v>
      </c>
    </row>
    <row r="334" spans="2:51" s="257" customFormat="1" ht="13.5">
      <c r="B334" s="381"/>
      <c r="D334" s="258" t="s">
        <v>294</v>
      </c>
      <c r="E334" s="259" t="s">
        <v>2357</v>
      </c>
      <c r="F334" s="237" t="s">
        <v>2596</v>
      </c>
      <c r="H334" s="260">
        <v>456</v>
      </c>
      <c r="I334" s="426"/>
      <c r="L334" s="381"/>
      <c r="M334" s="382"/>
      <c r="N334" s="383"/>
      <c r="O334" s="383"/>
      <c r="P334" s="383"/>
      <c r="Q334" s="383"/>
      <c r="R334" s="383"/>
      <c r="S334" s="383"/>
      <c r="T334" s="384"/>
      <c r="AT334" s="265" t="s">
        <v>294</v>
      </c>
      <c r="AU334" s="265" t="s">
        <v>86</v>
      </c>
      <c r="AV334" s="257" t="s">
        <v>86</v>
      </c>
      <c r="AW334" s="257" t="s">
        <v>40</v>
      </c>
      <c r="AX334" s="257" t="s">
        <v>26</v>
      </c>
      <c r="AY334" s="265" t="s">
        <v>284</v>
      </c>
    </row>
    <row r="335" spans="2:65" s="285" customFormat="1" ht="22.5" customHeight="1">
      <c r="B335" s="347"/>
      <c r="C335" s="272" t="s">
        <v>650</v>
      </c>
      <c r="D335" s="272" t="s">
        <v>439</v>
      </c>
      <c r="E335" s="273" t="s">
        <v>2597</v>
      </c>
      <c r="F335" s="274" t="s">
        <v>2598</v>
      </c>
      <c r="G335" s="275" t="s">
        <v>290</v>
      </c>
      <c r="H335" s="276">
        <v>465.12</v>
      </c>
      <c r="I335" s="145">
        <v>0</v>
      </c>
      <c r="J335" s="277">
        <f>ROUND(I335*H335,2)</f>
        <v>0</v>
      </c>
      <c r="K335" s="274" t="s">
        <v>5</v>
      </c>
      <c r="L335" s="399"/>
      <c r="M335" s="400" t="s">
        <v>5</v>
      </c>
      <c r="N335" s="401" t="s">
        <v>48</v>
      </c>
      <c r="O335" s="300"/>
      <c r="P335" s="374">
        <f>O335*H335</f>
        <v>0</v>
      </c>
      <c r="Q335" s="374">
        <v>0.014</v>
      </c>
      <c r="R335" s="374">
        <f>Q335*H335</f>
        <v>6.51168</v>
      </c>
      <c r="S335" s="374">
        <v>0</v>
      </c>
      <c r="T335" s="375">
        <f>S335*H335</f>
        <v>0</v>
      </c>
      <c r="AR335" s="341" t="s">
        <v>332</v>
      </c>
      <c r="AT335" s="341" t="s">
        <v>439</v>
      </c>
      <c r="AU335" s="341" t="s">
        <v>86</v>
      </c>
      <c r="AY335" s="341" t="s">
        <v>284</v>
      </c>
      <c r="BE335" s="376">
        <f>IF(N335="základní",J335,0)</f>
        <v>0</v>
      </c>
      <c r="BF335" s="376">
        <f>IF(N335="snížená",J335,0)</f>
        <v>0</v>
      </c>
      <c r="BG335" s="376">
        <f>IF(N335="zákl. přenesená",J335,0)</f>
        <v>0</v>
      </c>
      <c r="BH335" s="376">
        <f>IF(N335="sníž. přenesená",J335,0)</f>
        <v>0</v>
      </c>
      <c r="BI335" s="376">
        <f>IF(N335="nulová",J335,0)</f>
        <v>0</v>
      </c>
      <c r="BJ335" s="341" t="s">
        <v>26</v>
      </c>
      <c r="BK335" s="376">
        <f>ROUND(I335*H335,2)</f>
        <v>0</v>
      </c>
      <c r="BL335" s="341" t="s">
        <v>292</v>
      </c>
      <c r="BM335" s="341" t="s">
        <v>2599</v>
      </c>
    </row>
    <row r="336" spans="2:51" s="257" customFormat="1" ht="13.5">
      <c r="B336" s="381"/>
      <c r="D336" s="258" t="s">
        <v>294</v>
      </c>
      <c r="E336" s="259" t="s">
        <v>5</v>
      </c>
      <c r="F336" s="237" t="s">
        <v>2600</v>
      </c>
      <c r="H336" s="260">
        <v>465.12</v>
      </c>
      <c r="I336" s="426"/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22.5" customHeight="1">
      <c r="B337" s="347"/>
      <c r="C337" s="252" t="s">
        <v>656</v>
      </c>
      <c r="D337" s="252" t="s">
        <v>287</v>
      </c>
      <c r="E337" s="253" t="s">
        <v>642</v>
      </c>
      <c r="F337" s="236" t="s">
        <v>1909</v>
      </c>
      <c r="G337" s="254" t="s">
        <v>452</v>
      </c>
      <c r="H337" s="255">
        <v>215.505</v>
      </c>
      <c r="I337" s="123">
        <v>0</v>
      </c>
      <c r="J337" s="256">
        <f>ROUND(I337*H337,2)</f>
        <v>0</v>
      </c>
      <c r="K337" s="236" t="s">
        <v>291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</v>
      </c>
      <c r="R337" s="374">
        <f>Q337*H337</f>
        <v>0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2601</v>
      </c>
    </row>
    <row r="338" spans="2:51" s="261" customFormat="1" ht="13.5">
      <c r="B338" s="377"/>
      <c r="D338" s="262" t="s">
        <v>294</v>
      </c>
      <c r="E338" s="263" t="s">
        <v>5</v>
      </c>
      <c r="F338" s="238" t="s">
        <v>469</v>
      </c>
      <c r="H338" s="264" t="s">
        <v>5</v>
      </c>
      <c r="I338" s="136"/>
      <c r="L338" s="377"/>
      <c r="M338" s="378"/>
      <c r="N338" s="379"/>
      <c r="O338" s="379"/>
      <c r="P338" s="379"/>
      <c r="Q338" s="379"/>
      <c r="R338" s="379"/>
      <c r="S338" s="379"/>
      <c r="T338" s="380"/>
      <c r="AT338" s="264" t="s">
        <v>294</v>
      </c>
      <c r="AU338" s="264" t="s">
        <v>86</v>
      </c>
      <c r="AV338" s="261" t="s">
        <v>26</v>
      </c>
      <c r="AW338" s="261" t="s">
        <v>40</v>
      </c>
      <c r="AX338" s="261" t="s">
        <v>77</v>
      </c>
      <c r="AY338" s="264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2602</v>
      </c>
      <c r="H339" s="266">
        <v>27.125</v>
      </c>
      <c r="I339" s="426"/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57" customFormat="1" ht="13.5">
      <c r="B340" s="381"/>
      <c r="D340" s="262" t="s">
        <v>294</v>
      </c>
      <c r="E340" s="265" t="s">
        <v>5</v>
      </c>
      <c r="F340" s="239" t="s">
        <v>2603</v>
      </c>
      <c r="H340" s="266">
        <v>154.5</v>
      </c>
      <c r="I340" s="426"/>
      <c r="L340" s="381"/>
      <c r="M340" s="382"/>
      <c r="N340" s="383"/>
      <c r="O340" s="383"/>
      <c r="P340" s="383"/>
      <c r="Q340" s="383"/>
      <c r="R340" s="383"/>
      <c r="S340" s="383"/>
      <c r="T340" s="384"/>
      <c r="AT340" s="265" t="s">
        <v>294</v>
      </c>
      <c r="AU340" s="265" t="s">
        <v>86</v>
      </c>
      <c r="AV340" s="257" t="s">
        <v>86</v>
      </c>
      <c r="AW340" s="257" t="s">
        <v>40</v>
      </c>
      <c r="AX340" s="257" t="s">
        <v>77</v>
      </c>
      <c r="AY340" s="265" t="s">
        <v>284</v>
      </c>
    </row>
    <row r="341" spans="2:51" s="257" customFormat="1" ht="13.5">
      <c r="B341" s="381"/>
      <c r="D341" s="262" t="s">
        <v>294</v>
      </c>
      <c r="E341" s="265" t="s">
        <v>5</v>
      </c>
      <c r="F341" s="239" t="s">
        <v>2604</v>
      </c>
      <c r="H341" s="266">
        <v>33.88</v>
      </c>
      <c r="I341" s="426"/>
      <c r="L341" s="381"/>
      <c r="M341" s="382"/>
      <c r="N341" s="383"/>
      <c r="O341" s="383"/>
      <c r="P341" s="383"/>
      <c r="Q341" s="383"/>
      <c r="R341" s="383"/>
      <c r="S341" s="383"/>
      <c r="T341" s="384"/>
      <c r="AT341" s="265" t="s">
        <v>294</v>
      </c>
      <c r="AU341" s="265" t="s">
        <v>86</v>
      </c>
      <c r="AV341" s="257" t="s">
        <v>86</v>
      </c>
      <c r="AW341" s="257" t="s">
        <v>40</v>
      </c>
      <c r="AX341" s="257" t="s">
        <v>77</v>
      </c>
      <c r="AY341" s="265" t="s">
        <v>284</v>
      </c>
    </row>
    <row r="342" spans="2:51" s="267" customFormat="1" ht="13.5">
      <c r="B342" s="390"/>
      <c r="D342" s="258" t="s">
        <v>294</v>
      </c>
      <c r="E342" s="268" t="s">
        <v>2324</v>
      </c>
      <c r="F342" s="240" t="s">
        <v>304</v>
      </c>
      <c r="H342" s="269">
        <v>215.505</v>
      </c>
      <c r="I342" s="427"/>
      <c r="L342" s="390"/>
      <c r="M342" s="391"/>
      <c r="N342" s="392"/>
      <c r="O342" s="392"/>
      <c r="P342" s="392"/>
      <c r="Q342" s="392"/>
      <c r="R342" s="392"/>
      <c r="S342" s="392"/>
      <c r="T342" s="393"/>
      <c r="AT342" s="394" t="s">
        <v>294</v>
      </c>
      <c r="AU342" s="394" t="s">
        <v>86</v>
      </c>
      <c r="AV342" s="267" t="s">
        <v>292</v>
      </c>
      <c r="AW342" s="267" t="s">
        <v>40</v>
      </c>
      <c r="AX342" s="267" t="s">
        <v>26</v>
      </c>
      <c r="AY342" s="394" t="s">
        <v>284</v>
      </c>
    </row>
    <row r="343" spans="2:65" s="285" customFormat="1" ht="22.5" customHeight="1">
      <c r="B343" s="347"/>
      <c r="C343" s="272" t="s">
        <v>661</v>
      </c>
      <c r="D343" s="272" t="s">
        <v>439</v>
      </c>
      <c r="E343" s="273" t="s">
        <v>646</v>
      </c>
      <c r="F343" s="274" t="s">
        <v>1914</v>
      </c>
      <c r="G343" s="275" t="s">
        <v>452</v>
      </c>
      <c r="H343" s="276">
        <v>226.28</v>
      </c>
      <c r="I343" s="145">
        <v>0</v>
      </c>
      <c r="J343" s="277">
        <f>ROUND(I343*H343,2)</f>
        <v>0</v>
      </c>
      <c r="K343" s="274" t="s">
        <v>291</v>
      </c>
      <c r="L343" s="399"/>
      <c r="M343" s="400" t="s">
        <v>5</v>
      </c>
      <c r="N343" s="401" t="s">
        <v>48</v>
      </c>
      <c r="O343" s="300"/>
      <c r="P343" s="374">
        <f>O343*H343</f>
        <v>0</v>
      </c>
      <c r="Q343" s="374">
        <v>4E-05</v>
      </c>
      <c r="R343" s="374">
        <f>Q343*H343</f>
        <v>0.0090512</v>
      </c>
      <c r="S343" s="374">
        <v>0</v>
      </c>
      <c r="T343" s="375">
        <f>S343*H343</f>
        <v>0</v>
      </c>
      <c r="AR343" s="341" t="s">
        <v>332</v>
      </c>
      <c r="AT343" s="341" t="s">
        <v>439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2605</v>
      </c>
    </row>
    <row r="344" spans="2:51" s="257" customFormat="1" ht="13.5">
      <c r="B344" s="381"/>
      <c r="D344" s="258" t="s">
        <v>294</v>
      </c>
      <c r="E344" s="259" t="s">
        <v>5</v>
      </c>
      <c r="F344" s="237" t="s">
        <v>2606</v>
      </c>
      <c r="H344" s="260">
        <v>226.28</v>
      </c>
      <c r="I344" s="426"/>
      <c r="L344" s="381"/>
      <c r="M344" s="382"/>
      <c r="N344" s="383"/>
      <c r="O344" s="383"/>
      <c r="P344" s="383"/>
      <c r="Q344" s="383"/>
      <c r="R344" s="383"/>
      <c r="S344" s="383"/>
      <c r="T344" s="384"/>
      <c r="AT344" s="265" t="s">
        <v>294</v>
      </c>
      <c r="AU344" s="265" t="s">
        <v>86</v>
      </c>
      <c r="AV344" s="257" t="s">
        <v>86</v>
      </c>
      <c r="AW344" s="257" t="s">
        <v>40</v>
      </c>
      <c r="AX344" s="257" t="s">
        <v>26</v>
      </c>
      <c r="AY344" s="265" t="s">
        <v>284</v>
      </c>
    </row>
    <row r="345" spans="2:65" s="285" customFormat="1" ht="31.5" customHeight="1">
      <c r="B345" s="347"/>
      <c r="C345" s="252" t="s">
        <v>668</v>
      </c>
      <c r="D345" s="252" t="s">
        <v>287</v>
      </c>
      <c r="E345" s="253" t="s">
        <v>662</v>
      </c>
      <c r="F345" s="236" t="s">
        <v>663</v>
      </c>
      <c r="G345" s="254" t="s">
        <v>290</v>
      </c>
      <c r="H345" s="255">
        <v>25</v>
      </c>
      <c r="I345" s="123">
        <v>0</v>
      </c>
      <c r="J345" s="256">
        <f>ROUND(I345*H345,2)</f>
        <v>0</v>
      </c>
      <c r="K345" s="236" t="s">
        <v>291</v>
      </c>
      <c r="L345" s="347"/>
      <c r="M345" s="372" t="s">
        <v>5</v>
      </c>
      <c r="N345" s="373" t="s">
        <v>48</v>
      </c>
      <c r="O345" s="300"/>
      <c r="P345" s="374">
        <f>O345*H345</f>
        <v>0</v>
      </c>
      <c r="Q345" s="374">
        <v>0.0085</v>
      </c>
      <c r="R345" s="374">
        <f>Q345*H345</f>
        <v>0.21250000000000002</v>
      </c>
      <c r="S345" s="374">
        <v>0</v>
      </c>
      <c r="T345" s="375">
        <f>S345*H345</f>
        <v>0</v>
      </c>
      <c r="AR345" s="341" t="s">
        <v>292</v>
      </c>
      <c r="AT345" s="341" t="s">
        <v>287</v>
      </c>
      <c r="AU345" s="341" t="s">
        <v>86</v>
      </c>
      <c r="AY345" s="341" t="s">
        <v>284</v>
      </c>
      <c r="BE345" s="376">
        <f>IF(N345="základní",J345,0)</f>
        <v>0</v>
      </c>
      <c r="BF345" s="376">
        <f>IF(N345="snížená",J345,0)</f>
        <v>0</v>
      </c>
      <c r="BG345" s="376">
        <f>IF(N345="zákl. přenesená",J345,0)</f>
        <v>0</v>
      </c>
      <c r="BH345" s="376">
        <f>IF(N345="sníž. přenesená",J345,0)</f>
        <v>0</v>
      </c>
      <c r="BI345" s="376">
        <f>IF(N345="nulová",J345,0)</f>
        <v>0</v>
      </c>
      <c r="BJ345" s="341" t="s">
        <v>26</v>
      </c>
      <c r="BK345" s="376">
        <f>ROUND(I345*H345,2)</f>
        <v>0</v>
      </c>
      <c r="BL345" s="341" t="s">
        <v>292</v>
      </c>
      <c r="BM345" s="341" t="s">
        <v>2607</v>
      </c>
    </row>
    <row r="346" spans="2:51" s="257" customFormat="1" ht="13.5">
      <c r="B346" s="381"/>
      <c r="D346" s="258" t="s">
        <v>294</v>
      </c>
      <c r="E346" s="259" t="s">
        <v>5</v>
      </c>
      <c r="F346" s="237" t="s">
        <v>2379</v>
      </c>
      <c r="H346" s="260">
        <v>25</v>
      </c>
      <c r="I346" s="426"/>
      <c r="L346" s="381"/>
      <c r="M346" s="382"/>
      <c r="N346" s="383"/>
      <c r="O346" s="383"/>
      <c r="P346" s="383"/>
      <c r="Q346" s="383"/>
      <c r="R346" s="383"/>
      <c r="S346" s="383"/>
      <c r="T346" s="384"/>
      <c r="AT346" s="265" t="s">
        <v>294</v>
      </c>
      <c r="AU346" s="265" t="s">
        <v>86</v>
      </c>
      <c r="AV346" s="257" t="s">
        <v>86</v>
      </c>
      <c r="AW346" s="257" t="s">
        <v>40</v>
      </c>
      <c r="AX346" s="257" t="s">
        <v>26</v>
      </c>
      <c r="AY346" s="265" t="s">
        <v>284</v>
      </c>
    </row>
    <row r="347" spans="2:65" s="285" customFormat="1" ht="22.5" customHeight="1">
      <c r="B347" s="347"/>
      <c r="C347" s="272" t="s">
        <v>673</v>
      </c>
      <c r="D347" s="272" t="s">
        <v>439</v>
      </c>
      <c r="E347" s="273" t="s">
        <v>2608</v>
      </c>
      <c r="F347" s="274" t="s">
        <v>2609</v>
      </c>
      <c r="G347" s="275" t="s">
        <v>290</v>
      </c>
      <c r="H347" s="276">
        <v>25.5</v>
      </c>
      <c r="I347" s="145">
        <v>0</v>
      </c>
      <c r="J347" s="277">
        <f>ROUND(I347*H347,2)</f>
        <v>0</v>
      </c>
      <c r="K347" s="274" t="s">
        <v>5</v>
      </c>
      <c r="L347" s="399"/>
      <c r="M347" s="400" t="s">
        <v>5</v>
      </c>
      <c r="N347" s="401" t="s">
        <v>48</v>
      </c>
      <c r="O347" s="300"/>
      <c r="P347" s="374">
        <f>O347*H347</f>
        <v>0</v>
      </c>
      <c r="Q347" s="374">
        <v>0.0021</v>
      </c>
      <c r="R347" s="374">
        <f>Q347*H347</f>
        <v>0.05354999999999999</v>
      </c>
      <c r="S347" s="374">
        <v>0</v>
      </c>
      <c r="T347" s="375">
        <f>S347*H347</f>
        <v>0</v>
      </c>
      <c r="AR347" s="341" t="s">
        <v>332</v>
      </c>
      <c r="AT347" s="341" t="s">
        <v>439</v>
      </c>
      <c r="AU347" s="341" t="s">
        <v>86</v>
      </c>
      <c r="AY347" s="341" t="s">
        <v>284</v>
      </c>
      <c r="BE347" s="376">
        <f>IF(N347="základní",J347,0)</f>
        <v>0</v>
      </c>
      <c r="BF347" s="376">
        <f>IF(N347="snížená",J347,0)</f>
        <v>0</v>
      </c>
      <c r="BG347" s="376">
        <f>IF(N347="zákl. přenesená",J347,0)</f>
        <v>0</v>
      </c>
      <c r="BH347" s="376">
        <f>IF(N347="sníž. přenesená",J347,0)</f>
        <v>0</v>
      </c>
      <c r="BI347" s="376">
        <f>IF(N347="nulová",J347,0)</f>
        <v>0</v>
      </c>
      <c r="BJ347" s="341" t="s">
        <v>26</v>
      </c>
      <c r="BK347" s="376">
        <f>ROUND(I347*H347,2)</f>
        <v>0</v>
      </c>
      <c r="BL347" s="341" t="s">
        <v>292</v>
      </c>
      <c r="BM347" s="341" t="s">
        <v>2610</v>
      </c>
    </row>
    <row r="348" spans="2:51" s="257" customFormat="1" ht="13.5">
      <c r="B348" s="381"/>
      <c r="D348" s="258" t="s">
        <v>294</v>
      </c>
      <c r="E348" s="259" t="s">
        <v>5</v>
      </c>
      <c r="F348" s="237" t="s">
        <v>2611</v>
      </c>
      <c r="H348" s="260">
        <v>25.5</v>
      </c>
      <c r="I348" s="426"/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26</v>
      </c>
      <c r="AY348" s="265" t="s">
        <v>284</v>
      </c>
    </row>
    <row r="349" spans="2:65" s="285" customFormat="1" ht="31.5" customHeight="1">
      <c r="B349" s="347"/>
      <c r="C349" s="252" t="s">
        <v>688</v>
      </c>
      <c r="D349" s="252" t="s">
        <v>287</v>
      </c>
      <c r="E349" s="253" t="s">
        <v>744</v>
      </c>
      <c r="F349" s="236" t="s">
        <v>745</v>
      </c>
      <c r="G349" s="254" t="s">
        <v>452</v>
      </c>
      <c r="H349" s="255">
        <v>21</v>
      </c>
      <c r="I349" s="123">
        <v>0</v>
      </c>
      <c r="J349" s="256">
        <f>ROUND(I349*H349,2)</f>
        <v>0</v>
      </c>
      <c r="K349" s="236" t="s">
        <v>291</v>
      </c>
      <c r="L349" s="347"/>
      <c r="M349" s="372" t="s">
        <v>5</v>
      </c>
      <c r="N349" s="373" t="s">
        <v>48</v>
      </c>
      <c r="O349" s="300"/>
      <c r="P349" s="374">
        <f>O349*H349</f>
        <v>0</v>
      </c>
      <c r="Q349" s="374">
        <v>0.00025</v>
      </c>
      <c r="R349" s="374">
        <f>Q349*H349</f>
        <v>0.00525</v>
      </c>
      <c r="S349" s="374">
        <v>0</v>
      </c>
      <c r="T349" s="375">
        <f>S349*H349</f>
        <v>0</v>
      </c>
      <c r="AR349" s="341" t="s">
        <v>292</v>
      </c>
      <c r="AT349" s="341" t="s">
        <v>287</v>
      </c>
      <c r="AU349" s="341" t="s">
        <v>86</v>
      </c>
      <c r="AY349" s="341" t="s">
        <v>284</v>
      </c>
      <c r="BE349" s="376">
        <f>IF(N349="základní",J349,0)</f>
        <v>0</v>
      </c>
      <c r="BF349" s="376">
        <f>IF(N349="snížená",J349,0)</f>
        <v>0</v>
      </c>
      <c r="BG349" s="376">
        <f>IF(N349="zákl. přenesená",J349,0)</f>
        <v>0</v>
      </c>
      <c r="BH349" s="376">
        <f>IF(N349="sníž. přenesená",J349,0)</f>
        <v>0</v>
      </c>
      <c r="BI349" s="376">
        <f>IF(N349="nulová",J349,0)</f>
        <v>0</v>
      </c>
      <c r="BJ349" s="341" t="s">
        <v>26</v>
      </c>
      <c r="BK349" s="376">
        <f>ROUND(I349*H349,2)</f>
        <v>0</v>
      </c>
      <c r="BL349" s="341" t="s">
        <v>292</v>
      </c>
      <c r="BM349" s="341" t="s">
        <v>2612</v>
      </c>
    </row>
    <row r="350" spans="2:51" s="261" customFormat="1" ht="13.5">
      <c r="B350" s="377"/>
      <c r="D350" s="262" t="s">
        <v>294</v>
      </c>
      <c r="E350" s="263" t="s">
        <v>5</v>
      </c>
      <c r="F350" s="238" t="s">
        <v>2588</v>
      </c>
      <c r="H350" s="264" t="s">
        <v>5</v>
      </c>
      <c r="I350" s="136"/>
      <c r="L350" s="377"/>
      <c r="M350" s="378"/>
      <c r="N350" s="379"/>
      <c r="O350" s="379"/>
      <c r="P350" s="379"/>
      <c r="Q350" s="379"/>
      <c r="R350" s="379"/>
      <c r="S350" s="379"/>
      <c r="T350" s="380"/>
      <c r="AT350" s="264" t="s">
        <v>294</v>
      </c>
      <c r="AU350" s="264" t="s">
        <v>86</v>
      </c>
      <c r="AV350" s="261" t="s">
        <v>26</v>
      </c>
      <c r="AW350" s="261" t="s">
        <v>40</v>
      </c>
      <c r="AX350" s="261" t="s">
        <v>77</v>
      </c>
      <c r="AY350" s="264" t="s">
        <v>284</v>
      </c>
    </row>
    <row r="351" spans="2:51" s="257" customFormat="1" ht="13.5">
      <c r="B351" s="381"/>
      <c r="D351" s="262" t="s">
        <v>294</v>
      </c>
      <c r="E351" s="265" t="s">
        <v>2361</v>
      </c>
      <c r="F351" s="239" t="s">
        <v>2613</v>
      </c>
      <c r="H351" s="266">
        <v>6.4</v>
      </c>
      <c r="I351" s="426"/>
      <c r="L351" s="381"/>
      <c r="M351" s="382"/>
      <c r="N351" s="383"/>
      <c r="O351" s="383"/>
      <c r="P351" s="383"/>
      <c r="Q351" s="383"/>
      <c r="R351" s="383"/>
      <c r="S351" s="383"/>
      <c r="T351" s="384"/>
      <c r="AT351" s="265" t="s">
        <v>294</v>
      </c>
      <c r="AU351" s="265" t="s">
        <v>86</v>
      </c>
      <c r="AV351" s="257" t="s">
        <v>86</v>
      </c>
      <c r="AW351" s="257" t="s">
        <v>40</v>
      </c>
      <c r="AX351" s="257" t="s">
        <v>77</v>
      </c>
      <c r="AY351" s="265" t="s">
        <v>284</v>
      </c>
    </row>
    <row r="352" spans="2:51" s="257" customFormat="1" ht="13.5">
      <c r="B352" s="381"/>
      <c r="D352" s="262" t="s">
        <v>294</v>
      </c>
      <c r="E352" s="265" t="s">
        <v>2363</v>
      </c>
      <c r="F352" s="239" t="s">
        <v>2364</v>
      </c>
      <c r="H352" s="266">
        <v>3.2</v>
      </c>
      <c r="I352" s="426"/>
      <c r="L352" s="381"/>
      <c r="M352" s="382"/>
      <c r="N352" s="383"/>
      <c r="O352" s="383"/>
      <c r="P352" s="383"/>
      <c r="Q352" s="383"/>
      <c r="R352" s="383"/>
      <c r="S352" s="383"/>
      <c r="T352" s="384"/>
      <c r="AT352" s="265" t="s">
        <v>294</v>
      </c>
      <c r="AU352" s="265" t="s">
        <v>86</v>
      </c>
      <c r="AV352" s="257" t="s">
        <v>86</v>
      </c>
      <c r="AW352" s="257" t="s">
        <v>40</v>
      </c>
      <c r="AX352" s="257" t="s">
        <v>77</v>
      </c>
      <c r="AY352" s="265" t="s">
        <v>284</v>
      </c>
    </row>
    <row r="353" spans="2:51" s="257" customFormat="1" ht="13.5">
      <c r="B353" s="381"/>
      <c r="D353" s="262" t="s">
        <v>294</v>
      </c>
      <c r="E353" s="265" t="s">
        <v>2365</v>
      </c>
      <c r="F353" s="239" t="s">
        <v>2614</v>
      </c>
      <c r="H353" s="266">
        <v>5.7</v>
      </c>
      <c r="I353" s="426"/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77</v>
      </c>
      <c r="AY353" s="265" t="s">
        <v>284</v>
      </c>
    </row>
    <row r="354" spans="2:51" s="257" customFormat="1" ht="13.5">
      <c r="B354" s="381"/>
      <c r="D354" s="262" t="s">
        <v>294</v>
      </c>
      <c r="E354" s="265" t="s">
        <v>5</v>
      </c>
      <c r="F354" s="239" t="s">
        <v>2365</v>
      </c>
      <c r="H354" s="266">
        <v>5.7</v>
      </c>
      <c r="I354" s="426"/>
      <c r="L354" s="381"/>
      <c r="M354" s="382"/>
      <c r="N354" s="383"/>
      <c r="O354" s="383"/>
      <c r="P354" s="383"/>
      <c r="Q354" s="383"/>
      <c r="R354" s="383"/>
      <c r="S354" s="383"/>
      <c r="T354" s="384"/>
      <c r="AT354" s="265" t="s">
        <v>294</v>
      </c>
      <c r="AU354" s="265" t="s">
        <v>86</v>
      </c>
      <c r="AV354" s="257" t="s">
        <v>86</v>
      </c>
      <c r="AW354" s="257" t="s">
        <v>40</v>
      </c>
      <c r="AX354" s="257" t="s">
        <v>77</v>
      </c>
      <c r="AY354" s="265" t="s">
        <v>284</v>
      </c>
    </row>
    <row r="355" spans="2:51" s="267" customFormat="1" ht="13.5">
      <c r="B355" s="390"/>
      <c r="D355" s="258" t="s">
        <v>294</v>
      </c>
      <c r="E355" s="268" t="s">
        <v>5</v>
      </c>
      <c r="F355" s="240" t="s">
        <v>304</v>
      </c>
      <c r="H355" s="269">
        <v>21</v>
      </c>
      <c r="I355" s="427"/>
      <c r="L355" s="390"/>
      <c r="M355" s="391"/>
      <c r="N355" s="392"/>
      <c r="O355" s="392"/>
      <c r="P355" s="392"/>
      <c r="Q355" s="392"/>
      <c r="R355" s="392"/>
      <c r="S355" s="392"/>
      <c r="T355" s="393"/>
      <c r="AT355" s="394" t="s">
        <v>294</v>
      </c>
      <c r="AU355" s="394" t="s">
        <v>86</v>
      </c>
      <c r="AV355" s="267" t="s">
        <v>292</v>
      </c>
      <c r="AW355" s="267" t="s">
        <v>40</v>
      </c>
      <c r="AX355" s="267" t="s">
        <v>26</v>
      </c>
      <c r="AY355" s="394" t="s">
        <v>284</v>
      </c>
    </row>
    <row r="356" spans="2:65" s="285" customFormat="1" ht="22.5" customHeight="1">
      <c r="B356" s="347"/>
      <c r="C356" s="272" t="s">
        <v>693</v>
      </c>
      <c r="D356" s="272" t="s">
        <v>439</v>
      </c>
      <c r="E356" s="273" t="s">
        <v>752</v>
      </c>
      <c r="F356" s="274" t="s">
        <v>753</v>
      </c>
      <c r="G356" s="275" t="s">
        <v>452</v>
      </c>
      <c r="H356" s="276">
        <v>6.72</v>
      </c>
      <c r="I356" s="145">
        <v>0</v>
      </c>
      <c r="J356" s="277">
        <f>ROUND(I356*H356,2)</f>
        <v>0</v>
      </c>
      <c r="K356" s="274" t="s">
        <v>5</v>
      </c>
      <c r="L356" s="399"/>
      <c r="M356" s="400" t="s">
        <v>5</v>
      </c>
      <c r="N356" s="401" t="s">
        <v>48</v>
      </c>
      <c r="O356" s="300"/>
      <c r="P356" s="374">
        <f>O356*H356</f>
        <v>0</v>
      </c>
      <c r="Q356" s="374">
        <v>3E-05</v>
      </c>
      <c r="R356" s="374">
        <f>Q356*H356</f>
        <v>0.0002016</v>
      </c>
      <c r="S356" s="374">
        <v>0</v>
      </c>
      <c r="T356" s="375">
        <f>S356*H356</f>
        <v>0</v>
      </c>
      <c r="AR356" s="341" t="s">
        <v>332</v>
      </c>
      <c r="AT356" s="341" t="s">
        <v>439</v>
      </c>
      <c r="AU356" s="341" t="s">
        <v>86</v>
      </c>
      <c r="AY356" s="341" t="s">
        <v>284</v>
      </c>
      <c r="BE356" s="376">
        <f>IF(N356="základní",J356,0)</f>
        <v>0</v>
      </c>
      <c r="BF356" s="376">
        <f>IF(N356="snížená",J356,0)</f>
        <v>0</v>
      </c>
      <c r="BG356" s="376">
        <f>IF(N356="zákl. přenesená",J356,0)</f>
        <v>0</v>
      </c>
      <c r="BH356" s="376">
        <f>IF(N356="sníž. přenesená",J356,0)</f>
        <v>0</v>
      </c>
      <c r="BI356" s="376">
        <f>IF(N356="nulová",J356,0)</f>
        <v>0</v>
      </c>
      <c r="BJ356" s="341" t="s">
        <v>26</v>
      </c>
      <c r="BK356" s="376">
        <f>ROUND(I356*H356,2)</f>
        <v>0</v>
      </c>
      <c r="BL356" s="341" t="s">
        <v>292</v>
      </c>
      <c r="BM356" s="341" t="s">
        <v>2615</v>
      </c>
    </row>
    <row r="357" spans="2:51" s="257" customFormat="1" ht="13.5">
      <c r="B357" s="381"/>
      <c r="D357" s="258" t="s">
        <v>294</v>
      </c>
      <c r="E357" s="259" t="s">
        <v>5</v>
      </c>
      <c r="F357" s="237" t="s">
        <v>2616</v>
      </c>
      <c r="H357" s="260">
        <v>6.72</v>
      </c>
      <c r="I357" s="426"/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26</v>
      </c>
      <c r="AY357" s="265" t="s">
        <v>284</v>
      </c>
    </row>
    <row r="358" spans="2:65" s="285" customFormat="1" ht="22.5" customHeight="1">
      <c r="B358" s="347"/>
      <c r="C358" s="272" t="s">
        <v>698</v>
      </c>
      <c r="D358" s="272" t="s">
        <v>439</v>
      </c>
      <c r="E358" s="273" t="s">
        <v>2617</v>
      </c>
      <c r="F358" s="274" t="s">
        <v>2618</v>
      </c>
      <c r="G358" s="275" t="s">
        <v>452</v>
      </c>
      <c r="H358" s="276">
        <v>3.36</v>
      </c>
      <c r="I358" s="145">
        <v>0</v>
      </c>
      <c r="J358" s="277">
        <f>ROUND(I358*H358,2)</f>
        <v>0</v>
      </c>
      <c r="K358" s="274" t="s">
        <v>5</v>
      </c>
      <c r="L358" s="399"/>
      <c r="M358" s="400" t="s">
        <v>5</v>
      </c>
      <c r="N358" s="401" t="s">
        <v>48</v>
      </c>
      <c r="O358" s="300"/>
      <c r="P358" s="374">
        <f>O358*H358</f>
        <v>0</v>
      </c>
      <c r="Q358" s="374">
        <v>3E-05</v>
      </c>
      <c r="R358" s="374">
        <f>Q358*H358</f>
        <v>0.0001008</v>
      </c>
      <c r="S358" s="374">
        <v>0</v>
      </c>
      <c r="T358" s="375">
        <f>S358*H358</f>
        <v>0</v>
      </c>
      <c r="AR358" s="341" t="s">
        <v>332</v>
      </c>
      <c r="AT358" s="341" t="s">
        <v>439</v>
      </c>
      <c r="AU358" s="341" t="s">
        <v>86</v>
      </c>
      <c r="AY358" s="341" t="s">
        <v>284</v>
      </c>
      <c r="BE358" s="376">
        <f>IF(N358="základní",J358,0)</f>
        <v>0</v>
      </c>
      <c r="BF358" s="376">
        <f>IF(N358="snížená",J358,0)</f>
        <v>0</v>
      </c>
      <c r="BG358" s="376">
        <f>IF(N358="zákl. přenesená",J358,0)</f>
        <v>0</v>
      </c>
      <c r="BH358" s="376">
        <f>IF(N358="sníž. přenesená",J358,0)</f>
        <v>0</v>
      </c>
      <c r="BI358" s="376">
        <f>IF(N358="nulová",J358,0)</f>
        <v>0</v>
      </c>
      <c r="BJ358" s="341" t="s">
        <v>26</v>
      </c>
      <c r="BK358" s="376">
        <f>ROUND(I358*H358,2)</f>
        <v>0</v>
      </c>
      <c r="BL358" s="341" t="s">
        <v>292</v>
      </c>
      <c r="BM358" s="341" t="s">
        <v>2619</v>
      </c>
    </row>
    <row r="359" spans="2:51" s="257" customFormat="1" ht="13.5">
      <c r="B359" s="381"/>
      <c r="D359" s="258" t="s">
        <v>294</v>
      </c>
      <c r="E359" s="259" t="s">
        <v>5</v>
      </c>
      <c r="F359" s="237" t="s">
        <v>2620</v>
      </c>
      <c r="H359" s="260">
        <v>3.36</v>
      </c>
      <c r="I359" s="426"/>
      <c r="L359" s="381"/>
      <c r="M359" s="382"/>
      <c r="N359" s="383"/>
      <c r="O359" s="383"/>
      <c r="P359" s="383"/>
      <c r="Q359" s="383"/>
      <c r="R359" s="383"/>
      <c r="S359" s="383"/>
      <c r="T359" s="384"/>
      <c r="AT359" s="265" t="s">
        <v>294</v>
      </c>
      <c r="AU359" s="265" t="s">
        <v>86</v>
      </c>
      <c r="AV359" s="257" t="s">
        <v>86</v>
      </c>
      <c r="AW359" s="257" t="s">
        <v>40</v>
      </c>
      <c r="AX359" s="257" t="s">
        <v>26</v>
      </c>
      <c r="AY359" s="265" t="s">
        <v>284</v>
      </c>
    </row>
    <row r="360" spans="2:65" s="285" customFormat="1" ht="22.5" customHeight="1">
      <c r="B360" s="347"/>
      <c r="C360" s="272" t="s">
        <v>703</v>
      </c>
      <c r="D360" s="272" t="s">
        <v>439</v>
      </c>
      <c r="E360" s="273" t="s">
        <v>762</v>
      </c>
      <c r="F360" s="274" t="s">
        <v>763</v>
      </c>
      <c r="G360" s="275" t="s">
        <v>452</v>
      </c>
      <c r="H360" s="276">
        <v>5.985</v>
      </c>
      <c r="I360" s="145">
        <v>0</v>
      </c>
      <c r="J360" s="277">
        <f>ROUND(I360*H360,2)</f>
        <v>0</v>
      </c>
      <c r="K360" s="274" t="s">
        <v>5</v>
      </c>
      <c r="L360" s="399"/>
      <c r="M360" s="400" t="s">
        <v>5</v>
      </c>
      <c r="N360" s="401" t="s">
        <v>48</v>
      </c>
      <c r="O360" s="300"/>
      <c r="P360" s="374">
        <f>O360*H360</f>
        <v>0</v>
      </c>
      <c r="Q360" s="374">
        <v>3E-05</v>
      </c>
      <c r="R360" s="374">
        <f>Q360*H360</f>
        <v>0.00017955000000000003</v>
      </c>
      <c r="S360" s="374">
        <v>0</v>
      </c>
      <c r="T360" s="375">
        <f>S360*H360</f>
        <v>0</v>
      </c>
      <c r="AR360" s="341" t="s">
        <v>332</v>
      </c>
      <c r="AT360" s="341" t="s">
        <v>439</v>
      </c>
      <c r="AU360" s="341" t="s">
        <v>86</v>
      </c>
      <c r="AY360" s="341" t="s">
        <v>284</v>
      </c>
      <c r="BE360" s="376">
        <f>IF(N360="základní",J360,0)</f>
        <v>0</v>
      </c>
      <c r="BF360" s="376">
        <f>IF(N360="snížená",J360,0)</f>
        <v>0</v>
      </c>
      <c r="BG360" s="376">
        <f>IF(N360="zákl. přenesená",J360,0)</f>
        <v>0</v>
      </c>
      <c r="BH360" s="376">
        <f>IF(N360="sníž. přenesená",J360,0)</f>
        <v>0</v>
      </c>
      <c r="BI360" s="376">
        <f>IF(N360="nulová",J360,0)</f>
        <v>0</v>
      </c>
      <c r="BJ360" s="341" t="s">
        <v>26</v>
      </c>
      <c r="BK360" s="376">
        <f>ROUND(I360*H360,2)</f>
        <v>0</v>
      </c>
      <c r="BL360" s="341" t="s">
        <v>292</v>
      </c>
      <c r="BM360" s="341" t="s">
        <v>2621</v>
      </c>
    </row>
    <row r="361" spans="2:51" s="257" customFormat="1" ht="13.5">
      <c r="B361" s="381"/>
      <c r="D361" s="258" t="s">
        <v>294</v>
      </c>
      <c r="E361" s="259" t="s">
        <v>5</v>
      </c>
      <c r="F361" s="237" t="s">
        <v>2622</v>
      </c>
      <c r="H361" s="260">
        <v>5.985</v>
      </c>
      <c r="I361" s="426"/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26</v>
      </c>
      <c r="AY361" s="265" t="s">
        <v>284</v>
      </c>
    </row>
    <row r="362" spans="2:65" s="285" customFormat="1" ht="22.5" customHeight="1">
      <c r="B362" s="347"/>
      <c r="C362" s="272" t="s">
        <v>708</v>
      </c>
      <c r="D362" s="272" t="s">
        <v>439</v>
      </c>
      <c r="E362" s="273" t="s">
        <v>772</v>
      </c>
      <c r="F362" s="274" t="s">
        <v>773</v>
      </c>
      <c r="G362" s="275" t="s">
        <v>452</v>
      </c>
      <c r="H362" s="276">
        <v>5.985</v>
      </c>
      <c r="I362" s="145">
        <v>0</v>
      </c>
      <c r="J362" s="277">
        <f>ROUND(I362*H362,2)</f>
        <v>0</v>
      </c>
      <c r="K362" s="274" t="s">
        <v>5</v>
      </c>
      <c r="L362" s="399"/>
      <c r="M362" s="400" t="s">
        <v>5</v>
      </c>
      <c r="N362" s="401" t="s">
        <v>48</v>
      </c>
      <c r="O362" s="300"/>
      <c r="P362" s="374">
        <f>O362*H362</f>
        <v>0</v>
      </c>
      <c r="Q362" s="374">
        <v>3E-05</v>
      </c>
      <c r="R362" s="374">
        <f>Q362*H362</f>
        <v>0.00017955000000000003</v>
      </c>
      <c r="S362" s="374">
        <v>0</v>
      </c>
      <c r="T362" s="375">
        <f>S362*H362</f>
        <v>0</v>
      </c>
      <c r="AR362" s="341" t="s">
        <v>332</v>
      </c>
      <c r="AT362" s="341" t="s">
        <v>439</v>
      </c>
      <c r="AU362" s="341" t="s">
        <v>86</v>
      </c>
      <c r="AY362" s="341" t="s">
        <v>284</v>
      </c>
      <c r="BE362" s="376">
        <f>IF(N362="základní",J362,0)</f>
        <v>0</v>
      </c>
      <c r="BF362" s="376">
        <f>IF(N362="snížená",J362,0)</f>
        <v>0</v>
      </c>
      <c r="BG362" s="376">
        <f>IF(N362="zákl. přenesená",J362,0)</f>
        <v>0</v>
      </c>
      <c r="BH362" s="376">
        <f>IF(N362="sníž. přenesená",J362,0)</f>
        <v>0</v>
      </c>
      <c r="BI362" s="376">
        <f>IF(N362="nulová",J362,0)</f>
        <v>0</v>
      </c>
      <c r="BJ362" s="341" t="s">
        <v>26</v>
      </c>
      <c r="BK362" s="376">
        <f>ROUND(I362*H362,2)</f>
        <v>0</v>
      </c>
      <c r="BL362" s="341" t="s">
        <v>292</v>
      </c>
      <c r="BM362" s="341" t="s">
        <v>2623</v>
      </c>
    </row>
    <row r="363" spans="2:51" s="257" customFormat="1" ht="13.5">
      <c r="B363" s="381"/>
      <c r="D363" s="258" t="s">
        <v>294</v>
      </c>
      <c r="E363" s="259" t="s">
        <v>5</v>
      </c>
      <c r="F363" s="237" t="s">
        <v>2622</v>
      </c>
      <c r="H363" s="260">
        <v>5.985</v>
      </c>
      <c r="I363" s="426"/>
      <c r="L363" s="381"/>
      <c r="M363" s="382"/>
      <c r="N363" s="383"/>
      <c r="O363" s="383"/>
      <c r="P363" s="383"/>
      <c r="Q363" s="383"/>
      <c r="R363" s="383"/>
      <c r="S363" s="383"/>
      <c r="T363" s="384"/>
      <c r="AT363" s="265" t="s">
        <v>294</v>
      </c>
      <c r="AU363" s="265" t="s">
        <v>86</v>
      </c>
      <c r="AV363" s="257" t="s">
        <v>86</v>
      </c>
      <c r="AW363" s="257" t="s">
        <v>40</v>
      </c>
      <c r="AX363" s="257" t="s">
        <v>26</v>
      </c>
      <c r="AY363" s="265" t="s">
        <v>284</v>
      </c>
    </row>
    <row r="364" spans="2:65" s="285" customFormat="1" ht="31.5" customHeight="1">
      <c r="B364" s="347"/>
      <c r="C364" s="252" t="s">
        <v>711</v>
      </c>
      <c r="D364" s="252" t="s">
        <v>287</v>
      </c>
      <c r="E364" s="253" t="s">
        <v>1916</v>
      </c>
      <c r="F364" s="236" t="s">
        <v>1917</v>
      </c>
      <c r="G364" s="254" t="s">
        <v>290</v>
      </c>
      <c r="H364" s="255">
        <v>40.264</v>
      </c>
      <c r="I364" s="123">
        <v>0</v>
      </c>
      <c r="J364" s="256">
        <f>ROUND(I364*H364,2)</f>
        <v>0</v>
      </c>
      <c r="K364" s="236" t="s">
        <v>5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0.02636</v>
      </c>
      <c r="R364" s="374">
        <f>Q364*H364</f>
        <v>1.0613590400000001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2624</v>
      </c>
    </row>
    <row r="365" spans="2:51" s="261" customFormat="1" ht="13.5">
      <c r="B365" s="377"/>
      <c r="D365" s="262" t="s">
        <v>294</v>
      </c>
      <c r="E365" s="263" t="s">
        <v>5</v>
      </c>
      <c r="F365" s="238" t="s">
        <v>1919</v>
      </c>
      <c r="H365" s="264" t="s">
        <v>5</v>
      </c>
      <c r="I365" s="136"/>
      <c r="L365" s="377"/>
      <c r="M365" s="378"/>
      <c r="N365" s="379"/>
      <c r="O365" s="379"/>
      <c r="P365" s="379"/>
      <c r="Q365" s="379"/>
      <c r="R365" s="379"/>
      <c r="S365" s="379"/>
      <c r="T365" s="380"/>
      <c r="AT365" s="264" t="s">
        <v>294</v>
      </c>
      <c r="AU365" s="264" t="s">
        <v>86</v>
      </c>
      <c r="AV365" s="261" t="s">
        <v>26</v>
      </c>
      <c r="AW365" s="261" t="s">
        <v>40</v>
      </c>
      <c r="AX365" s="261" t="s">
        <v>77</v>
      </c>
      <c r="AY365" s="264" t="s">
        <v>284</v>
      </c>
    </row>
    <row r="366" spans="2:51" s="257" customFormat="1" ht="13.5">
      <c r="B366" s="381"/>
      <c r="D366" s="262" t="s">
        <v>294</v>
      </c>
      <c r="E366" s="265" t="s">
        <v>5</v>
      </c>
      <c r="F366" s="239" t="s">
        <v>2625</v>
      </c>
      <c r="H366" s="266">
        <v>24.505</v>
      </c>
      <c r="I366" s="426"/>
      <c r="L366" s="381"/>
      <c r="M366" s="382"/>
      <c r="N366" s="383"/>
      <c r="O366" s="383"/>
      <c r="P366" s="383"/>
      <c r="Q366" s="383"/>
      <c r="R366" s="383"/>
      <c r="S366" s="383"/>
      <c r="T366" s="384"/>
      <c r="AT366" s="265" t="s">
        <v>294</v>
      </c>
      <c r="AU366" s="265" t="s">
        <v>86</v>
      </c>
      <c r="AV366" s="257" t="s">
        <v>86</v>
      </c>
      <c r="AW366" s="257" t="s">
        <v>40</v>
      </c>
      <c r="AX366" s="257" t="s">
        <v>77</v>
      </c>
      <c r="AY366" s="265" t="s">
        <v>284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2626</v>
      </c>
      <c r="H367" s="266">
        <v>8.299</v>
      </c>
      <c r="I367" s="426"/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2627</v>
      </c>
      <c r="H368" s="266">
        <v>7.46</v>
      </c>
      <c r="I368" s="426"/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2377</v>
      </c>
      <c r="F369" s="240" t="s">
        <v>304</v>
      </c>
      <c r="H369" s="269">
        <v>40.264</v>
      </c>
      <c r="I369" s="427"/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715</v>
      </c>
      <c r="D370" s="252" t="s">
        <v>287</v>
      </c>
      <c r="E370" s="253" t="s">
        <v>1925</v>
      </c>
      <c r="F370" s="236" t="s">
        <v>1926</v>
      </c>
      <c r="G370" s="254" t="s">
        <v>290</v>
      </c>
      <c r="H370" s="255">
        <v>53.325</v>
      </c>
      <c r="I370" s="123">
        <v>0</v>
      </c>
      <c r="J370" s="256">
        <f>ROUND(I370*H370,2)</f>
        <v>0</v>
      </c>
      <c r="K370" s="236" t="s">
        <v>5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0.03358</v>
      </c>
      <c r="R370" s="374">
        <f>Q370*H370</f>
        <v>1.7906535000000001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2628</v>
      </c>
    </row>
    <row r="371" spans="2:51" s="261" customFormat="1" ht="13.5">
      <c r="B371" s="377"/>
      <c r="D371" s="262" t="s">
        <v>294</v>
      </c>
      <c r="E371" s="263" t="s">
        <v>5</v>
      </c>
      <c r="F371" s="238" t="s">
        <v>469</v>
      </c>
      <c r="H371" s="264" t="s">
        <v>5</v>
      </c>
      <c r="I371" s="136"/>
      <c r="L371" s="377"/>
      <c r="M371" s="378"/>
      <c r="N371" s="379"/>
      <c r="O371" s="379"/>
      <c r="P371" s="379"/>
      <c r="Q371" s="379"/>
      <c r="R371" s="379"/>
      <c r="S371" s="379"/>
      <c r="T371" s="380"/>
      <c r="AT371" s="264" t="s">
        <v>294</v>
      </c>
      <c r="AU371" s="264" t="s">
        <v>86</v>
      </c>
      <c r="AV371" s="261" t="s">
        <v>26</v>
      </c>
      <c r="AW371" s="261" t="s">
        <v>40</v>
      </c>
      <c r="AX371" s="261" t="s">
        <v>77</v>
      </c>
      <c r="AY371" s="264" t="s">
        <v>284</v>
      </c>
    </row>
    <row r="372" spans="2:51" s="257" customFormat="1" ht="13.5">
      <c r="B372" s="381"/>
      <c r="D372" s="262" t="s">
        <v>294</v>
      </c>
      <c r="E372" s="265" t="s">
        <v>5</v>
      </c>
      <c r="F372" s="239" t="s">
        <v>2629</v>
      </c>
      <c r="H372" s="266">
        <v>11.425</v>
      </c>
      <c r="I372" s="426"/>
      <c r="L372" s="381"/>
      <c r="M372" s="382"/>
      <c r="N372" s="383"/>
      <c r="O372" s="383"/>
      <c r="P372" s="383"/>
      <c r="Q372" s="383"/>
      <c r="R372" s="383"/>
      <c r="S372" s="383"/>
      <c r="T372" s="384"/>
      <c r="AT372" s="265" t="s">
        <v>294</v>
      </c>
      <c r="AU372" s="265" t="s">
        <v>86</v>
      </c>
      <c r="AV372" s="257" t="s">
        <v>86</v>
      </c>
      <c r="AW372" s="257" t="s">
        <v>40</v>
      </c>
      <c r="AX372" s="257" t="s">
        <v>77</v>
      </c>
      <c r="AY372" s="265" t="s">
        <v>284</v>
      </c>
    </row>
    <row r="373" spans="2:51" s="257" customFormat="1" ht="13.5">
      <c r="B373" s="381"/>
      <c r="D373" s="262" t="s">
        <v>294</v>
      </c>
      <c r="E373" s="265" t="s">
        <v>5</v>
      </c>
      <c r="F373" s="239" t="s">
        <v>2630</v>
      </c>
      <c r="H373" s="266">
        <v>41.9</v>
      </c>
      <c r="I373" s="426"/>
      <c r="L373" s="381"/>
      <c r="M373" s="382"/>
      <c r="N373" s="383"/>
      <c r="O373" s="383"/>
      <c r="P373" s="383"/>
      <c r="Q373" s="383"/>
      <c r="R373" s="383"/>
      <c r="S373" s="383"/>
      <c r="T373" s="384"/>
      <c r="AT373" s="265" t="s">
        <v>294</v>
      </c>
      <c r="AU373" s="265" t="s">
        <v>86</v>
      </c>
      <c r="AV373" s="257" t="s">
        <v>86</v>
      </c>
      <c r="AW373" s="257" t="s">
        <v>40</v>
      </c>
      <c r="AX373" s="257" t="s">
        <v>77</v>
      </c>
      <c r="AY373" s="265" t="s">
        <v>284</v>
      </c>
    </row>
    <row r="374" spans="2:51" s="267" customFormat="1" ht="13.5">
      <c r="B374" s="390"/>
      <c r="D374" s="258" t="s">
        <v>294</v>
      </c>
      <c r="E374" s="268" t="s">
        <v>2375</v>
      </c>
      <c r="F374" s="240" t="s">
        <v>304</v>
      </c>
      <c r="H374" s="269">
        <v>53.325</v>
      </c>
      <c r="I374" s="427"/>
      <c r="L374" s="390"/>
      <c r="M374" s="391"/>
      <c r="N374" s="392"/>
      <c r="O374" s="392"/>
      <c r="P374" s="392"/>
      <c r="Q374" s="392"/>
      <c r="R374" s="392"/>
      <c r="S374" s="392"/>
      <c r="T374" s="393"/>
      <c r="AT374" s="394" t="s">
        <v>294</v>
      </c>
      <c r="AU374" s="394" t="s">
        <v>86</v>
      </c>
      <c r="AV374" s="267" t="s">
        <v>292</v>
      </c>
      <c r="AW374" s="267" t="s">
        <v>40</v>
      </c>
      <c r="AX374" s="267" t="s">
        <v>26</v>
      </c>
      <c r="AY374" s="394" t="s">
        <v>284</v>
      </c>
    </row>
    <row r="375" spans="2:65" s="285" customFormat="1" ht="22.5" customHeight="1">
      <c r="B375" s="347"/>
      <c r="C375" s="252" t="s">
        <v>720</v>
      </c>
      <c r="D375" s="252" t="s">
        <v>287</v>
      </c>
      <c r="E375" s="253" t="s">
        <v>796</v>
      </c>
      <c r="F375" s="236" t="s">
        <v>797</v>
      </c>
      <c r="G375" s="254" t="s">
        <v>290</v>
      </c>
      <c r="H375" s="255">
        <v>25</v>
      </c>
      <c r="I375" s="123">
        <v>0</v>
      </c>
      <c r="J375" s="256">
        <f>ROUND(I375*H375,2)</f>
        <v>0</v>
      </c>
      <c r="K375" s="236" t="s">
        <v>291</v>
      </c>
      <c r="L375" s="347"/>
      <c r="M375" s="372" t="s">
        <v>5</v>
      </c>
      <c r="N375" s="373" t="s">
        <v>48</v>
      </c>
      <c r="O375" s="300"/>
      <c r="P375" s="374">
        <f>O375*H375</f>
        <v>0</v>
      </c>
      <c r="Q375" s="374">
        <v>0.01146</v>
      </c>
      <c r="R375" s="374">
        <f>Q375*H375</f>
        <v>0.2865</v>
      </c>
      <c r="S375" s="374">
        <v>0</v>
      </c>
      <c r="T375" s="375">
        <f>S375*H375</f>
        <v>0</v>
      </c>
      <c r="AR375" s="341" t="s">
        <v>292</v>
      </c>
      <c r="AT375" s="341" t="s">
        <v>287</v>
      </c>
      <c r="AU375" s="341" t="s">
        <v>86</v>
      </c>
      <c r="AY375" s="341" t="s">
        <v>284</v>
      </c>
      <c r="BE375" s="376">
        <f>IF(N375="základní",J375,0)</f>
        <v>0</v>
      </c>
      <c r="BF375" s="376">
        <f>IF(N375="snížená",J375,0)</f>
        <v>0</v>
      </c>
      <c r="BG375" s="376">
        <f>IF(N375="zákl. přenesená",J375,0)</f>
        <v>0</v>
      </c>
      <c r="BH375" s="376">
        <f>IF(N375="sníž. přenesená",J375,0)</f>
        <v>0</v>
      </c>
      <c r="BI375" s="376">
        <f>IF(N375="nulová",J375,0)</f>
        <v>0</v>
      </c>
      <c r="BJ375" s="341" t="s">
        <v>26</v>
      </c>
      <c r="BK375" s="376">
        <f>ROUND(I375*H375,2)</f>
        <v>0</v>
      </c>
      <c r="BL375" s="341" t="s">
        <v>292</v>
      </c>
      <c r="BM375" s="341" t="s">
        <v>2631</v>
      </c>
    </row>
    <row r="376" spans="2:51" s="257" customFormat="1" ht="13.5">
      <c r="B376" s="381"/>
      <c r="D376" s="258" t="s">
        <v>294</v>
      </c>
      <c r="E376" s="259" t="s">
        <v>5</v>
      </c>
      <c r="F376" s="237" t="s">
        <v>2379</v>
      </c>
      <c r="H376" s="260">
        <v>25</v>
      </c>
      <c r="I376" s="426"/>
      <c r="L376" s="381"/>
      <c r="M376" s="382"/>
      <c r="N376" s="383"/>
      <c r="O376" s="383"/>
      <c r="P376" s="383"/>
      <c r="Q376" s="383"/>
      <c r="R376" s="383"/>
      <c r="S376" s="383"/>
      <c r="T376" s="384"/>
      <c r="AT376" s="265" t="s">
        <v>294</v>
      </c>
      <c r="AU376" s="265" t="s">
        <v>86</v>
      </c>
      <c r="AV376" s="257" t="s">
        <v>86</v>
      </c>
      <c r="AW376" s="257" t="s">
        <v>40</v>
      </c>
      <c r="AX376" s="257" t="s">
        <v>26</v>
      </c>
      <c r="AY376" s="265" t="s">
        <v>284</v>
      </c>
    </row>
    <row r="377" spans="2:65" s="285" customFormat="1" ht="31.5" customHeight="1">
      <c r="B377" s="347"/>
      <c r="C377" s="252" t="s">
        <v>725</v>
      </c>
      <c r="D377" s="252" t="s">
        <v>287</v>
      </c>
      <c r="E377" s="253" t="s">
        <v>814</v>
      </c>
      <c r="F377" s="236" t="s">
        <v>815</v>
      </c>
      <c r="G377" s="254" t="s">
        <v>290</v>
      </c>
      <c r="H377" s="255">
        <v>93.589</v>
      </c>
      <c r="I377" s="123">
        <v>0</v>
      </c>
      <c r="J377" s="256">
        <f>ROUND(I377*H377,2)</f>
        <v>0</v>
      </c>
      <c r="K377" s="236" t="s">
        <v>5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0.0006</v>
      </c>
      <c r="R377" s="374">
        <f>Q377*H377</f>
        <v>0.05615339999999999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2632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2375</v>
      </c>
      <c r="H378" s="266">
        <v>53.325</v>
      </c>
      <c r="I378" s="426"/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77</v>
      </c>
      <c r="AY378" s="265" t="s">
        <v>284</v>
      </c>
    </row>
    <row r="379" spans="2:51" s="257" customFormat="1" ht="13.5">
      <c r="B379" s="381"/>
      <c r="D379" s="262" t="s">
        <v>294</v>
      </c>
      <c r="E379" s="265" t="s">
        <v>5</v>
      </c>
      <c r="F379" s="239" t="s">
        <v>2377</v>
      </c>
      <c r="H379" s="266">
        <v>40.264</v>
      </c>
      <c r="I379" s="426"/>
      <c r="L379" s="381"/>
      <c r="M379" s="382"/>
      <c r="N379" s="383"/>
      <c r="O379" s="383"/>
      <c r="P379" s="383"/>
      <c r="Q379" s="383"/>
      <c r="R379" s="383"/>
      <c r="S379" s="383"/>
      <c r="T379" s="384"/>
      <c r="AT379" s="265" t="s">
        <v>294</v>
      </c>
      <c r="AU379" s="265" t="s">
        <v>86</v>
      </c>
      <c r="AV379" s="257" t="s">
        <v>86</v>
      </c>
      <c r="AW379" s="257" t="s">
        <v>40</v>
      </c>
      <c r="AX379" s="257" t="s">
        <v>77</v>
      </c>
      <c r="AY379" s="265" t="s">
        <v>284</v>
      </c>
    </row>
    <row r="380" spans="2:51" s="267" customFormat="1" ht="13.5">
      <c r="B380" s="390"/>
      <c r="D380" s="258" t="s">
        <v>294</v>
      </c>
      <c r="E380" s="268" t="s">
        <v>5</v>
      </c>
      <c r="F380" s="240" t="s">
        <v>304</v>
      </c>
      <c r="H380" s="269">
        <v>93.589</v>
      </c>
      <c r="I380" s="427"/>
      <c r="L380" s="390"/>
      <c r="M380" s="391"/>
      <c r="N380" s="392"/>
      <c r="O380" s="392"/>
      <c r="P380" s="392"/>
      <c r="Q380" s="392"/>
      <c r="R380" s="392"/>
      <c r="S380" s="392"/>
      <c r="T380" s="393"/>
      <c r="AT380" s="394" t="s">
        <v>294</v>
      </c>
      <c r="AU380" s="394" t="s">
        <v>86</v>
      </c>
      <c r="AV380" s="267" t="s">
        <v>292</v>
      </c>
      <c r="AW380" s="267" t="s">
        <v>40</v>
      </c>
      <c r="AX380" s="267" t="s">
        <v>26</v>
      </c>
      <c r="AY380" s="394" t="s">
        <v>284</v>
      </c>
    </row>
    <row r="381" spans="2:65" s="285" customFormat="1" ht="22.5" customHeight="1">
      <c r="B381" s="347"/>
      <c r="C381" s="252" t="s">
        <v>729</v>
      </c>
      <c r="D381" s="252" t="s">
        <v>287</v>
      </c>
      <c r="E381" s="253" t="s">
        <v>818</v>
      </c>
      <c r="F381" s="236" t="s">
        <v>819</v>
      </c>
      <c r="G381" s="254" t="s">
        <v>290</v>
      </c>
      <c r="H381" s="255">
        <v>40.264</v>
      </c>
      <c r="I381" s="123">
        <v>0</v>
      </c>
      <c r="J381" s="256">
        <f>ROUND(I381*H381,2)</f>
        <v>0</v>
      </c>
      <c r="K381" s="236" t="s">
        <v>5</v>
      </c>
      <c r="L381" s="347"/>
      <c r="M381" s="372" t="s">
        <v>5</v>
      </c>
      <c r="N381" s="373" t="s">
        <v>48</v>
      </c>
      <c r="O381" s="300"/>
      <c r="P381" s="374">
        <f>O381*H381</f>
        <v>0</v>
      </c>
      <c r="Q381" s="374">
        <v>0.0006</v>
      </c>
      <c r="R381" s="374">
        <f>Q381*H381</f>
        <v>0.0241584</v>
      </c>
      <c r="S381" s="374">
        <v>0</v>
      </c>
      <c r="T381" s="375">
        <f>S381*H381</f>
        <v>0</v>
      </c>
      <c r="AR381" s="341" t="s">
        <v>292</v>
      </c>
      <c r="AT381" s="341" t="s">
        <v>287</v>
      </c>
      <c r="AU381" s="341" t="s">
        <v>86</v>
      </c>
      <c r="AY381" s="341" t="s">
        <v>284</v>
      </c>
      <c r="BE381" s="376">
        <f>IF(N381="základní",J381,0)</f>
        <v>0</v>
      </c>
      <c r="BF381" s="376">
        <f>IF(N381="snížená",J381,0)</f>
        <v>0</v>
      </c>
      <c r="BG381" s="376">
        <f>IF(N381="zákl. přenesená",J381,0)</f>
        <v>0</v>
      </c>
      <c r="BH381" s="376">
        <f>IF(N381="sníž. přenesená",J381,0)</f>
        <v>0</v>
      </c>
      <c r="BI381" s="376">
        <f>IF(N381="nulová",J381,0)</f>
        <v>0</v>
      </c>
      <c r="BJ381" s="341" t="s">
        <v>26</v>
      </c>
      <c r="BK381" s="376">
        <f>ROUND(I381*H381,2)</f>
        <v>0</v>
      </c>
      <c r="BL381" s="341" t="s">
        <v>292</v>
      </c>
      <c r="BM381" s="341" t="s">
        <v>2633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2377</v>
      </c>
      <c r="H382" s="260">
        <v>40.264</v>
      </c>
      <c r="I382" s="426"/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22.5" customHeight="1">
      <c r="B383" s="347"/>
      <c r="C383" s="252" t="s">
        <v>734</v>
      </c>
      <c r="D383" s="252" t="s">
        <v>287</v>
      </c>
      <c r="E383" s="253" t="s">
        <v>822</v>
      </c>
      <c r="F383" s="236" t="s">
        <v>1932</v>
      </c>
      <c r="G383" s="254" t="s">
        <v>452</v>
      </c>
      <c r="H383" s="255">
        <v>43.4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0.02065</v>
      </c>
      <c r="R383" s="374">
        <f>Q383*H383</f>
        <v>0.8962100000000001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2634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469</v>
      </c>
      <c r="H384" s="264" t="s">
        <v>5</v>
      </c>
      <c r="I384" s="136"/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5</v>
      </c>
      <c r="F385" s="239" t="s">
        <v>2635</v>
      </c>
      <c r="H385" s="266">
        <v>40</v>
      </c>
      <c r="I385" s="426"/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5</v>
      </c>
      <c r="F386" s="239" t="s">
        <v>2636</v>
      </c>
      <c r="H386" s="266">
        <v>3.4</v>
      </c>
      <c r="I386" s="426"/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43.4</v>
      </c>
      <c r="I387" s="427"/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22.5" customHeight="1">
      <c r="B388" s="347"/>
      <c r="C388" s="252" t="s">
        <v>739</v>
      </c>
      <c r="D388" s="252" t="s">
        <v>287</v>
      </c>
      <c r="E388" s="253" t="s">
        <v>827</v>
      </c>
      <c r="F388" s="236" t="s">
        <v>1936</v>
      </c>
      <c r="G388" s="254" t="s">
        <v>290</v>
      </c>
      <c r="H388" s="255">
        <v>164.038</v>
      </c>
      <c r="I388" s="123">
        <v>0</v>
      </c>
      <c r="J388" s="256">
        <f>ROUND(I388*H388,2)</f>
        <v>0</v>
      </c>
      <c r="K388" s="236" t="s">
        <v>291</v>
      </c>
      <c r="L388" s="347"/>
      <c r="M388" s="372" t="s">
        <v>5</v>
      </c>
      <c r="N388" s="373" t="s">
        <v>48</v>
      </c>
      <c r="O388" s="300"/>
      <c r="P388" s="374">
        <f>O388*H388</f>
        <v>0</v>
      </c>
      <c r="Q388" s="374">
        <v>0.00012</v>
      </c>
      <c r="R388" s="374">
        <f>Q388*H388</f>
        <v>0.01968456</v>
      </c>
      <c r="S388" s="374">
        <v>0</v>
      </c>
      <c r="T388" s="375">
        <f>S388*H388</f>
        <v>0</v>
      </c>
      <c r="AR388" s="341" t="s">
        <v>292</v>
      </c>
      <c r="AT388" s="341" t="s">
        <v>287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2637</v>
      </c>
    </row>
    <row r="389" spans="2:51" s="261" customFormat="1" ht="13.5">
      <c r="B389" s="377"/>
      <c r="D389" s="262" t="s">
        <v>294</v>
      </c>
      <c r="E389" s="263" t="s">
        <v>5</v>
      </c>
      <c r="F389" s="238" t="s">
        <v>469</v>
      </c>
      <c r="H389" s="264" t="s">
        <v>5</v>
      </c>
      <c r="I389" s="136"/>
      <c r="L389" s="377"/>
      <c r="M389" s="378"/>
      <c r="N389" s="379"/>
      <c r="O389" s="379"/>
      <c r="P389" s="379"/>
      <c r="Q389" s="379"/>
      <c r="R389" s="379"/>
      <c r="S389" s="379"/>
      <c r="T389" s="380"/>
      <c r="AT389" s="264" t="s">
        <v>294</v>
      </c>
      <c r="AU389" s="264" t="s">
        <v>86</v>
      </c>
      <c r="AV389" s="261" t="s">
        <v>26</v>
      </c>
      <c r="AW389" s="261" t="s">
        <v>40</v>
      </c>
      <c r="AX389" s="261" t="s">
        <v>77</v>
      </c>
      <c r="AY389" s="264" t="s">
        <v>284</v>
      </c>
    </row>
    <row r="390" spans="2:51" s="257" customFormat="1" ht="13.5">
      <c r="B390" s="381"/>
      <c r="D390" s="262" t="s">
        <v>294</v>
      </c>
      <c r="E390" s="265" t="s">
        <v>5</v>
      </c>
      <c r="F390" s="239" t="s">
        <v>2638</v>
      </c>
      <c r="H390" s="266">
        <v>32.54</v>
      </c>
      <c r="I390" s="426"/>
      <c r="L390" s="381"/>
      <c r="M390" s="382"/>
      <c r="N390" s="383"/>
      <c r="O390" s="383"/>
      <c r="P390" s="383"/>
      <c r="Q390" s="383"/>
      <c r="R390" s="383"/>
      <c r="S390" s="383"/>
      <c r="T390" s="384"/>
      <c r="AT390" s="265" t="s">
        <v>294</v>
      </c>
      <c r="AU390" s="265" t="s">
        <v>86</v>
      </c>
      <c r="AV390" s="257" t="s">
        <v>86</v>
      </c>
      <c r="AW390" s="257" t="s">
        <v>40</v>
      </c>
      <c r="AX390" s="257" t="s">
        <v>77</v>
      </c>
      <c r="AY390" s="265" t="s">
        <v>284</v>
      </c>
    </row>
    <row r="391" spans="2:51" s="257" customFormat="1" ht="13.5">
      <c r="B391" s="381"/>
      <c r="D391" s="262" t="s">
        <v>294</v>
      </c>
      <c r="E391" s="265" t="s">
        <v>5</v>
      </c>
      <c r="F391" s="239" t="s">
        <v>2639</v>
      </c>
      <c r="H391" s="266">
        <v>131.498</v>
      </c>
      <c r="I391" s="426"/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77</v>
      </c>
      <c r="AY391" s="265" t="s">
        <v>284</v>
      </c>
    </row>
    <row r="392" spans="2:51" s="267" customFormat="1" ht="13.5">
      <c r="B392" s="390"/>
      <c r="D392" s="258" t="s">
        <v>294</v>
      </c>
      <c r="E392" s="268" t="s">
        <v>5</v>
      </c>
      <c r="F392" s="240" t="s">
        <v>304</v>
      </c>
      <c r="H392" s="269">
        <v>164.038</v>
      </c>
      <c r="I392" s="427"/>
      <c r="L392" s="390"/>
      <c r="M392" s="391"/>
      <c r="N392" s="392"/>
      <c r="O392" s="392"/>
      <c r="P392" s="392"/>
      <c r="Q392" s="392"/>
      <c r="R392" s="392"/>
      <c r="S392" s="392"/>
      <c r="T392" s="393"/>
      <c r="AT392" s="394" t="s">
        <v>294</v>
      </c>
      <c r="AU392" s="394" t="s">
        <v>86</v>
      </c>
      <c r="AV392" s="267" t="s">
        <v>292</v>
      </c>
      <c r="AW392" s="267" t="s">
        <v>40</v>
      </c>
      <c r="AX392" s="267" t="s">
        <v>26</v>
      </c>
      <c r="AY392" s="394" t="s">
        <v>284</v>
      </c>
    </row>
    <row r="393" spans="2:65" s="285" customFormat="1" ht="22.5" customHeight="1">
      <c r="B393" s="347"/>
      <c r="C393" s="252" t="s">
        <v>743</v>
      </c>
      <c r="D393" s="252" t="s">
        <v>287</v>
      </c>
      <c r="E393" s="253" t="s">
        <v>1943</v>
      </c>
      <c r="F393" s="236" t="s">
        <v>2640</v>
      </c>
      <c r="G393" s="254" t="s">
        <v>308</v>
      </c>
      <c r="H393" s="255">
        <v>2.402</v>
      </c>
      <c r="I393" s="123">
        <v>0</v>
      </c>
      <c r="J393" s="256">
        <f>ROUND(I393*H393,2)</f>
        <v>0</v>
      </c>
      <c r="K393" s="236" t="s">
        <v>291</v>
      </c>
      <c r="L393" s="347"/>
      <c r="M393" s="372" t="s">
        <v>5</v>
      </c>
      <c r="N393" s="373" t="s">
        <v>48</v>
      </c>
      <c r="O393" s="300"/>
      <c r="P393" s="374">
        <f>O393*H393</f>
        <v>0</v>
      </c>
      <c r="Q393" s="374">
        <v>2.45329</v>
      </c>
      <c r="R393" s="374">
        <f>Q393*H393</f>
        <v>5.892802580000001</v>
      </c>
      <c r="S393" s="374">
        <v>0</v>
      </c>
      <c r="T393" s="375">
        <f>S393*H393</f>
        <v>0</v>
      </c>
      <c r="AR393" s="341" t="s">
        <v>292</v>
      </c>
      <c r="AT393" s="341" t="s">
        <v>287</v>
      </c>
      <c r="AU393" s="341" t="s">
        <v>86</v>
      </c>
      <c r="AY393" s="341" t="s">
        <v>284</v>
      </c>
      <c r="BE393" s="376">
        <f>IF(N393="základní",J393,0)</f>
        <v>0</v>
      </c>
      <c r="BF393" s="376">
        <f>IF(N393="snížená",J393,0)</f>
        <v>0</v>
      </c>
      <c r="BG393" s="376">
        <f>IF(N393="zákl. přenesená",J393,0)</f>
        <v>0</v>
      </c>
      <c r="BH393" s="376">
        <f>IF(N393="sníž. přenesená",J393,0)</f>
        <v>0</v>
      </c>
      <c r="BI393" s="376">
        <f>IF(N393="nulová",J393,0)</f>
        <v>0</v>
      </c>
      <c r="BJ393" s="341" t="s">
        <v>26</v>
      </c>
      <c r="BK393" s="376">
        <f>ROUND(I393*H393,2)</f>
        <v>0</v>
      </c>
      <c r="BL393" s="341" t="s">
        <v>292</v>
      </c>
      <c r="BM393" s="341" t="s">
        <v>2641</v>
      </c>
    </row>
    <row r="394" spans="2:51" s="261" customFormat="1" ht="13.5">
      <c r="B394" s="377"/>
      <c r="D394" s="262" t="s">
        <v>294</v>
      </c>
      <c r="E394" s="263" t="s">
        <v>5</v>
      </c>
      <c r="F394" s="238" t="s">
        <v>298</v>
      </c>
      <c r="H394" s="264" t="s">
        <v>5</v>
      </c>
      <c r="I394" s="136"/>
      <c r="L394" s="377"/>
      <c r="M394" s="378"/>
      <c r="N394" s="379"/>
      <c r="O394" s="379"/>
      <c r="P394" s="379"/>
      <c r="Q394" s="379"/>
      <c r="R394" s="379"/>
      <c r="S394" s="379"/>
      <c r="T394" s="380"/>
      <c r="AT394" s="264" t="s">
        <v>294</v>
      </c>
      <c r="AU394" s="264" t="s">
        <v>86</v>
      </c>
      <c r="AV394" s="261" t="s">
        <v>26</v>
      </c>
      <c r="AW394" s="261" t="s">
        <v>40</v>
      </c>
      <c r="AX394" s="261" t="s">
        <v>77</v>
      </c>
      <c r="AY394" s="264" t="s">
        <v>284</v>
      </c>
    </row>
    <row r="395" spans="2:51" s="257" customFormat="1" ht="13.5">
      <c r="B395" s="381"/>
      <c r="D395" s="258" t="s">
        <v>294</v>
      </c>
      <c r="E395" s="259" t="s">
        <v>2371</v>
      </c>
      <c r="F395" s="237" t="s">
        <v>2642</v>
      </c>
      <c r="H395" s="260">
        <v>2.402</v>
      </c>
      <c r="I395" s="426"/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26</v>
      </c>
      <c r="AY395" s="265" t="s">
        <v>284</v>
      </c>
    </row>
    <row r="396" spans="2:65" s="285" customFormat="1" ht="22.5" customHeight="1">
      <c r="B396" s="347"/>
      <c r="C396" s="252" t="s">
        <v>751</v>
      </c>
      <c r="D396" s="252" t="s">
        <v>287</v>
      </c>
      <c r="E396" s="253" t="s">
        <v>843</v>
      </c>
      <c r="F396" s="236" t="s">
        <v>1948</v>
      </c>
      <c r="G396" s="254" t="s">
        <v>308</v>
      </c>
      <c r="H396" s="255">
        <v>0.828</v>
      </c>
      <c r="I396" s="123">
        <v>0</v>
      </c>
      <c r="J396" s="256">
        <f>ROUND(I396*H396,2)</f>
        <v>0</v>
      </c>
      <c r="K396" s="236" t="s">
        <v>291</v>
      </c>
      <c r="L396" s="347"/>
      <c r="M396" s="372" t="s">
        <v>5</v>
      </c>
      <c r="N396" s="373" t="s">
        <v>48</v>
      </c>
      <c r="O396" s="300"/>
      <c r="P396" s="374">
        <f>O396*H396</f>
        <v>0</v>
      </c>
      <c r="Q396" s="374">
        <v>2.45329</v>
      </c>
      <c r="R396" s="374">
        <f>Q396*H396</f>
        <v>2.03132412</v>
      </c>
      <c r="S396" s="374">
        <v>0</v>
      </c>
      <c r="T396" s="375">
        <f>S396*H396</f>
        <v>0</v>
      </c>
      <c r="AR396" s="341" t="s">
        <v>292</v>
      </c>
      <c r="AT396" s="341" t="s">
        <v>287</v>
      </c>
      <c r="AU396" s="341" t="s">
        <v>86</v>
      </c>
      <c r="AY396" s="341" t="s">
        <v>284</v>
      </c>
      <c r="BE396" s="376">
        <f>IF(N396="základní",J396,0)</f>
        <v>0</v>
      </c>
      <c r="BF396" s="376">
        <f>IF(N396="snížená",J396,0)</f>
        <v>0</v>
      </c>
      <c r="BG396" s="376">
        <f>IF(N396="zákl. přenesená",J396,0)</f>
        <v>0</v>
      </c>
      <c r="BH396" s="376">
        <f>IF(N396="sníž. přenesená",J396,0)</f>
        <v>0</v>
      </c>
      <c r="BI396" s="376">
        <f>IF(N396="nulová",J396,0)</f>
        <v>0</v>
      </c>
      <c r="BJ396" s="341" t="s">
        <v>26</v>
      </c>
      <c r="BK396" s="376">
        <f>ROUND(I396*H396,2)</f>
        <v>0</v>
      </c>
      <c r="BL396" s="341" t="s">
        <v>292</v>
      </c>
      <c r="BM396" s="341" t="s">
        <v>2643</v>
      </c>
    </row>
    <row r="397" spans="2:51" s="261" customFormat="1" ht="13.5">
      <c r="B397" s="377"/>
      <c r="D397" s="262" t="s">
        <v>294</v>
      </c>
      <c r="E397" s="263" t="s">
        <v>5</v>
      </c>
      <c r="F397" s="238" t="s">
        <v>298</v>
      </c>
      <c r="H397" s="264" t="s">
        <v>5</v>
      </c>
      <c r="I397" s="136"/>
      <c r="L397" s="377"/>
      <c r="M397" s="378"/>
      <c r="N397" s="379"/>
      <c r="O397" s="379"/>
      <c r="P397" s="379"/>
      <c r="Q397" s="379"/>
      <c r="R397" s="379"/>
      <c r="S397" s="379"/>
      <c r="T397" s="380"/>
      <c r="AT397" s="264" t="s">
        <v>294</v>
      </c>
      <c r="AU397" s="264" t="s">
        <v>86</v>
      </c>
      <c r="AV397" s="261" t="s">
        <v>26</v>
      </c>
      <c r="AW397" s="261" t="s">
        <v>40</v>
      </c>
      <c r="AX397" s="261" t="s">
        <v>77</v>
      </c>
      <c r="AY397" s="264" t="s">
        <v>284</v>
      </c>
    </row>
    <row r="398" spans="2:51" s="257" customFormat="1" ht="13.5">
      <c r="B398" s="381"/>
      <c r="D398" s="258" t="s">
        <v>294</v>
      </c>
      <c r="E398" s="259" t="s">
        <v>2369</v>
      </c>
      <c r="F398" s="237" t="s">
        <v>2644</v>
      </c>
      <c r="H398" s="260">
        <v>0.828</v>
      </c>
      <c r="I398" s="426"/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52" t="s">
        <v>756</v>
      </c>
      <c r="D399" s="252" t="s">
        <v>287</v>
      </c>
      <c r="E399" s="253" t="s">
        <v>849</v>
      </c>
      <c r="F399" s="236" t="s">
        <v>850</v>
      </c>
      <c r="G399" s="254" t="s">
        <v>308</v>
      </c>
      <c r="H399" s="255">
        <v>0.084</v>
      </c>
      <c r="I399" s="123">
        <v>0</v>
      </c>
      <c r="J399" s="256">
        <f>ROUND(I399*H399,2)</f>
        <v>0</v>
      </c>
      <c r="K399" s="236" t="s">
        <v>291</v>
      </c>
      <c r="L399" s="347"/>
      <c r="M399" s="372" t="s">
        <v>5</v>
      </c>
      <c r="N399" s="373" t="s">
        <v>48</v>
      </c>
      <c r="O399" s="300"/>
      <c r="P399" s="374">
        <f>O399*H399</f>
        <v>0</v>
      </c>
      <c r="Q399" s="374">
        <v>2.234</v>
      </c>
      <c r="R399" s="374">
        <f>Q399*H399</f>
        <v>0.18765600000000002</v>
      </c>
      <c r="S399" s="374">
        <v>0</v>
      </c>
      <c r="T399" s="375">
        <f>S399*H399</f>
        <v>0</v>
      </c>
      <c r="AR399" s="341" t="s">
        <v>292</v>
      </c>
      <c r="AT399" s="341" t="s">
        <v>287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2645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2646</v>
      </c>
      <c r="H400" s="260">
        <v>0.084</v>
      </c>
      <c r="I400" s="426"/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761</v>
      </c>
      <c r="D401" s="252" t="s">
        <v>287</v>
      </c>
      <c r="E401" s="253" t="s">
        <v>1956</v>
      </c>
      <c r="F401" s="236" t="s">
        <v>2647</v>
      </c>
      <c r="G401" s="254" t="s">
        <v>308</v>
      </c>
      <c r="H401" s="255">
        <v>2.402</v>
      </c>
      <c r="I401" s="123">
        <v>0</v>
      </c>
      <c r="J401" s="256">
        <f>ROUND(I401*H401,2)</f>
        <v>0</v>
      </c>
      <c r="K401" s="236" t="s">
        <v>291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0.02</v>
      </c>
      <c r="R401" s="374">
        <f>Q401*H401</f>
        <v>0.048040000000000006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2648</v>
      </c>
    </row>
    <row r="402" spans="2:51" s="257" customFormat="1" ht="13.5">
      <c r="B402" s="381"/>
      <c r="D402" s="258" t="s">
        <v>294</v>
      </c>
      <c r="E402" s="259" t="s">
        <v>5</v>
      </c>
      <c r="F402" s="237" t="s">
        <v>2371</v>
      </c>
      <c r="H402" s="260">
        <v>2.402</v>
      </c>
      <c r="I402" s="426"/>
      <c r="L402" s="381"/>
      <c r="M402" s="382"/>
      <c r="N402" s="383"/>
      <c r="O402" s="383"/>
      <c r="P402" s="383"/>
      <c r="Q402" s="383"/>
      <c r="R402" s="383"/>
      <c r="S402" s="383"/>
      <c r="T402" s="384"/>
      <c r="AT402" s="265" t="s">
        <v>294</v>
      </c>
      <c r="AU402" s="265" t="s">
        <v>86</v>
      </c>
      <c r="AV402" s="257" t="s">
        <v>86</v>
      </c>
      <c r="AW402" s="257" t="s">
        <v>40</v>
      </c>
      <c r="AX402" s="257" t="s">
        <v>26</v>
      </c>
      <c r="AY402" s="265" t="s">
        <v>284</v>
      </c>
    </row>
    <row r="403" spans="2:65" s="285" customFormat="1" ht="22.5" customHeight="1">
      <c r="B403" s="347"/>
      <c r="C403" s="252" t="s">
        <v>766</v>
      </c>
      <c r="D403" s="252" t="s">
        <v>287</v>
      </c>
      <c r="E403" s="253" t="s">
        <v>858</v>
      </c>
      <c r="F403" s="236" t="s">
        <v>1959</v>
      </c>
      <c r="G403" s="254" t="s">
        <v>308</v>
      </c>
      <c r="H403" s="255">
        <v>0.828</v>
      </c>
      <c r="I403" s="123">
        <v>0</v>
      </c>
      <c r="J403" s="256">
        <f>ROUND(I403*H403,2)</f>
        <v>0</v>
      </c>
      <c r="K403" s="236" t="s">
        <v>291</v>
      </c>
      <c r="L403" s="347"/>
      <c r="M403" s="372" t="s">
        <v>5</v>
      </c>
      <c r="N403" s="373" t="s">
        <v>48</v>
      </c>
      <c r="O403" s="300"/>
      <c r="P403" s="374">
        <f>O403*H403</f>
        <v>0</v>
      </c>
      <c r="Q403" s="374">
        <v>0.01</v>
      </c>
      <c r="R403" s="374">
        <f>Q403*H403</f>
        <v>0.00828</v>
      </c>
      <c r="S403" s="374">
        <v>0</v>
      </c>
      <c r="T403" s="375">
        <f>S403*H403</f>
        <v>0</v>
      </c>
      <c r="AR403" s="341" t="s">
        <v>292</v>
      </c>
      <c r="AT403" s="341" t="s">
        <v>287</v>
      </c>
      <c r="AU403" s="341" t="s">
        <v>86</v>
      </c>
      <c r="AY403" s="341" t="s">
        <v>284</v>
      </c>
      <c r="BE403" s="376">
        <f>IF(N403="základní",J403,0)</f>
        <v>0</v>
      </c>
      <c r="BF403" s="376">
        <f>IF(N403="snížená",J403,0)</f>
        <v>0</v>
      </c>
      <c r="BG403" s="376">
        <f>IF(N403="zákl. přenesená",J403,0)</f>
        <v>0</v>
      </c>
      <c r="BH403" s="376">
        <f>IF(N403="sníž. přenesená",J403,0)</f>
        <v>0</v>
      </c>
      <c r="BI403" s="376">
        <f>IF(N403="nulová",J403,0)</f>
        <v>0</v>
      </c>
      <c r="BJ403" s="341" t="s">
        <v>26</v>
      </c>
      <c r="BK403" s="376">
        <f>ROUND(I403*H403,2)</f>
        <v>0</v>
      </c>
      <c r="BL403" s="341" t="s">
        <v>292</v>
      </c>
      <c r="BM403" s="341" t="s">
        <v>2649</v>
      </c>
    </row>
    <row r="404" spans="2:51" s="257" customFormat="1" ht="13.5">
      <c r="B404" s="381"/>
      <c r="D404" s="258" t="s">
        <v>294</v>
      </c>
      <c r="E404" s="259" t="s">
        <v>5</v>
      </c>
      <c r="F404" s="237" t="s">
        <v>2369</v>
      </c>
      <c r="H404" s="260">
        <v>0.828</v>
      </c>
      <c r="I404" s="426"/>
      <c r="L404" s="381"/>
      <c r="M404" s="382"/>
      <c r="N404" s="383"/>
      <c r="O404" s="383"/>
      <c r="P404" s="383"/>
      <c r="Q404" s="383"/>
      <c r="R404" s="383"/>
      <c r="S404" s="383"/>
      <c r="T404" s="384"/>
      <c r="AT404" s="265" t="s">
        <v>294</v>
      </c>
      <c r="AU404" s="265" t="s">
        <v>86</v>
      </c>
      <c r="AV404" s="257" t="s">
        <v>86</v>
      </c>
      <c r="AW404" s="257" t="s">
        <v>40</v>
      </c>
      <c r="AX404" s="257" t="s">
        <v>26</v>
      </c>
      <c r="AY404" s="265" t="s">
        <v>284</v>
      </c>
    </row>
    <row r="405" spans="2:65" s="285" customFormat="1" ht="22.5" customHeight="1">
      <c r="B405" s="347"/>
      <c r="C405" s="252" t="s">
        <v>771</v>
      </c>
      <c r="D405" s="252" t="s">
        <v>287</v>
      </c>
      <c r="E405" s="253" t="s">
        <v>862</v>
      </c>
      <c r="F405" s="236" t="s">
        <v>1961</v>
      </c>
      <c r="G405" s="254" t="s">
        <v>290</v>
      </c>
      <c r="H405" s="255">
        <v>7.81</v>
      </c>
      <c r="I405" s="123">
        <v>0</v>
      </c>
      <c r="J405" s="256">
        <f>ROUND(I405*H405,2)</f>
        <v>0</v>
      </c>
      <c r="K405" s="236" t="s">
        <v>291</v>
      </c>
      <c r="L405" s="347"/>
      <c r="M405" s="372" t="s">
        <v>5</v>
      </c>
      <c r="N405" s="373" t="s">
        <v>48</v>
      </c>
      <c r="O405" s="300"/>
      <c r="P405" s="374">
        <f>O405*H405</f>
        <v>0</v>
      </c>
      <c r="Q405" s="374">
        <v>0.01352</v>
      </c>
      <c r="R405" s="374">
        <f>Q405*H405</f>
        <v>0.1055912</v>
      </c>
      <c r="S405" s="374">
        <v>0</v>
      </c>
      <c r="T405" s="375">
        <f>S405*H405</f>
        <v>0</v>
      </c>
      <c r="AR405" s="341" t="s">
        <v>292</v>
      </c>
      <c r="AT405" s="341" t="s">
        <v>287</v>
      </c>
      <c r="AU405" s="341" t="s">
        <v>86</v>
      </c>
      <c r="AY405" s="341" t="s">
        <v>284</v>
      </c>
      <c r="BE405" s="376">
        <f>IF(N405="základní",J405,0)</f>
        <v>0</v>
      </c>
      <c r="BF405" s="376">
        <f>IF(N405="snížená",J405,0)</f>
        <v>0</v>
      </c>
      <c r="BG405" s="376">
        <f>IF(N405="zákl. přenesená",J405,0)</f>
        <v>0</v>
      </c>
      <c r="BH405" s="376">
        <f>IF(N405="sníž. přenesená",J405,0)</f>
        <v>0</v>
      </c>
      <c r="BI405" s="376">
        <f>IF(N405="nulová",J405,0)</f>
        <v>0</v>
      </c>
      <c r="BJ405" s="341" t="s">
        <v>26</v>
      </c>
      <c r="BK405" s="376">
        <f>ROUND(I405*H405,2)</f>
        <v>0</v>
      </c>
      <c r="BL405" s="341" t="s">
        <v>292</v>
      </c>
      <c r="BM405" s="341" t="s">
        <v>2650</v>
      </c>
    </row>
    <row r="406" spans="2:51" s="261" customFormat="1" ht="13.5">
      <c r="B406" s="377"/>
      <c r="D406" s="262" t="s">
        <v>294</v>
      </c>
      <c r="E406" s="263" t="s">
        <v>5</v>
      </c>
      <c r="F406" s="238" t="s">
        <v>298</v>
      </c>
      <c r="H406" s="264" t="s">
        <v>5</v>
      </c>
      <c r="I406" s="136"/>
      <c r="L406" s="377"/>
      <c r="M406" s="378"/>
      <c r="N406" s="379"/>
      <c r="O406" s="379"/>
      <c r="P406" s="379"/>
      <c r="Q406" s="379"/>
      <c r="R406" s="379"/>
      <c r="S406" s="379"/>
      <c r="T406" s="380"/>
      <c r="AT406" s="264" t="s">
        <v>294</v>
      </c>
      <c r="AU406" s="264" t="s">
        <v>86</v>
      </c>
      <c r="AV406" s="261" t="s">
        <v>26</v>
      </c>
      <c r="AW406" s="261" t="s">
        <v>40</v>
      </c>
      <c r="AX406" s="261" t="s">
        <v>77</v>
      </c>
      <c r="AY406" s="264" t="s">
        <v>284</v>
      </c>
    </row>
    <row r="407" spans="2:51" s="257" customFormat="1" ht="13.5">
      <c r="B407" s="381"/>
      <c r="D407" s="262" t="s">
        <v>294</v>
      </c>
      <c r="E407" s="265" t="s">
        <v>5</v>
      </c>
      <c r="F407" s="239" t="s">
        <v>2651</v>
      </c>
      <c r="H407" s="266">
        <v>1.804</v>
      </c>
      <c r="I407" s="426"/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77</v>
      </c>
      <c r="AY407" s="265" t="s">
        <v>284</v>
      </c>
    </row>
    <row r="408" spans="2:51" s="257" customFormat="1" ht="13.5">
      <c r="B408" s="381"/>
      <c r="D408" s="262" t="s">
        <v>294</v>
      </c>
      <c r="E408" s="265" t="s">
        <v>5</v>
      </c>
      <c r="F408" s="239" t="s">
        <v>2652</v>
      </c>
      <c r="H408" s="266">
        <v>6.006</v>
      </c>
      <c r="I408" s="426"/>
      <c r="L408" s="381"/>
      <c r="M408" s="382"/>
      <c r="N408" s="383"/>
      <c r="O408" s="383"/>
      <c r="P408" s="383"/>
      <c r="Q408" s="383"/>
      <c r="R408" s="383"/>
      <c r="S408" s="383"/>
      <c r="T408" s="384"/>
      <c r="AT408" s="265" t="s">
        <v>294</v>
      </c>
      <c r="AU408" s="265" t="s">
        <v>86</v>
      </c>
      <c r="AV408" s="257" t="s">
        <v>86</v>
      </c>
      <c r="AW408" s="257" t="s">
        <v>40</v>
      </c>
      <c r="AX408" s="257" t="s">
        <v>77</v>
      </c>
      <c r="AY408" s="265" t="s">
        <v>284</v>
      </c>
    </row>
    <row r="409" spans="2:51" s="267" customFormat="1" ht="13.5">
      <c r="B409" s="390"/>
      <c r="D409" s="258" t="s">
        <v>294</v>
      </c>
      <c r="E409" s="268" t="s">
        <v>2332</v>
      </c>
      <c r="F409" s="240" t="s">
        <v>304</v>
      </c>
      <c r="H409" s="269">
        <v>7.81</v>
      </c>
      <c r="I409" s="427"/>
      <c r="L409" s="390"/>
      <c r="M409" s="391"/>
      <c r="N409" s="392"/>
      <c r="O409" s="392"/>
      <c r="P409" s="392"/>
      <c r="Q409" s="392"/>
      <c r="R409" s="392"/>
      <c r="S409" s="392"/>
      <c r="T409" s="393"/>
      <c r="AT409" s="394" t="s">
        <v>294</v>
      </c>
      <c r="AU409" s="394" t="s">
        <v>86</v>
      </c>
      <c r="AV409" s="267" t="s">
        <v>292</v>
      </c>
      <c r="AW409" s="267" t="s">
        <v>40</v>
      </c>
      <c r="AX409" s="267" t="s">
        <v>26</v>
      </c>
      <c r="AY409" s="394" t="s">
        <v>284</v>
      </c>
    </row>
    <row r="410" spans="2:65" s="285" customFormat="1" ht="22.5" customHeight="1">
      <c r="B410" s="347"/>
      <c r="C410" s="252" t="s">
        <v>775</v>
      </c>
      <c r="D410" s="252" t="s">
        <v>287</v>
      </c>
      <c r="E410" s="253" t="s">
        <v>867</v>
      </c>
      <c r="F410" s="236" t="s">
        <v>1965</v>
      </c>
      <c r="G410" s="254" t="s">
        <v>290</v>
      </c>
      <c r="H410" s="255">
        <v>7.81</v>
      </c>
      <c r="I410" s="123">
        <v>0</v>
      </c>
      <c r="J410" s="256">
        <f>ROUND(I410*H410,2)</f>
        <v>0</v>
      </c>
      <c r="K410" s="236" t="s">
        <v>291</v>
      </c>
      <c r="L410" s="347"/>
      <c r="M410" s="372" t="s">
        <v>5</v>
      </c>
      <c r="N410" s="373" t="s">
        <v>48</v>
      </c>
      <c r="O410" s="300"/>
      <c r="P410" s="374">
        <f>O410*H410</f>
        <v>0</v>
      </c>
      <c r="Q410" s="374">
        <v>0</v>
      </c>
      <c r="R410" s="374">
        <f>Q410*H410</f>
        <v>0</v>
      </c>
      <c r="S410" s="374">
        <v>0</v>
      </c>
      <c r="T410" s="375">
        <f>S410*H410</f>
        <v>0</v>
      </c>
      <c r="AR410" s="341" t="s">
        <v>292</v>
      </c>
      <c r="AT410" s="341" t="s">
        <v>287</v>
      </c>
      <c r="AU410" s="341" t="s">
        <v>86</v>
      </c>
      <c r="AY410" s="341" t="s">
        <v>284</v>
      </c>
      <c r="BE410" s="376">
        <f>IF(N410="základní",J410,0)</f>
        <v>0</v>
      </c>
      <c r="BF410" s="376">
        <f>IF(N410="snížená",J410,0)</f>
        <v>0</v>
      </c>
      <c r="BG410" s="376">
        <f>IF(N410="zákl. přenesená",J410,0)</f>
        <v>0</v>
      </c>
      <c r="BH410" s="376">
        <f>IF(N410="sníž. přenesená",J410,0)</f>
        <v>0</v>
      </c>
      <c r="BI410" s="376">
        <f>IF(N410="nulová",J410,0)</f>
        <v>0</v>
      </c>
      <c r="BJ410" s="341" t="s">
        <v>26</v>
      </c>
      <c r="BK410" s="376">
        <f>ROUND(I410*H410,2)</f>
        <v>0</v>
      </c>
      <c r="BL410" s="341" t="s">
        <v>292</v>
      </c>
      <c r="BM410" s="341" t="s">
        <v>2653</v>
      </c>
    </row>
    <row r="411" spans="2:51" s="257" customFormat="1" ht="13.5">
      <c r="B411" s="381"/>
      <c r="D411" s="258" t="s">
        <v>294</v>
      </c>
      <c r="E411" s="259" t="s">
        <v>5</v>
      </c>
      <c r="F411" s="237" t="s">
        <v>2332</v>
      </c>
      <c r="H411" s="260">
        <v>7.81</v>
      </c>
      <c r="I411" s="426"/>
      <c r="L411" s="381"/>
      <c r="M411" s="382"/>
      <c r="N411" s="383"/>
      <c r="O411" s="383"/>
      <c r="P411" s="383"/>
      <c r="Q411" s="383"/>
      <c r="R411" s="383"/>
      <c r="S411" s="383"/>
      <c r="T411" s="384"/>
      <c r="AT411" s="265" t="s">
        <v>294</v>
      </c>
      <c r="AU411" s="265" t="s">
        <v>86</v>
      </c>
      <c r="AV411" s="257" t="s">
        <v>86</v>
      </c>
      <c r="AW411" s="257" t="s">
        <v>40</v>
      </c>
      <c r="AX411" s="257" t="s">
        <v>26</v>
      </c>
      <c r="AY411" s="265" t="s">
        <v>284</v>
      </c>
    </row>
    <row r="412" spans="2:65" s="285" customFormat="1" ht="31.5" customHeight="1">
      <c r="B412" s="347"/>
      <c r="C412" s="252" t="s">
        <v>780</v>
      </c>
      <c r="D412" s="252" t="s">
        <v>287</v>
      </c>
      <c r="E412" s="253" t="s">
        <v>2654</v>
      </c>
      <c r="F412" s="236" t="s">
        <v>2655</v>
      </c>
      <c r="G412" s="254" t="s">
        <v>485</v>
      </c>
      <c r="H412" s="255">
        <v>1</v>
      </c>
      <c r="I412" s="123">
        <v>0</v>
      </c>
      <c r="J412" s="256">
        <f>ROUND(I412*H412,2)</f>
        <v>0</v>
      </c>
      <c r="K412" s="236" t="s">
        <v>291</v>
      </c>
      <c r="L412" s="347"/>
      <c r="M412" s="372" t="s">
        <v>5</v>
      </c>
      <c r="N412" s="373" t="s">
        <v>48</v>
      </c>
      <c r="O412" s="300"/>
      <c r="P412" s="374">
        <f>O412*H412</f>
        <v>0</v>
      </c>
      <c r="Q412" s="374">
        <v>0.04634</v>
      </c>
      <c r="R412" s="374">
        <f>Q412*H412</f>
        <v>0.04634</v>
      </c>
      <c r="S412" s="374">
        <v>0</v>
      </c>
      <c r="T412" s="375">
        <f>S412*H412</f>
        <v>0</v>
      </c>
      <c r="AR412" s="341" t="s">
        <v>292</v>
      </c>
      <c r="AT412" s="341" t="s">
        <v>287</v>
      </c>
      <c r="AU412" s="341" t="s">
        <v>86</v>
      </c>
      <c r="AY412" s="341" t="s">
        <v>284</v>
      </c>
      <c r="BE412" s="376">
        <f>IF(N412="základní",J412,0)</f>
        <v>0</v>
      </c>
      <c r="BF412" s="376">
        <f>IF(N412="snížená",J412,0)</f>
        <v>0</v>
      </c>
      <c r="BG412" s="376">
        <f>IF(N412="zákl. přenesená",J412,0)</f>
        <v>0</v>
      </c>
      <c r="BH412" s="376">
        <f>IF(N412="sníž. přenesená",J412,0)</f>
        <v>0</v>
      </c>
      <c r="BI412" s="376">
        <f>IF(N412="nulová",J412,0)</f>
        <v>0</v>
      </c>
      <c r="BJ412" s="341" t="s">
        <v>26</v>
      </c>
      <c r="BK412" s="376">
        <f>ROUND(I412*H412,2)</f>
        <v>0</v>
      </c>
      <c r="BL412" s="341" t="s">
        <v>292</v>
      </c>
      <c r="BM412" s="341" t="s">
        <v>2656</v>
      </c>
    </row>
    <row r="413" spans="2:51" s="261" customFormat="1" ht="13.5">
      <c r="B413" s="377"/>
      <c r="D413" s="262" t="s">
        <v>294</v>
      </c>
      <c r="E413" s="263" t="s">
        <v>5</v>
      </c>
      <c r="F413" s="238" t="s">
        <v>2588</v>
      </c>
      <c r="H413" s="264" t="s">
        <v>5</v>
      </c>
      <c r="I413" s="136"/>
      <c r="L413" s="377"/>
      <c r="M413" s="378"/>
      <c r="N413" s="379"/>
      <c r="O413" s="379"/>
      <c r="P413" s="379"/>
      <c r="Q413" s="379"/>
      <c r="R413" s="379"/>
      <c r="S413" s="379"/>
      <c r="T413" s="380"/>
      <c r="AT413" s="264" t="s">
        <v>294</v>
      </c>
      <c r="AU413" s="264" t="s">
        <v>86</v>
      </c>
      <c r="AV413" s="261" t="s">
        <v>26</v>
      </c>
      <c r="AW413" s="261" t="s">
        <v>40</v>
      </c>
      <c r="AX413" s="261" t="s">
        <v>77</v>
      </c>
      <c r="AY413" s="264" t="s">
        <v>284</v>
      </c>
    </row>
    <row r="414" spans="2:51" s="257" customFormat="1" ht="13.5">
      <c r="B414" s="381"/>
      <c r="D414" s="258" t="s">
        <v>294</v>
      </c>
      <c r="E414" s="259" t="s">
        <v>2326</v>
      </c>
      <c r="F414" s="237" t="s">
        <v>26</v>
      </c>
      <c r="H414" s="260">
        <v>1</v>
      </c>
      <c r="I414" s="426"/>
      <c r="L414" s="381"/>
      <c r="M414" s="382"/>
      <c r="N414" s="383"/>
      <c r="O414" s="383"/>
      <c r="P414" s="383"/>
      <c r="Q414" s="383"/>
      <c r="R414" s="383"/>
      <c r="S414" s="383"/>
      <c r="T414" s="384"/>
      <c r="AT414" s="265" t="s">
        <v>294</v>
      </c>
      <c r="AU414" s="265" t="s">
        <v>86</v>
      </c>
      <c r="AV414" s="257" t="s">
        <v>86</v>
      </c>
      <c r="AW414" s="257" t="s">
        <v>40</v>
      </c>
      <c r="AX414" s="257" t="s">
        <v>26</v>
      </c>
      <c r="AY414" s="265" t="s">
        <v>284</v>
      </c>
    </row>
    <row r="415" spans="2:65" s="285" customFormat="1" ht="22.5" customHeight="1">
      <c r="B415" s="347"/>
      <c r="C415" s="272" t="s">
        <v>784</v>
      </c>
      <c r="D415" s="272" t="s">
        <v>439</v>
      </c>
      <c r="E415" s="273" t="s">
        <v>2657</v>
      </c>
      <c r="F415" s="274" t="s">
        <v>2658</v>
      </c>
      <c r="G415" s="275" t="s">
        <v>485</v>
      </c>
      <c r="H415" s="276">
        <v>1</v>
      </c>
      <c r="I415" s="145">
        <v>0</v>
      </c>
      <c r="J415" s="277">
        <f>ROUND(I415*H415,2)</f>
        <v>0</v>
      </c>
      <c r="K415" s="274" t="s">
        <v>291</v>
      </c>
      <c r="L415" s="399"/>
      <c r="M415" s="400" t="s">
        <v>5</v>
      </c>
      <c r="N415" s="401" t="s">
        <v>48</v>
      </c>
      <c r="O415" s="300"/>
      <c r="P415" s="374">
        <f>O415*H415</f>
        <v>0</v>
      </c>
      <c r="Q415" s="374">
        <v>0.0137</v>
      </c>
      <c r="R415" s="374">
        <f>Q415*H415</f>
        <v>0.0137</v>
      </c>
      <c r="S415" s="374">
        <v>0</v>
      </c>
      <c r="T415" s="375">
        <f>S415*H415</f>
        <v>0</v>
      </c>
      <c r="AR415" s="341" t="s">
        <v>332</v>
      </c>
      <c r="AT415" s="341" t="s">
        <v>439</v>
      </c>
      <c r="AU415" s="341" t="s">
        <v>86</v>
      </c>
      <c r="AY415" s="341" t="s">
        <v>284</v>
      </c>
      <c r="BE415" s="376">
        <f>IF(N415="základní",J415,0)</f>
        <v>0</v>
      </c>
      <c r="BF415" s="376">
        <f>IF(N415="snížená",J415,0)</f>
        <v>0</v>
      </c>
      <c r="BG415" s="376">
        <f>IF(N415="zákl. přenesená",J415,0)</f>
        <v>0</v>
      </c>
      <c r="BH415" s="376">
        <f>IF(N415="sníž. přenesená",J415,0)</f>
        <v>0</v>
      </c>
      <c r="BI415" s="376">
        <f>IF(N415="nulová",J415,0)</f>
        <v>0</v>
      </c>
      <c r="BJ415" s="341" t="s">
        <v>26</v>
      </c>
      <c r="BK415" s="376">
        <f>ROUND(I415*H415,2)</f>
        <v>0</v>
      </c>
      <c r="BL415" s="341" t="s">
        <v>292</v>
      </c>
      <c r="BM415" s="341" t="s">
        <v>2659</v>
      </c>
    </row>
    <row r="416" spans="2:51" s="257" customFormat="1" ht="13.5">
      <c r="B416" s="381"/>
      <c r="D416" s="258" t="s">
        <v>294</v>
      </c>
      <c r="E416" s="259" t="s">
        <v>5</v>
      </c>
      <c r="F416" s="237" t="s">
        <v>2326</v>
      </c>
      <c r="H416" s="260">
        <v>1</v>
      </c>
      <c r="I416" s="426"/>
      <c r="L416" s="381"/>
      <c r="M416" s="382"/>
      <c r="N416" s="383"/>
      <c r="O416" s="383"/>
      <c r="P416" s="383"/>
      <c r="Q416" s="383"/>
      <c r="R416" s="383"/>
      <c r="S416" s="383"/>
      <c r="T416" s="384"/>
      <c r="AT416" s="265" t="s">
        <v>294</v>
      </c>
      <c r="AU416" s="265" t="s">
        <v>86</v>
      </c>
      <c r="AV416" s="257" t="s">
        <v>86</v>
      </c>
      <c r="AW416" s="257" t="s">
        <v>40</v>
      </c>
      <c r="AX416" s="257" t="s">
        <v>26</v>
      </c>
      <c r="AY416" s="265" t="s">
        <v>284</v>
      </c>
    </row>
    <row r="417" spans="2:65" s="285" customFormat="1" ht="31.5" customHeight="1">
      <c r="B417" s="347"/>
      <c r="C417" s="252" t="s">
        <v>795</v>
      </c>
      <c r="D417" s="252" t="s">
        <v>287</v>
      </c>
      <c r="E417" s="253" t="s">
        <v>885</v>
      </c>
      <c r="F417" s="236" t="s">
        <v>886</v>
      </c>
      <c r="G417" s="254" t="s">
        <v>485</v>
      </c>
      <c r="H417" s="255">
        <v>1</v>
      </c>
      <c r="I417" s="123">
        <v>0</v>
      </c>
      <c r="J417" s="256">
        <f>ROUND(I417*H417,2)</f>
        <v>0</v>
      </c>
      <c r="K417" s="236" t="s">
        <v>291</v>
      </c>
      <c r="L417" s="347"/>
      <c r="M417" s="372" t="s">
        <v>5</v>
      </c>
      <c r="N417" s="373" t="s">
        <v>48</v>
      </c>
      <c r="O417" s="300"/>
      <c r="P417" s="374">
        <f>O417*H417</f>
        <v>0</v>
      </c>
      <c r="Q417" s="374">
        <v>0</v>
      </c>
      <c r="R417" s="374">
        <f>Q417*H417</f>
        <v>0</v>
      </c>
      <c r="S417" s="374">
        <v>0</v>
      </c>
      <c r="T417" s="375">
        <f>S417*H417</f>
        <v>0</v>
      </c>
      <c r="AR417" s="341" t="s">
        <v>292</v>
      </c>
      <c r="AT417" s="341" t="s">
        <v>287</v>
      </c>
      <c r="AU417" s="341" t="s">
        <v>86</v>
      </c>
      <c r="AY417" s="341" t="s">
        <v>284</v>
      </c>
      <c r="BE417" s="376">
        <f>IF(N417="základní",J417,0)</f>
        <v>0</v>
      </c>
      <c r="BF417" s="376">
        <f>IF(N417="snížená",J417,0)</f>
        <v>0</v>
      </c>
      <c r="BG417" s="376">
        <f>IF(N417="zákl. přenesená",J417,0)</f>
        <v>0</v>
      </c>
      <c r="BH417" s="376">
        <f>IF(N417="sníž. přenesená",J417,0)</f>
        <v>0</v>
      </c>
      <c r="BI417" s="376">
        <f>IF(N417="nulová",J417,0)</f>
        <v>0</v>
      </c>
      <c r="BJ417" s="341" t="s">
        <v>26</v>
      </c>
      <c r="BK417" s="376">
        <f>ROUND(I417*H417,2)</f>
        <v>0</v>
      </c>
      <c r="BL417" s="341" t="s">
        <v>292</v>
      </c>
      <c r="BM417" s="341" t="s">
        <v>2660</v>
      </c>
    </row>
    <row r="418" spans="2:51" s="261" customFormat="1" ht="13.5">
      <c r="B418" s="377"/>
      <c r="D418" s="262" t="s">
        <v>294</v>
      </c>
      <c r="E418" s="263" t="s">
        <v>5</v>
      </c>
      <c r="F418" s="238" t="s">
        <v>2225</v>
      </c>
      <c r="H418" s="264" t="s">
        <v>5</v>
      </c>
      <c r="I418" s="136"/>
      <c r="L418" s="377"/>
      <c r="M418" s="378"/>
      <c r="N418" s="379"/>
      <c r="O418" s="379"/>
      <c r="P418" s="379"/>
      <c r="Q418" s="379"/>
      <c r="R418" s="379"/>
      <c r="S418" s="379"/>
      <c r="T418" s="380"/>
      <c r="AT418" s="264" t="s">
        <v>294</v>
      </c>
      <c r="AU418" s="264" t="s">
        <v>86</v>
      </c>
      <c r="AV418" s="261" t="s">
        <v>26</v>
      </c>
      <c r="AW418" s="261" t="s">
        <v>40</v>
      </c>
      <c r="AX418" s="261" t="s">
        <v>77</v>
      </c>
      <c r="AY418" s="264" t="s">
        <v>284</v>
      </c>
    </row>
    <row r="419" spans="2:51" s="257" customFormat="1" ht="13.5">
      <c r="B419" s="381"/>
      <c r="D419" s="258" t="s">
        <v>294</v>
      </c>
      <c r="E419" s="259" t="s">
        <v>5</v>
      </c>
      <c r="F419" s="237" t="s">
        <v>26</v>
      </c>
      <c r="H419" s="260">
        <v>1</v>
      </c>
      <c r="I419" s="426"/>
      <c r="L419" s="381"/>
      <c r="M419" s="382"/>
      <c r="N419" s="383"/>
      <c r="O419" s="383"/>
      <c r="P419" s="383"/>
      <c r="Q419" s="383"/>
      <c r="R419" s="383"/>
      <c r="S419" s="383"/>
      <c r="T419" s="384"/>
      <c r="AT419" s="265" t="s">
        <v>294</v>
      </c>
      <c r="AU419" s="265" t="s">
        <v>86</v>
      </c>
      <c r="AV419" s="257" t="s">
        <v>86</v>
      </c>
      <c r="AW419" s="257" t="s">
        <v>40</v>
      </c>
      <c r="AX419" s="257" t="s">
        <v>26</v>
      </c>
      <c r="AY419" s="265" t="s">
        <v>284</v>
      </c>
    </row>
    <row r="420" spans="2:65" s="285" customFormat="1" ht="31.5" customHeight="1">
      <c r="B420" s="347"/>
      <c r="C420" s="272" t="s">
        <v>799</v>
      </c>
      <c r="D420" s="272" t="s">
        <v>439</v>
      </c>
      <c r="E420" s="273" t="s">
        <v>2661</v>
      </c>
      <c r="F420" s="274" t="s">
        <v>2662</v>
      </c>
      <c r="G420" s="275" t="s">
        <v>485</v>
      </c>
      <c r="H420" s="276">
        <v>1</v>
      </c>
      <c r="I420" s="145">
        <v>0</v>
      </c>
      <c r="J420" s="277">
        <f>ROUND(I420*H420,2)</f>
        <v>0</v>
      </c>
      <c r="K420" s="274" t="s">
        <v>5</v>
      </c>
      <c r="L420" s="399"/>
      <c r="M420" s="400" t="s">
        <v>5</v>
      </c>
      <c r="N420" s="401" t="s">
        <v>48</v>
      </c>
      <c r="O420" s="300"/>
      <c r="P420" s="374">
        <f>O420*H420</f>
        <v>0</v>
      </c>
      <c r="Q420" s="374">
        <v>0.00035</v>
      </c>
      <c r="R420" s="374">
        <f>Q420*H420</f>
        <v>0.00035</v>
      </c>
      <c r="S420" s="374">
        <v>0</v>
      </c>
      <c r="T420" s="375">
        <f>S420*H420</f>
        <v>0</v>
      </c>
      <c r="AR420" s="341" t="s">
        <v>332</v>
      </c>
      <c r="AT420" s="341" t="s">
        <v>439</v>
      </c>
      <c r="AU420" s="341" t="s">
        <v>86</v>
      </c>
      <c r="AY420" s="341" t="s">
        <v>284</v>
      </c>
      <c r="BE420" s="376">
        <f>IF(N420="základní",J420,0)</f>
        <v>0</v>
      </c>
      <c r="BF420" s="376">
        <f>IF(N420="snížená",J420,0)</f>
        <v>0</v>
      </c>
      <c r="BG420" s="376">
        <f>IF(N420="zákl. přenesená",J420,0)</f>
        <v>0</v>
      </c>
      <c r="BH420" s="376">
        <f>IF(N420="sníž. přenesená",J420,0)</f>
        <v>0</v>
      </c>
      <c r="BI420" s="376">
        <f>IF(N420="nulová",J420,0)</f>
        <v>0</v>
      </c>
      <c r="BJ420" s="341" t="s">
        <v>26</v>
      </c>
      <c r="BK420" s="376">
        <f>ROUND(I420*H420,2)</f>
        <v>0</v>
      </c>
      <c r="BL420" s="341" t="s">
        <v>292</v>
      </c>
      <c r="BM420" s="341" t="s">
        <v>2663</v>
      </c>
    </row>
    <row r="421" spans="2:51" s="261" customFormat="1" ht="13.5">
      <c r="B421" s="377"/>
      <c r="D421" s="262" t="s">
        <v>294</v>
      </c>
      <c r="E421" s="263" t="s">
        <v>5</v>
      </c>
      <c r="F421" s="238" t="s">
        <v>2225</v>
      </c>
      <c r="H421" s="264" t="s">
        <v>5</v>
      </c>
      <c r="I421" s="136"/>
      <c r="L421" s="377"/>
      <c r="M421" s="378"/>
      <c r="N421" s="379"/>
      <c r="O421" s="379"/>
      <c r="P421" s="379"/>
      <c r="Q421" s="379"/>
      <c r="R421" s="379"/>
      <c r="S421" s="379"/>
      <c r="T421" s="380"/>
      <c r="AT421" s="264" t="s">
        <v>294</v>
      </c>
      <c r="AU421" s="264" t="s">
        <v>86</v>
      </c>
      <c r="AV421" s="261" t="s">
        <v>26</v>
      </c>
      <c r="AW421" s="261" t="s">
        <v>40</v>
      </c>
      <c r="AX421" s="261" t="s">
        <v>77</v>
      </c>
      <c r="AY421" s="264" t="s">
        <v>284</v>
      </c>
    </row>
    <row r="422" spans="2:51" s="257" customFormat="1" ht="13.5">
      <c r="B422" s="381"/>
      <c r="D422" s="262" t="s">
        <v>294</v>
      </c>
      <c r="E422" s="265" t="s">
        <v>5</v>
      </c>
      <c r="F422" s="239" t="s">
        <v>26</v>
      </c>
      <c r="H422" s="266">
        <v>1</v>
      </c>
      <c r="I422" s="426"/>
      <c r="L422" s="381"/>
      <c r="M422" s="382"/>
      <c r="N422" s="383"/>
      <c r="O422" s="383"/>
      <c r="P422" s="383"/>
      <c r="Q422" s="383"/>
      <c r="R422" s="383"/>
      <c r="S422" s="383"/>
      <c r="T422" s="384"/>
      <c r="AT422" s="265" t="s">
        <v>294</v>
      </c>
      <c r="AU422" s="265" t="s">
        <v>86</v>
      </c>
      <c r="AV422" s="257" t="s">
        <v>86</v>
      </c>
      <c r="AW422" s="257" t="s">
        <v>40</v>
      </c>
      <c r="AX422" s="257" t="s">
        <v>26</v>
      </c>
      <c r="AY422" s="265" t="s">
        <v>284</v>
      </c>
    </row>
    <row r="423" spans="2:63" s="246" customFormat="1" ht="29.85" customHeight="1">
      <c r="B423" s="365"/>
      <c r="D423" s="250" t="s">
        <v>76</v>
      </c>
      <c r="E423" s="242" t="s">
        <v>332</v>
      </c>
      <c r="F423" s="242" t="s">
        <v>893</v>
      </c>
      <c r="I423" s="425"/>
      <c r="J423" s="251">
        <f>BK423</f>
        <v>0</v>
      </c>
      <c r="L423" s="365"/>
      <c r="M423" s="366"/>
      <c r="N423" s="367"/>
      <c r="O423" s="367"/>
      <c r="P423" s="368">
        <f>SUM(P424:P461)</f>
        <v>0</v>
      </c>
      <c r="Q423" s="367"/>
      <c r="R423" s="368">
        <f>SUM(R424:R461)</f>
        <v>0.2900592</v>
      </c>
      <c r="S423" s="367"/>
      <c r="T423" s="369">
        <f>SUM(T424:T461)</f>
        <v>0</v>
      </c>
      <c r="AR423" s="247" t="s">
        <v>26</v>
      </c>
      <c r="AT423" s="370" t="s">
        <v>76</v>
      </c>
      <c r="AU423" s="370" t="s">
        <v>26</v>
      </c>
      <c r="AY423" s="247" t="s">
        <v>284</v>
      </c>
      <c r="BK423" s="371">
        <f>SUM(BK424:BK461)</f>
        <v>0</v>
      </c>
    </row>
    <row r="424" spans="2:65" s="285" customFormat="1" ht="22.5" customHeight="1">
      <c r="B424" s="347"/>
      <c r="C424" s="252" t="s">
        <v>803</v>
      </c>
      <c r="D424" s="252" t="s">
        <v>287</v>
      </c>
      <c r="E424" s="253" t="s">
        <v>1967</v>
      </c>
      <c r="F424" s="236" t="s">
        <v>2664</v>
      </c>
      <c r="G424" s="254" t="s">
        <v>452</v>
      </c>
      <c r="H424" s="255">
        <v>11.5</v>
      </c>
      <c r="I424" s="123">
        <v>0</v>
      </c>
      <c r="J424" s="256">
        <f>ROUND(I424*H424,2)</f>
        <v>0</v>
      </c>
      <c r="K424" s="236" t="s">
        <v>291</v>
      </c>
      <c r="L424" s="347"/>
      <c r="M424" s="372" t="s">
        <v>5</v>
      </c>
      <c r="N424" s="373" t="s">
        <v>48</v>
      </c>
      <c r="O424" s="300"/>
      <c r="P424" s="374">
        <f>O424*H424</f>
        <v>0</v>
      </c>
      <c r="Q424" s="374">
        <v>0.00206</v>
      </c>
      <c r="R424" s="374">
        <f>Q424*H424</f>
        <v>0.023690000000000003</v>
      </c>
      <c r="S424" s="374">
        <v>0</v>
      </c>
      <c r="T424" s="375">
        <f>S424*H424</f>
        <v>0</v>
      </c>
      <c r="AR424" s="341" t="s">
        <v>292</v>
      </c>
      <c r="AT424" s="341" t="s">
        <v>287</v>
      </c>
      <c r="AU424" s="341" t="s">
        <v>86</v>
      </c>
      <c r="AY424" s="341" t="s">
        <v>284</v>
      </c>
      <c r="BE424" s="376">
        <f>IF(N424="základní",J424,0)</f>
        <v>0</v>
      </c>
      <c r="BF424" s="376">
        <f>IF(N424="snížená",J424,0)</f>
        <v>0</v>
      </c>
      <c r="BG424" s="376">
        <f>IF(N424="zákl. přenesená",J424,0)</f>
        <v>0</v>
      </c>
      <c r="BH424" s="376">
        <f>IF(N424="sníž. přenesená",J424,0)</f>
        <v>0</v>
      </c>
      <c r="BI424" s="376">
        <f>IF(N424="nulová",J424,0)</f>
        <v>0</v>
      </c>
      <c r="BJ424" s="341" t="s">
        <v>26</v>
      </c>
      <c r="BK424" s="376">
        <f>ROUND(I424*H424,2)</f>
        <v>0</v>
      </c>
      <c r="BL424" s="341" t="s">
        <v>292</v>
      </c>
      <c r="BM424" s="341" t="s">
        <v>2665</v>
      </c>
    </row>
    <row r="425" spans="2:51" s="261" customFormat="1" ht="13.5">
      <c r="B425" s="377"/>
      <c r="D425" s="262" t="s">
        <v>294</v>
      </c>
      <c r="E425" s="263" t="s">
        <v>5</v>
      </c>
      <c r="F425" s="238" t="s">
        <v>2508</v>
      </c>
      <c r="H425" s="264" t="s">
        <v>5</v>
      </c>
      <c r="I425" s="136"/>
      <c r="L425" s="377"/>
      <c r="M425" s="378"/>
      <c r="N425" s="379"/>
      <c r="O425" s="379"/>
      <c r="P425" s="379"/>
      <c r="Q425" s="379"/>
      <c r="R425" s="379"/>
      <c r="S425" s="379"/>
      <c r="T425" s="380"/>
      <c r="AT425" s="264" t="s">
        <v>294</v>
      </c>
      <c r="AU425" s="264" t="s">
        <v>86</v>
      </c>
      <c r="AV425" s="261" t="s">
        <v>26</v>
      </c>
      <c r="AW425" s="261" t="s">
        <v>40</v>
      </c>
      <c r="AX425" s="261" t="s">
        <v>77</v>
      </c>
      <c r="AY425" s="264" t="s">
        <v>284</v>
      </c>
    </row>
    <row r="426" spans="2:51" s="257" customFormat="1" ht="13.5">
      <c r="B426" s="381"/>
      <c r="D426" s="258" t="s">
        <v>294</v>
      </c>
      <c r="E426" s="259" t="s">
        <v>5</v>
      </c>
      <c r="F426" s="237" t="s">
        <v>2666</v>
      </c>
      <c r="H426" s="260">
        <v>11.5</v>
      </c>
      <c r="I426" s="426"/>
      <c r="L426" s="381"/>
      <c r="M426" s="382"/>
      <c r="N426" s="383"/>
      <c r="O426" s="383"/>
      <c r="P426" s="383"/>
      <c r="Q426" s="383"/>
      <c r="R426" s="383"/>
      <c r="S426" s="383"/>
      <c r="T426" s="384"/>
      <c r="AT426" s="265" t="s">
        <v>294</v>
      </c>
      <c r="AU426" s="265" t="s">
        <v>86</v>
      </c>
      <c r="AV426" s="257" t="s">
        <v>86</v>
      </c>
      <c r="AW426" s="257" t="s">
        <v>40</v>
      </c>
      <c r="AX426" s="257" t="s">
        <v>26</v>
      </c>
      <c r="AY426" s="265" t="s">
        <v>284</v>
      </c>
    </row>
    <row r="427" spans="2:65" s="285" customFormat="1" ht="22.5" customHeight="1">
      <c r="B427" s="347"/>
      <c r="C427" s="252" t="s">
        <v>809</v>
      </c>
      <c r="D427" s="252" t="s">
        <v>287</v>
      </c>
      <c r="E427" s="253" t="s">
        <v>1995</v>
      </c>
      <c r="F427" s="236" t="s">
        <v>1996</v>
      </c>
      <c r="G427" s="254" t="s">
        <v>452</v>
      </c>
      <c r="H427" s="255">
        <v>7.8</v>
      </c>
      <c r="I427" s="123">
        <v>0</v>
      </c>
      <c r="J427" s="256">
        <f>ROUND(I427*H427,2)</f>
        <v>0</v>
      </c>
      <c r="K427" s="236" t="s">
        <v>5</v>
      </c>
      <c r="L427" s="347"/>
      <c r="M427" s="372" t="s">
        <v>5</v>
      </c>
      <c r="N427" s="373" t="s">
        <v>48</v>
      </c>
      <c r="O427" s="300"/>
      <c r="P427" s="374">
        <f>O427*H427</f>
        <v>0</v>
      </c>
      <c r="Q427" s="374">
        <v>0</v>
      </c>
      <c r="R427" s="374">
        <f>Q427*H427</f>
        <v>0</v>
      </c>
      <c r="S427" s="374">
        <v>0</v>
      </c>
      <c r="T427" s="375">
        <f>S427*H427</f>
        <v>0</v>
      </c>
      <c r="AR427" s="341" t="s">
        <v>292</v>
      </c>
      <c r="AT427" s="341" t="s">
        <v>287</v>
      </c>
      <c r="AU427" s="341" t="s">
        <v>86</v>
      </c>
      <c r="AY427" s="341" t="s">
        <v>284</v>
      </c>
      <c r="BE427" s="376">
        <f>IF(N427="základní",J427,0)</f>
        <v>0</v>
      </c>
      <c r="BF427" s="376">
        <f>IF(N427="snížená",J427,0)</f>
        <v>0</v>
      </c>
      <c r="BG427" s="376">
        <f>IF(N427="zákl. přenesená",J427,0)</f>
        <v>0</v>
      </c>
      <c r="BH427" s="376">
        <f>IF(N427="sníž. přenesená",J427,0)</f>
        <v>0</v>
      </c>
      <c r="BI427" s="376">
        <f>IF(N427="nulová",J427,0)</f>
        <v>0</v>
      </c>
      <c r="BJ427" s="341" t="s">
        <v>26</v>
      </c>
      <c r="BK427" s="376">
        <f>ROUND(I427*H427,2)</f>
        <v>0</v>
      </c>
      <c r="BL427" s="341" t="s">
        <v>292</v>
      </c>
      <c r="BM427" s="341" t="s">
        <v>2667</v>
      </c>
    </row>
    <row r="428" spans="2:51" s="261" customFormat="1" ht="13.5">
      <c r="B428" s="377"/>
      <c r="D428" s="262" t="s">
        <v>294</v>
      </c>
      <c r="E428" s="263" t="s">
        <v>5</v>
      </c>
      <c r="F428" s="238" t="s">
        <v>2508</v>
      </c>
      <c r="H428" s="264" t="s">
        <v>5</v>
      </c>
      <c r="I428" s="136"/>
      <c r="L428" s="377"/>
      <c r="M428" s="378"/>
      <c r="N428" s="379"/>
      <c r="O428" s="379"/>
      <c r="P428" s="379"/>
      <c r="Q428" s="379"/>
      <c r="R428" s="379"/>
      <c r="S428" s="379"/>
      <c r="T428" s="380"/>
      <c r="AT428" s="264" t="s">
        <v>294</v>
      </c>
      <c r="AU428" s="264" t="s">
        <v>86</v>
      </c>
      <c r="AV428" s="261" t="s">
        <v>26</v>
      </c>
      <c r="AW428" s="261" t="s">
        <v>40</v>
      </c>
      <c r="AX428" s="261" t="s">
        <v>77</v>
      </c>
      <c r="AY428" s="264" t="s">
        <v>284</v>
      </c>
    </row>
    <row r="429" spans="2:51" s="257" customFormat="1" ht="13.5">
      <c r="B429" s="381"/>
      <c r="D429" s="258" t="s">
        <v>294</v>
      </c>
      <c r="E429" s="259" t="s">
        <v>5</v>
      </c>
      <c r="F429" s="237" t="s">
        <v>2668</v>
      </c>
      <c r="H429" s="260">
        <v>7.8</v>
      </c>
      <c r="I429" s="426"/>
      <c r="L429" s="381"/>
      <c r="M429" s="382"/>
      <c r="N429" s="383"/>
      <c r="O429" s="383"/>
      <c r="P429" s="383"/>
      <c r="Q429" s="383"/>
      <c r="R429" s="383"/>
      <c r="S429" s="383"/>
      <c r="T429" s="384"/>
      <c r="AT429" s="265" t="s">
        <v>294</v>
      </c>
      <c r="AU429" s="265" t="s">
        <v>86</v>
      </c>
      <c r="AV429" s="257" t="s">
        <v>86</v>
      </c>
      <c r="AW429" s="257" t="s">
        <v>40</v>
      </c>
      <c r="AX429" s="257" t="s">
        <v>26</v>
      </c>
      <c r="AY429" s="265" t="s">
        <v>284</v>
      </c>
    </row>
    <row r="430" spans="2:65" s="285" customFormat="1" ht="22.5" customHeight="1">
      <c r="B430" s="347"/>
      <c r="C430" s="252" t="s">
        <v>813</v>
      </c>
      <c r="D430" s="252" t="s">
        <v>287</v>
      </c>
      <c r="E430" s="253" t="s">
        <v>895</v>
      </c>
      <c r="F430" s="236" t="s">
        <v>1999</v>
      </c>
      <c r="G430" s="254" t="s">
        <v>485</v>
      </c>
      <c r="H430" s="255">
        <v>7</v>
      </c>
      <c r="I430" s="123">
        <v>0</v>
      </c>
      <c r="J430" s="256">
        <f>ROUND(I430*H430,2)</f>
        <v>0</v>
      </c>
      <c r="K430" s="236" t="s">
        <v>291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292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292</v>
      </c>
      <c r="BM430" s="341" t="s">
        <v>2669</v>
      </c>
    </row>
    <row r="431" spans="2:51" s="257" customFormat="1" ht="13.5">
      <c r="B431" s="381"/>
      <c r="D431" s="258" t="s">
        <v>294</v>
      </c>
      <c r="E431" s="259" t="s">
        <v>5</v>
      </c>
      <c r="F431" s="237" t="s">
        <v>2359</v>
      </c>
      <c r="H431" s="260">
        <v>7</v>
      </c>
      <c r="I431" s="426"/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5" s="285" customFormat="1" ht="22.5" customHeight="1">
      <c r="B432" s="347"/>
      <c r="C432" s="272" t="s">
        <v>817</v>
      </c>
      <c r="D432" s="272" t="s">
        <v>439</v>
      </c>
      <c r="E432" s="273" t="s">
        <v>899</v>
      </c>
      <c r="F432" s="274" t="s">
        <v>2001</v>
      </c>
      <c r="G432" s="275" t="s">
        <v>485</v>
      </c>
      <c r="H432" s="276">
        <v>7</v>
      </c>
      <c r="I432" s="145">
        <v>0</v>
      </c>
      <c r="J432" s="277">
        <f>ROUND(I432*H432,2)</f>
        <v>0</v>
      </c>
      <c r="K432" s="274" t="s">
        <v>291</v>
      </c>
      <c r="L432" s="399"/>
      <c r="M432" s="400" t="s">
        <v>5</v>
      </c>
      <c r="N432" s="401" t="s">
        <v>48</v>
      </c>
      <c r="O432" s="300"/>
      <c r="P432" s="374">
        <f>O432*H432</f>
        <v>0</v>
      </c>
      <c r="Q432" s="374">
        <v>0.0255</v>
      </c>
      <c r="R432" s="374">
        <f>Q432*H432</f>
        <v>0.1785</v>
      </c>
      <c r="S432" s="374">
        <v>0</v>
      </c>
      <c r="T432" s="375">
        <f>S432*H432</f>
        <v>0</v>
      </c>
      <c r="AR432" s="341" t="s">
        <v>332</v>
      </c>
      <c r="AT432" s="341" t="s">
        <v>439</v>
      </c>
      <c r="AU432" s="341" t="s">
        <v>86</v>
      </c>
      <c r="AY432" s="341" t="s">
        <v>284</v>
      </c>
      <c r="BE432" s="376">
        <f>IF(N432="základní",J432,0)</f>
        <v>0</v>
      </c>
      <c r="BF432" s="376">
        <f>IF(N432="snížená",J432,0)</f>
        <v>0</v>
      </c>
      <c r="BG432" s="376">
        <f>IF(N432="zákl. přenesená",J432,0)</f>
        <v>0</v>
      </c>
      <c r="BH432" s="376">
        <f>IF(N432="sníž. přenesená",J432,0)</f>
        <v>0</v>
      </c>
      <c r="BI432" s="376">
        <f>IF(N432="nulová",J432,0)</f>
        <v>0</v>
      </c>
      <c r="BJ432" s="341" t="s">
        <v>26</v>
      </c>
      <c r="BK432" s="376">
        <f>ROUND(I432*H432,2)</f>
        <v>0</v>
      </c>
      <c r="BL432" s="341" t="s">
        <v>292</v>
      </c>
      <c r="BM432" s="341" t="s">
        <v>2670</v>
      </c>
    </row>
    <row r="433" spans="2:51" s="257" customFormat="1" ht="13.5">
      <c r="B433" s="381"/>
      <c r="D433" s="258" t="s">
        <v>294</v>
      </c>
      <c r="E433" s="259" t="s">
        <v>5</v>
      </c>
      <c r="F433" s="237" t="s">
        <v>2359</v>
      </c>
      <c r="H433" s="260">
        <v>7</v>
      </c>
      <c r="I433" s="426"/>
      <c r="L433" s="381"/>
      <c r="M433" s="382"/>
      <c r="N433" s="383"/>
      <c r="O433" s="383"/>
      <c r="P433" s="383"/>
      <c r="Q433" s="383"/>
      <c r="R433" s="383"/>
      <c r="S433" s="383"/>
      <c r="T433" s="384"/>
      <c r="AT433" s="265" t="s">
        <v>294</v>
      </c>
      <c r="AU433" s="265" t="s">
        <v>86</v>
      </c>
      <c r="AV433" s="257" t="s">
        <v>86</v>
      </c>
      <c r="AW433" s="257" t="s">
        <v>40</v>
      </c>
      <c r="AX433" s="257" t="s">
        <v>26</v>
      </c>
      <c r="AY433" s="265" t="s">
        <v>284</v>
      </c>
    </row>
    <row r="434" spans="2:65" s="285" customFormat="1" ht="22.5" customHeight="1">
      <c r="B434" s="347"/>
      <c r="C434" s="252" t="s">
        <v>821</v>
      </c>
      <c r="D434" s="252" t="s">
        <v>287</v>
      </c>
      <c r="E434" s="253" t="s">
        <v>903</v>
      </c>
      <c r="F434" s="236" t="s">
        <v>904</v>
      </c>
      <c r="G434" s="254" t="s">
        <v>485</v>
      </c>
      <c r="H434" s="255">
        <v>7</v>
      </c>
      <c r="I434" s="123">
        <v>0</v>
      </c>
      <c r="J434" s="256">
        <f>ROUND(I434*H434,2)</f>
        <v>0</v>
      </c>
      <c r="K434" s="236" t="s">
        <v>5</v>
      </c>
      <c r="L434" s="347"/>
      <c r="M434" s="372" t="s">
        <v>5</v>
      </c>
      <c r="N434" s="373" t="s">
        <v>48</v>
      </c>
      <c r="O434" s="300"/>
      <c r="P434" s="374">
        <f>O434*H434</f>
        <v>0</v>
      </c>
      <c r="Q434" s="374">
        <v>0</v>
      </c>
      <c r="R434" s="374">
        <f>Q434*H434</f>
        <v>0</v>
      </c>
      <c r="S434" s="374">
        <v>0</v>
      </c>
      <c r="T434" s="375">
        <f>S434*H434</f>
        <v>0</v>
      </c>
      <c r="AR434" s="341" t="s">
        <v>292</v>
      </c>
      <c r="AT434" s="341" t="s">
        <v>287</v>
      </c>
      <c r="AU434" s="341" t="s">
        <v>86</v>
      </c>
      <c r="AY434" s="341" t="s">
        <v>284</v>
      </c>
      <c r="BE434" s="376">
        <f>IF(N434="základní",J434,0)</f>
        <v>0</v>
      </c>
      <c r="BF434" s="376">
        <f>IF(N434="snížená",J434,0)</f>
        <v>0</v>
      </c>
      <c r="BG434" s="376">
        <f>IF(N434="zákl. přenesená",J434,0)</f>
        <v>0</v>
      </c>
      <c r="BH434" s="376">
        <f>IF(N434="sníž. přenesená",J434,0)</f>
        <v>0</v>
      </c>
      <c r="BI434" s="376">
        <f>IF(N434="nulová",J434,0)</f>
        <v>0</v>
      </c>
      <c r="BJ434" s="341" t="s">
        <v>26</v>
      </c>
      <c r="BK434" s="376">
        <f>ROUND(I434*H434,2)</f>
        <v>0</v>
      </c>
      <c r="BL434" s="341" t="s">
        <v>292</v>
      </c>
      <c r="BM434" s="341" t="s">
        <v>2671</v>
      </c>
    </row>
    <row r="435" spans="2:51" s="261" customFormat="1" ht="13.5">
      <c r="B435" s="377"/>
      <c r="D435" s="262" t="s">
        <v>294</v>
      </c>
      <c r="E435" s="263" t="s">
        <v>5</v>
      </c>
      <c r="F435" s="238" t="s">
        <v>2508</v>
      </c>
      <c r="H435" s="264" t="s">
        <v>5</v>
      </c>
      <c r="I435" s="136"/>
      <c r="L435" s="377"/>
      <c r="M435" s="378"/>
      <c r="N435" s="379"/>
      <c r="O435" s="379"/>
      <c r="P435" s="379"/>
      <c r="Q435" s="379"/>
      <c r="R435" s="379"/>
      <c r="S435" s="379"/>
      <c r="T435" s="380"/>
      <c r="AT435" s="264" t="s">
        <v>294</v>
      </c>
      <c r="AU435" s="264" t="s">
        <v>86</v>
      </c>
      <c r="AV435" s="261" t="s">
        <v>26</v>
      </c>
      <c r="AW435" s="261" t="s">
        <v>40</v>
      </c>
      <c r="AX435" s="261" t="s">
        <v>77</v>
      </c>
      <c r="AY435" s="264" t="s">
        <v>284</v>
      </c>
    </row>
    <row r="436" spans="2:51" s="257" customFormat="1" ht="13.5">
      <c r="B436" s="381"/>
      <c r="D436" s="258" t="s">
        <v>294</v>
      </c>
      <c r="E436" s="259" t="s">
        <v>2359</v>
      </c>
      <c r="F436" s="237" t="s">
        <v>328</v>
      </c>
      <c r="H436" s="260">
        <v>7</v>
      </c>
      <c r="I436" s="426"/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26</v>
      </c>
      <c r="AY436" s="265" t="s">
        <v>284</v>
      </c>
    </row>
    <row r="437" spans="2:65" s="285" customFormat="1" ht="22.5" customHeight="1">
      <c r="B437" s="347"/>
      <c r="C437" s="252" t="s">
        <v>826</v>
      </c>
      <c r="D437" s="252" t="s">
        <v>287</v>
      </c>
      <c r="E437" s="253" t="s">
        <v>2004</v>
      </c>
      <c r="F437" s="236" t="s">
        <v>2005</v>
      </c>
      <c r="G437" s="254" t="s">
        <v>485</v>
      </c>
      <c r="H437" s="255">
        <v>7</v>
      </c>
      <c r="I437" s="123">
        <v>0</v>
      </c>
      <c r="J437" s="256">
        <f>ROUND(I437*H437,2)</f>
        <v>0</v>
      </c>
      <c r="K437" s="236" t="s">
        <v>5</v>
      </c>
      <c r="L437" s="347"/>
      <c r="M437" s="372" t="s">
        <v>5</v>
      </c>
      <c r="N437" s="373" t="s">
        <v>48</v>
      </c>
      <c r="O437" s="300"/>
      <c r="P437" s="374">
        <f>O437*H437</f>
        <v>0</v>
      </c>
      <c r="Q437" s="374">
        <v>0</v>
      </c>
      <c r="R437" s="374">
        <f>Q437*H437</f>
        <v>0</v>
      </c>
      <c r="S437" s="374">
        <v>0</v>
      </c>
      <c r="T437" s="375">
        <f>S437*H437</f>
        <v>0</v>
      </c>
      <c r="AR437" s="341" t="s">
        <v>292</v>
      </c>
      <c r="AT437" s="341" t="s">
        <v>287</v>
      </c>
      <c r="AU437" s="341" t="s">
        <v>86</v>
      </c>
      <c r="AY437" s="341" t="s">
        <v>284</v>
      </c>
      <c r="BE437" s="376">
        <f>IF(N437="základní",J437,0)</f>
        <v>0</v>
      </c>
      <c r="BF437" s="376">
        <f>IF(N437="snížená",J437,0)</f>
        <v>0</v>
      </c>
      <c r="BG437" s="376">
        <f>IF(N437="zákl. přenesená",J437,0)</f>
        <v>0</v>
      </c>
      <c r="BH437" s="376">
        <f>IF(N437="sníž. přenesená",J437,0)</f>
        <v>0</v>
      </c>
      <c r="BI437" s="376">
        <f>IF(N437="nulová",J437,0)</f>
        <v>0</v>
      </c>
      <c r="BJ437" s="341" t="s">
        <v>26</v>
      </c>
      <c r="BK437" s="376">
        <f>ROUND(I437*H437,2)</f>
        <v>0</v>
      </c>
      <c r="BL437" s="341" t="s">
        <v>292</v>
      </c>
      <c r="BM437" s="341" t="s">
        <v>2672</v>
      </c>
    </row>
    <row r="438" spans="2:51" s="261" customFormat="1" ht="13.5">
      <c r="B438" s="377"/>
      <c r="D438" s="262" t="s">
        <v>294</v>
      </c>
      <c r="E438" s="263" t="s">
        <v>5</v>
      </c>
      <c r="F438" s="238" t="s">
        <v>2508</v>
      </c>
      <c r="H438" s="264" t="s">
        <v>5</v>
      </c>
      <c r="I438" s="136"/>
      <c r="L438" s="377"/>
      <c r="M438" s="378"/>
      <c r="N438" s="379"/>
      <c r="O438" s="379"/>
      <c r="P438" s="379"/>
      <c r="Q438" s="379"/>
      <c r="R438" s="379"/>
      <c r="S438" s="379"/>
      <c r="T438" s="380"/>
      <c r="AT438" s="264" t="s">
        <v>294</v>
      </c>
      <c r="AU438" s="264" t="s">
        <v>86</v>
      </c>
      <c r="AV438" s="261" t="s">
        <v>26</v>
      </c>
      <c r="AW438" s="261" t="s">
        <v>40</v>
      </c>
      <c r="AX438" s="261" t="s">
        <v>77</v>
      </c>
      <c r="AY438" s="264" t="s">
        <v>284</v>
      </c>
    </row>
    <row r="439" spans="2:51" s="257" customFormat="1" ht="13.5">
      <c r="B439" s="381"/>
      <c r="D439" s="258" t="s">
        <v>294</v>
      </c>
      <c r="E439" s="259" t="s">
        <v>2415</v>
      </c>
      <c r="F439" s="237" t="s">
        <v>328</v>
      </c>
      <c r="H439" s="260">
        <v>7</v>
      </c>
      <c r="I439" s="426"/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22.5" customHeight="1">
      <c r="B440" s="347"/>
      <c r="C440" s="272" t="s">
        <v>831</v>
      </c>
      <c r="D440" s="272" t="s">
        <v>439</v>
      </c>
      <c r="E440" s="273" t="s">
        <v>2007</v>
      </c>
      <c r="F440" s="274" t="s">
        <v>2673</v>
      </c>
      <c r="G440" s="275" t="s">
        <v>485</v>
      </c>
      <c r="H440" s="276">
        <v>7</v>
      </c>
      <c r="I440" s="145">
        <v>0</v>
      </c>
      <c r="J440" s="277">
        <f>ROUND(I440*H440,2)</f>
        <v>0</v>
      </c>
      <c r="K440" s="274" t="s">
        <v>291</v>
      </c>
      <c r="L440" s="399"/>
      <c r="M440" s="400" t="s">
        <v>5</v>
      </c>
      <c r="N440" s="401" t="s">
        <v>48</v>
      </c>
      <c r="O440" s="300"/>
      <c r="P440" s="374">
        <f>O440*H440</f>
        <v>0</v>
      </c>
      <c r="Q440" s="374">
        <v>0.00725</v>
      </c>
      <c r="R440" s="374">
        <f>Q440*H440</f>
        <v>0.05075</v>
      </c>
      <c r="S440" s="374">
        <v>0</v>
      </c>
      <c r="T440" s="375">
        <f>S440*H440</f>
        <v>0</v>
      </c>
      <c r="AR440" s="341" t="s">
        <v>332</v>
      </c>
      <c r="AT440" s="341" t="s">
        <v>439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2674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2415</v>
      </c>
      <c r="H441" s="260">
        <v>7</v>
      </c>
      <c r="I441" s="426"/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837</v>
      </c>
      <c r="D442" s="252" t="s">
        <v>287</v>
      </c>
      <c r="E442" s="253" t="s">
        <v>1971</v>
      </c>
      <c r="F442" s="236" t="s">
        <v>2675</v>
      </c>
      <c r="G442" s="254" t="s">
        <v>485</v>
      </c>
      <c r="H442" s="255">
        <v>48</v>
      </c>
      <c r="I442" s="123">
        <v>0</v>
      </c>
      <c r="J442" s="256">
        <f>ROUND(I442*H442,2)</f>
        <v>0</v>
      </c>
      <c r="K442" s="236" t="s">
        <v>291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2676</v>
      </c>
    </row>
    <row r="443" spans="2:51" s="261" customFormat="1" ht="13.5">
      <c r="B443" s="377"/>
      <c r="D443" s="262" t="s">
        <v>294</v>
      </c>
      <c r="E443" s="263" t="s">
        <v>5</v>
      </c>
      <c r="F443" s="238" t="s">
        <v>2508</v>
      </c>
      <c r="H443" s="264" t="s">
        <v>5</v>
      </c>
      <c r="I443" s="136"/>
      <c r="L443" s="377"/>
      <c r="M443" s="378"/>
      <c r="N443" s="379"/>
      <c r="O443" s="379"/>
      <c r="P443" s="379"/>
      <c r="Q443" s="379"/>
      <c r="R443" s="379"/>
      <c r="S443" s="379"/>
      <c r="T443" s="380"/>
      <c r="AT443" s="264" t="s">
        <v>294</v>
      </c>
      <c r="AU443" s="264" t="s">
        <v>86</v>
      </c>
      <c r="AV443" s="261" t="s">
        <v>26</v>
      </c>
      <c r="AW443" s="261" t="s">
        <v>40</v>
      </c>
      <c r="AX443" s="261" t="s">
        <v>77</v>
      </c>
      <c r="AY443" s="264" t="s">
        <v>284</v>
      </c>
    </row>
    <row r="444" spans="2:51" s="257" customFormat="1" ht="13.5">
      <c r="B444" s="381"/>
      <c r="D444" s="262" t="s">
        <v>294</v>
      </c>
      <c r="E444" s="265" t="s">
        <v>2409</v>
      </c>
      <c r="F444" s="239" t="s">
        <v>2677</v>
      </c>
      <c r="H444" s="266">
        <v>42</v>
      </c>
      <c r="I444" s="426"/>
      <c r="L444" s="381"/>
      <c r="M444" s="382"/>
      <c r="N444" s="383"/>
      <c r="O444" s="383"/>
      <c r="P444" s="383"/>
      <c r="Q444" s="383"/>
      <c r="R444" s="383"/>
      <c r="S444" s="383"/>
      <c r="T444" s="384"/>
      <c r="AT444" s="265" t="s">
        <v>294</v>
      </c>
      <c r="AU444" s="265" t="s">
        <v>86</v>
      </c>
      <c r="AV444" s="257" t="s">
        <v>86</v>
      </c>
      <c r="AW444" s="257" t="s">
        <v>40</v>
      </c>
      <c r="AX444" s="257" t="s">
        <v>77</v>
      </c>
      <c r="AY444" s="265" t="s">
        <v>284</v>
      </c>
    </row>
    <row r="445" spans="2:51" s="257" customFormat="1" ht="13.5">
      <c r="B445" s="381"/>
      <c r="D445" s="262" t="s">
        <v>294</v>
      </c>
      <c r="E445" s="265" t="s">
        <v>2410</v>
      </c>
      <c r="F445" s="239" t="s">
        <v>323</v>
      </c>
      <c r="H445" s="266">
        <v>6</v>
      </c>
      <c r="I445" s="426"/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77</v>
      </c>
      <c r="AY445" s="265" t="s">
        <v>284</v>
      </c>
    </row>
    <row r="446" spans="2:51" s="267" customFormat="1" ht="13.5">
      <c r="B446" s="390"/>
      <c r="D446" s="258" t="s">
        <v>294</v>
      </c>
      <c r="E446" s="268" t="s">
        <v>5</v>
      </c>
      <c r="F446" s="240" t="s">
        <v>304</v>
      </c>
      <c r="H446" s="269">
        <v>48</v>
      </c>
      <c r="I446" s="427"/>
      <c r="L446" s="390"/>
      <c r="M446" s="391"/>
      <c r="N446" s="392"/>
      <c r="O446" s="392"/>
      <c r="P446" s="392"/>
      <c r="Q446" s="392"/>
      <c r="R446" s="392"/>
      <c r="S446" s="392"/>
      <c r="T446" s="393"/>
      <c r="AT446" s="394" t="s">
        <v>294</v>
      </c>
      <c r="AU446" s="394" t="s">
        <v>86</v>
      </c>
      <c r="AV446" s="267" t="s">
        <v>292</v>
      </c>
      <c r="AW446" s="267" t="s">
        <v>40</v>
      </c>
      <c r="AX446" s="267" t="s">
        <v>26</v>
      </c>
      <c r="AY446" s="394" t="s">
        <v>284</v>
      </c>
    </row>
    <row r="447" spans="2:65" s="285" customFormat="1" ht="22.5" customHeight="1">
      <c r="B447" s="347"/>
      <c r="C447" s="272" t="s">
        <v>153</v>
      </c>
      <c r="D447" s="272" t="s">
        <v>439</v>
      </c>
      <c r="E447" s="273" t="s">
        <v>1975</v>
      </c>
      <c r="F447" s="274" t="s">
        <v>2678</v>
      </c>
      <c r="G447" s="275" t="s">
        <v>485</v>
      </c>
      <c r="H447" s="276">
        <v>45.78</v>
      </c>
      <c r="I447" s="145">
        <v>0</v>
      </c>
      <c r="J447" s="277">
        <f>ROUND(I447*H447,2)</f>
        <v>0</v>
      </c>
      <c r="K447" s="274" t="s">
        <v>291</v>
      </c>
      <c r="L447" s="399"/>
      <c r="M447" s="400" t="s">
        <v>5</v>
      </c>
      <c r="N447" s="401" t="s">
        <v>48</v>
      </c>
      <c r="O447" s="300"/>
      <c r="P447" s="374">
        <f>O447*H447</f>
        <v>0</v>
      </c>
      <c r="Q447" s="374">
        <v>0.00035</v>
      </c>
      <c r="R447" s="374">
        <f>Q447*H447</f>
        <v>0.016023</v>
      </c>
      <c r="S447" s="374">
        <v>0</v>
      </c>
      <c r="T447" s="375">
        <f>S447*H447</f>
        <v>0</v>
      </c>
      <c r="AR447" s="341" t="s">
        <v>332</v>
      </c>
      <c r="AT447" s="341" t="s">
        <v>439</v>
      </c>
      <c r="AU447" s="341" t="s">
        <v>86</v>
      </c>
      <c r="AY447" s="341" t="s">
        <v>284</v>
      </c>
      <c r="BE447" s="376">
        <f>IF(N447="základní",J447,0)</f>
        <v>0</v>
      </c>
      <c r="BF447" s="376">
        <f>IF(N447="snížená",J447,0)</f>
        <v>0</v>
      </c>
      <c r="BG447" s="376">
        <f>IF(N447="zákl. přenesená",J447,0)</f>
        <v>0</v>
      </c>
      <c r="BH447" s="376">
        <f>IF(N447="sníž. přenesená",J447,0)</f>
        <v>0</v>
      </c>
      <c r="BI447" s="376">
        <f>IF(N447="nulová",J447,0)</f>
        <v>0</v>
      </c>
      <c r="BJ447" s="341" t="s">
        <v>26</v>
      </c>
      <c r="BK447" s="376">
        <f>ROUND(I447*H447,2)</f>
        <v>0</v>
      </c>
      <c r="BL447" s="341" t="s">
        <v>292</v>
      </c>
      <c r="BM447" s="341" t="s">
        <v>2679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2680</v>
      </c>
      <c r="H448" s="260">
        <v>45.78</v>
      </c>
      <c r="I448" s="426"/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72" t="s">
        <v>848</v>
      </c>
      <c r="D449" s="272" t="s">
        <v>439</v>
      </c>
      <c r="E449" s="273" t="s">
        <v>1979</v>
      </c>
      <c r="F449" s="274" t="s">
        <v>2681</v>
      </c>
      <c r="G449" s="275" t="s">
        <v>485</v>
      </c>
      <c r="H449" s="276">
        <v>6.54</v>
      </c>
      <c r="I449" s="145">
        <v>0</v>
      </c>
      <c r="J449" s="277">
        <f>ROUND(I449*H449,2)</f>
        <v>0</v>
      </c>
      <c r="K449" s="274" t="s">
        <v>291</v>
      </c>
      <c r="L449" s="399"/>
      <c r="M449" s="400" t="s">
        <v>5</v>
      </c>
      <c r="N449" s="401" t="s">
        <v>48</v>
      </c>
      <c r="O449" s="300"/>
      <c r="P449" s="374">
        <f>O449*H449</f>
        <v>0</v>
      </c>
      <c r="Q449" s="374">
        <v>0.00041</v>
      </c>
      <c r="R449" s="374">
        <f>Q449*H449</f>
        <v>0.0026814</v>
      </c>
      <c r="S449" s="374">
        <v>0</v>
      </c>
      <c r="T449" s="375">
        <f>S449*H449</f>
        <v>0</v>
      </c>
      <c r="AR449" s="341" t="s">
        <v>332</v>
      </c>
      <c r="AT449" s="341" t="s">
        <v>439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2682</v>
      </c>
    </row>
    <row r="450" spans="2:51" s="257" customFormat="1" ht="13.5">
      <c r="B450" s="381"/>
      <c r="D450" s="258" t="s">
        <v>294</v>
      </c>
      <c r="E450" s="259" t="s">
        <v>5</v>
      </c>
      <c r="F450" s="237" t="s">
        <v>2683</v>
      </c>
      <c r="H450" s="260">
        <v>6.54</v>
      </c>
      <c r="I450" s="426"/>
      <c r="L450" s="381"/>
      <c r="M450" s="382"/>
      <c r="N450" s="383"/>
      <c r="O450" s="383"/>
      <c r="P450" s="383"/>
      <c r="Q450" s="383"/>
      <c r="R450" s="383"/>
      <c r="S450" s="383"/>
      <c r="T450" s="384"/>
      <c r="AT450" s="265" t="s">
        <v>294</v>
      </c>
      <c r="AU450" s="265" t="s">
        <v>86</v>
      </c>
      <c r="AV450" s="257" t="s">
        <v>86</v>
      </c>
      <c r="AW450" s="257" t="s">
        <v>40</v>
      </c>
      <c r="AX450" s="257" t="s">
        <v>26</v>
      </c>
      <c r="AY450" s="265" t="s">
        <v>284</v>
      </c>
    </row>
    <row r="451" spans="2:65" s="285" customFormat="1" ht="31.5" customHeight="1">
      <c r="B451" s="347"/>
      <c r="C451" s="252" t="s">
        <v>853</v>
      </c>
      <c r="D451" s="252" t="s">
        <v>287</v>
      </c>
      <c r="E451" s="253" t="s">
        <v>1983</v>
      </c>
      <c r="F451" s="236" t="s">
        <v>2684</v>
      </c>
      <c r="G451" s="254" t="s">
        <v>485</v>
      </c>
      <c r="H451" s="255">
        <v>19</v>
      </c>
      <c r="I451" s="123">
        <v>0</v>
      </c>
      <c r="J451" s="256">
        <f>ROUND(I451*H451,2)</f>
        <v>0</v>
      </c>
      <c r="K451" s="236" t="s">
        <v>291</v>
      </c>
      <c r="L451" s="347"/>
      <c r="M451" s="372" t="s">
        <v>5</v>
      </c>
      <c r="N451" s="373" t="s">
        <v>48</v>
      </c>
      <c r="O451" s="300"/>
      <c r="P451" s="374">
        <f>O451*H451</f>
        <v>0</v>
      </c>
      <c r="Q451" s="374">
        <v>1E-05</v>
      </c>
      <c r="R451" s="374">
        <f>Q451*H451</f>
        <v>0.00019</v>
      </c>
      <c r="S451" s="374">
        <v>0</v>
      </c>
      <c r="T451" s="375">
        <f>S451*H451</f>
        <v>0</v>
      </c>
      <c r="AR451" s="341" t="s">
        <v>292</v>
      </c>
      <c r="AT451" s="341" t="s">
        <v>287</v>
      </c>
      <c r="AU451" s="341" t="s">
        <v>86</v>
      </c>
      <c r="AY451" s="341" t="s">
        <v>284</v>
      </c>
      <c r="BE451" s="376">
        <f>IF(N451="základní",J451,0)</f>
        <v>0</v>
      </c>
      <c r="BF451" s="376">
        <f>IF(N451="snížená",J451,0)</f>
        <v>0</v>
      </c>
      <c r="BG451" s="376">
        <f>IF(N451="zákl. přenesená",J451,0)</f>
        <v>0</v>
      </c>
      <c r="BH451" s="376">
        <f>IF(N451="sníž. přenesená",J451,0)</f>
        <v>0</v>
      </c>
      <c r="BI451" s="376">
        <f>IF(N451="nulová",J451,0)</f>
        <v>0</v>
      </c>
      <c r="BJ451" s="341" t="s">
        <v>26</v>
      </c>
      <c r="BK451" s="376">
        <f>ROUND(I451*H451,2)</f>
        <v>0</v>
      </c>
      <c r="BL451" s="341" t="s">
        <v>292</v>
      </c>
      <c r="BM451" s="341" t="s">
        <v>2685</v>
      </c>
    </row>
    <row r="452" spans="2:51" s="261" customFormat="1" ht="13.5">
      <c r="B452" s="377"/>
      <c r="D452" s="262" t="s">
        <v>294</v>
      </c>
      <c r="E452" s="263" t="s">
        <v>5</v>
      </c>
      <c r="F452" s="238" t="s">
        <v>2508</v>
      </c>
      <c r="H452" s="264" t="s">
        <v>5</v>
      </c>
      <c r="I452" s="136"/>
      <c r="L452" s="377"/>
      <c r="M452" s="378"/>
      <c r="N452" s="379"/>
      <c r="O452" s="379"/>
      <c r="P452" s="379"/>
      <c r="Q452" s="379"/>
      <c r="R452" s="379"/>
      <c r="S452" s="379"/>
      <c r="T452" s="380"/>
      <c r="AT452" s="264" t="s">
        <v>294</v>
      </c>
      <c r="AU452" s="264" t="s">
        <v>86</v>
      </c>
      <c r="AV452" s="261" t="s">
        <v>26</v>
      </c>
      <c r="AW452" s="261" t="s">
        <v>40</v>
      </c>
      <c r="AX452" s="261" t="s">
        <v>77</v>
      </c>
      <c r="AY452" s="264" t="s">
        <v>284</v>
      </c>
    </row>
    <row r="453" spans="2:51" s="257" customFormat="1" ht="13.5">
      <c r="B453" s="381"/>
      <c r="D453" s="262" t="s">
        <v>294</v>
      </c>
      <c r="E453" s="265" t="s">
        <v>2411</v>
      </c>
      <c r="F453" s="239" t="s">
        <v>328</v>
      </c>
      <c r="H453" s="266">
        <v>7</v>
      </c>
      <c r="I453" s="426"/>
      <c r="L453" s="381"/>
      <c r="M453" s="382"/>
      <c r="N453" s="383"/>
      <c r="O453" s="383"/>
      <c r="P453" s="383"/>
      <c r="Q453" s="383"/>
      <c r="R453" s="383"/>
      <c r="S453" s="383"/>
      <c r="T453" s="384"/>
      <c r="AT453" s="265" t="s">
        <v>294</v>
      </c>
      <c r="AU453" s="265" t="s">
        <v>86</v>
      </c>
      <c r="AV453" s="257" t="s">
        <v>86</v>
      </c>
      <c r="AW453" s="257" t="s">
        <v>40</v>
      </c>
      <c r="AX453" s="257" t="s">
        <v>77</v>
      </c>
      <c r="AY453" s="265" t="s">
        <v>284</v>
      </c>
    </row>
    <row r="454" spans="2:51" s="257" customFormat="1" ht="13.5">
      <c r="B454" s="381"/>
      <c r="D454" s="262" t="s">
        <v>294</v>
      </c>
      <c r="E454" s="265" t="s">
        <v>2412</v>
      </c>
      <c r="F454" s="239" t="s">
        <v>346</v>
      </c>
      <c r="H454" s="266">
        <v>12</v>
      </c>
      <c r="I454" s="426"/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77</v>
      </c>
      <c r="AY454" s="265" t="s">
        <v>284</v>
      </c>
    </row>
    <row r="455" spans="2:51" s="267" customFormat="1" ht="13.5">
      <c r="B455" s="390"/>
      <c r="D455" s="258" t="s">
        <v>294</v>
      </c>
      <c r="E455" s="268" t="s">
        <v>5</v>
      </c>
      <c r="F455" s="240" t="s">
        <v>304</v>
      </c>
      <c r="H455" s="269">
        <v>19</v>
      </c>
      <c r="I455" s="427"/>
      <c r="L455" s="390"/>
      <c r="M455" s="391"/>
      <c r="N455" s="392"/>
      <c r="O455" s="392"/>
      <c r="P455" s="392"/>
      <c r="Q455" s="392"/>
      <c r="R455" s="392"/>
      <c r="S455" s="392"/>
      <c r="T455" s="393"/>
      <c r="AT455" s="394" t="s">
        <v>294</v>
      </c>
      <c r="AU455" s="394" t="s">
        <v>86</v>
      </c>
      <c r="AV455" s="267" t="s">
        <v>292</v>
      </c>
      <c r="AW455" s="267" t="s">
        <v>40</v>
      </c>
      <c r="AX455" s="267" t="s">
        <v>26</v>
      </c>
      <c r="AY455" s="394" t="s">
        <v>284</v>
      </c>
    </row>
    <row r="456" spans="2:65" s="285" customFormat="1" ht="22.5" customHeight="1">
      <c r="B456" s="347"/>
      <c r="C456" s="272" t="s">
        <v>857</v>
      </c>
      <c r="D456" s="272" t="s">
        <v>439</v>
      </c>
      <c r="E456" s="273" t="s">
        <v>1987</v>
      </c>
      <c r="F456" s="274" t="s">
        <v>1988</v>
      </c>
      <c r="G456" s="275" t="s">
        <v>485</v>
      </c>
      <c r="H456" s="276">
        <v>13.08</v>
      </c>
      <c r="I456" s="145">
        <v>0</v>
      </c>
      <c r="J456" s="277">
        <f>ROUND(I456*H456,2)</f>
        <v>0</v>
      </c>
      <c r="K456" s="274" t="s">
        <v>5</v>
      </c>
      <c r="L456" s="399"/>
      <c r="M456" s="400" t="s">
        <v>5</v>
      </c>
      <c r="N456" s="401" t="s">
        <v>48</v>
      </c>
      <c r="O456" s="300"/>
      <c r="P456" s="374">
        <f>O456*H456</f>
        <v>0</v>
      </c>
      <c r="Q456" s="374">
        <v>0.00088</v>
      </c>
      <c r="R456" s="374">
        <f>Q456*H456</f>
        <v>0.0115104</v>
      </c>
      <c r="S456" s="374">
        <v>0</v>
      </c>
      <c r="T456" s="375">
        <f>S456*H456</f>
        <v>0</v>
      </c>
      <c r="AR456" s="341" t="s">
        <v>332</v>
      </c>
      <c r="AT456" s="341" t="s">
        <v>439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2686</v>
      </c>
    </row>
    <row r="457" spans="2:51" s="257" customFormat="1" ht="13.5">
      <c r="B457" s="381"/>
      <c r="D457" s="258" t="s">
        <v>294</v>
      </c>
      <c r="E457" s="259" t="s">
        <v>5</v>
      </c>
      <c r="F457" s="237" t="s">
        <v>2687</v>
      </c>
      <c r="H457" s="260">
        <v>13.08</v>
      </c>
      <c r="I457" s="426"/>
      <c r="L457" s="381"/>
      <c r="M457" s="382"/>
      <c r="N457" s="383"/>
      <c r="O457" s="383"/>
      <c r="P457" s="383"/>
      <c r="Q457" s="383"/>
      <c r="R457" s="383"/>
      <c r="S457" s="383"/>
      <c r="T457" s="384"/>
      <c r="AT457" s="265" t="s">
        <v>294</v>
      </c>
      <c r="AU457" s="265" t="s">
        <v>86</v>
      </c>
      <c r="AV457" s="257" t="s">
        <v>86</v>
      </c>
      <c r="AW457" s="257" t="s">
        <v>40</v>
      </c>
      <c r="AX457" s="257" t="s">
        <v>26</v>
      </c>
      <c r="AY457" s="265" t="s">
        <v>284</v>
      </c>
    </row>
    <row r="458" spans="2:65" s="285" customFormat="1" ht="22.5" customHeight="1">
      <c r="B458" s="347"/>
      <c r="C458" s="272" t="s">
        <v>861</v>
      </c>
      <c r="D458" s="272" t="s">
        <v>439</v>
      </c>
      <c r="E458" s="273" t="s">
        <v>1991</v>
      </c>
      <c r="F458" s="274" t="s">
        <v>2688</v>
      </c>
      <c r="G458" s="275" t="s">
        <v>485</v>
      </c>
      <c r="H458" s="276">
        <v>7.63</v>
      </c>
      <c r="I458" s="145">
        <v>0</v>
      </c>
      <c r="J458" s="277">
        <f>ROUND(I458*H458,2)</f>
        <v>0</v>
      </c>
      <c r="K458" s="274" t="s">
        <v>291</v>
      </c>
      <c r="L458" s="399"/>
      <c r="M458" s="400" t="s">
        <v>5</v>
      </c>
      <c r="N458" s="401" t="s">
        <v>48</v>
      </c>
      <c r="O458" s="300"/>
      <c r="P458" s="374">
        <f>O458*H458</f>
        <v>0</v>
      </c>
      <c r="Q458" s="374">
        <v>0.00088</v>
      </c>
      <c r="R458" s="374">
        <f>Q458*H458</f>
        <v>0.006714400000000001</v>
      </c>
      <c r="S458" s="374">
        <v>0</v>
      </c>
      <c r="T458" s="375">
        <f>S458*H458</f>
        <v>0</v>
      </c>
      <c r="AR458" s="341" t="s">
        <v>332</v>
      </c>
      <c r="AT458" s="341" t="s">
        <v>439</v>
      </c>
      <c r="AU458" s="341" t="s">
        <v>86</v>
      </c>
      <c r="AY458" s="341" t="s">
        <v>284</v>
      </c>
      <c r="BE458" s="376">
        <f>IF(N458="základní",J458,0)</f>
        <v>0</v>
      </c>
      <c r="BF458" s="376">
        <f>IF(N458="snížená",J458,0)</f>
        <v>0</v>
      </c>
      <c r="BG458" s="376">
        <f>IF(N458="zákl. přenesená",J458,0)</f>
        <v>0</v>
      </c>
      <c r="BH458" s="376">
        <f>IF(N458="sníž. přenesená",J458,0)</f>
        <v>0</v>
      </c>
      <c r="BI458" s="376">
        <f>IF(N458="nulová",J458,0)</f>
        <v>0</v>
      </c>
      <c r="BJ458" s="341" t="s">
        <v>26</v>
      </c>
      <c r="BK458" s="376">
        <f>ROUND(I458*H458,2)</f>
        <v>0</v>
      </c>
      <c r="BL458" s="341" t="s">
        <v>292</v>
      </c>
      <c r="BM458" s="341" t="s">
        <v>2689</v>
      </c>
    </row>
    <row r="459" spans="2:51" s="257" customFormat="1" ht="13.5">
      <c r="B459" s="381"/>
      <c r="D459" s="258" t="s">
        <v>294</v>
      </c>
      <c r="E459" s="259" t="s">
        <v>5</v>
      </c>
      <c r="F459" s="237" t="s">
        <v>2690</v>
      </c>
      <c r="H459" s="260">
        <v>7.63</v>
      </c>
      <c r="I459" s="426"/>
      <c r="L459" s="381"/>
      <c r="M459" s="382"/>
      <c r="N459" s="383"/>
      <c r="O459" s="383"/>
      <c r="P459" s="383"/>
      <c r="Q459" s="383"/>
      <c r="R459" s="383"/>
      <c r="S459" s="383"/>
      <c r="T459" s="384"/>
      <c r="AT459" s="265" t="s">
        <v>294</v>
      </c>
      <c r="AU459" s="265" t="s">
        <v>86</v>
      </c>
      <c r="AV459" s="257" t="s">
        <v>86</v>
      </c>
      <c r="AW459" s="257" t="s">
        <v>40</v>
      </c>
      <c r="AX459" s="257" t="s">
        <v>26</v>
      </c>
      <c r="AY459" s="265" t="s">
        <v>284</v>
      </c>
    </row>
    <row r="460" spans="2:65" s="285" customFormat="1" ht="31.5" customHeight="1">
      <c r="B460" s="347"/>
      <c r="C460" s="252" t="s">
        <v>866</v>
      </c>
      <c r="D460" s="252" t="s">
        <v>287</v>
      </c>
      <c r="E460" s="253" t="s">
        <v>907</v>
      </c>
      <c r="F460" s="236" t="s">
        <v>2010</v>
      </c>
      <c r="G460" s="254" t="s">
        <v>909</v>
      </c>
      <c r="H460" s="255">
        <v>7</v>
      </c>
      <c r="I460" s="123">
        <v>0</v>
      </c>
      <c r="J460" s="256">
        <f>ROUND(I460*H460,2)</f>
        <v>0</v>
      </c>
      <c r="K460" s="236" t="s">
        <v>5</v>
      </c>
      <c r="L460" s="347"/>
      <c r="M460" s="372" t="s">
        <v>5</v>
      </c>
      <c r="N460" s="373" t="s">
        <v>48</v>
      </c>
      <c r="O460" s="300"/>
      <c r="P460" s="374">
        <f>O460*H460</f>
        <v>0</v>
      </c>
      <c r="Q460" s="374">
        <v>0</v>
      </c>
      <c r="R460" s="374">
        <f>Q460*H460</f>
        <v>0</v>
      </c>
      <c r="S460" s="374">
        <v>0</v>
      </c>
      <c r="T460" s="375">
        <f>S460*H460</f>
        <v>0</v>
      </c>
      <c r="AR460" s="341" t="s">
        <v>292</v>
      </c>
      <c r="AT460" s="341" t="s">
        <v>287</v>
      </c>
      <c r="AU460" s="341" t="s">
        <v>86</v>
      </c>
      <c r="AY460" s="341" t="s">
        <v>284</v>
      </c>
      <c r="BE460" s="376">
        <f>IF(N460="základní",J460,0)</f>
        <v>0</v>
      </c>
      <c r="BF460" s="376">
        <f>IF(N460="snížená",J460,0)</f>
        <v>0</v>
      </c>
      <c r="BG460" s="376">
        <f>IF(N460="zákl. přenesená",J460,0)</f>
        <v>0</v>
      </c>
      <c r="BH460" s="376">
        <f>IF(N460="sníž. přenesená",J460,0)</f>
        <v>0</v>
      </c>
      <c r="BI460" s="376">
        <f>IF(N460="nulová",J460,0)</f>
        <v>0</v>
      </c>
      <c r="BJ460" s="341" t="s">
        <v>26</v>
      </c>
      <c r="BK460" s="376">
        <f>ROUND(I460*H460,2)</f>
        <v>0</v>
      </c>
      <c r="BL460" s="341" t="s">
        <v>292</v>
      </c>
      <c r="BM460" s="341" t="s">
        <v>2691</v>
      </c>
    </row>
    <row r="461" spans="2:51" s="257" customFormat="1" ht="13.5">
      <c r="B461" s="381"/>
      <c r="D461" s="262" t="s">
        <v>294</v>
      </c>
      <c r="E461" s="265" t="s">
        <v>5</v>
      </c>
      <c r="F461" s="239" t="s">
        <v>2359</v>
      </c>
      <c r="H461" s="266">
        <v>7</v>
      </c>
      <c r="I461" s="426"/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3" s="246" customFormat="1" ht="29.85" customHeight="1">
      <c r="B462" s="365"/>
      <c r="D462" s="250" t="s">
        <v>76</v>
      </c>
      <c r="E462" s="242" t="s">
        <v>761</v>
      </c>
      <c r="F462" s="242" t="s">
        <v>1104</v>
      </c>
      <c r="I462" s="425"/>
      <c r="J462" s="251">
        <f>BK462</f>
        <v>0</v>
      </c>
      <c r="L462" s="365"/>
      <c r="M462" s="366"/>
      <c r="N462" s="367"/>
      <c r="O462" s="367"/>
      <c r="P462" s="368">
        <f>SUM(P463:P471)</f>
        <v>0</v>
      </c>
      <c r="Q462" s="367"/>
      <c r="R462" s="368">
        <f>SUM(R463:R471)</f>
        <v>0.039438749999999995</v>
      </c>
      <c r="S462" s="367"/>
      <c r="T462" s="369">
        <f>SUM(T463:T471)</f>
        <v>0</v>
      </c>
      <c r="AR462" s="247" t="s">
        <v>26</v>
      </c>
      <c r="AT462" s="370" t="s">
        <v>76</v>
      </c>
      <c r="AU462" s="370" t="s">
        <v>26</v>
      </c>
      <c r="AY462" s="247" t="s">
        <v>284</v>
      </c>
      <c r="BK462" s="371">
        <f>SUM(BK463:BK471)</f>
        <v>0</v>
      </c>
    </row>
    <row r="463" spans="2:65" s="285" customFormat="1" ht="31.5" customHeight="1">
      <c r="B463" s="347"/>
      <c r="C463" s="252" t="s">
        <v>870</v>
      </c>
      <c r="D463" s="252" t="s">
        <v>287</v>
      </c>
      <c r="E463" s="253" t="s">
        <v>2017</v>
      </c>
      <c r="F463" s="236" t="s">
        <v>2692</v>
      </c>
      <c r="G463" s="254" t="s">
        <v>290</v>
      </c>
      <c r="H463" s="255">
        <v>303.375</v>
      </c>
      <c r="I463" s="123">
        <v>0</v>
      </c>
      <c r="J463" s="256">
        <f>ROUND(I463*H463,2)</f>
        <v>0</v>
      </c>
      <c r="K463" s="236" t="s">
        <v>291</v>
      </c>
      <c r="L463" s="347"/>
      <c r="M463" s="372" t="s">
        <v>5</v>
      </c>
      <c r="N463" s="373" t="s">
        <v>48</v>
      </c>
      <c r="O463" s="300"/>
      <c r="P463" s="374">
        <f>O463*H463</f>
        <v>0</v>
      </c>
      <c r="Q463" s="374">
        <v>0.00013</v>
      </c>
      <c r="R463" s="374">
        <f>Q463*H463</f>
        <v>0.039438749999999995</v>
      </c>
      <c r="S463" s="374">
        <v>0</v>
      </c>
      <c r="T463" s="375">
        <f>S463*H463</f>
        <v>0</v>
      </c>
      <c r="AR463" s="341" t="s">
        <v>292</v>
      </c>
      <c r="AT463" s="341" t="s">
        <v>287</v>
      </c>
      <c r="AU463" s="341" t="s">
        <v>86</v>
      </c>
      <c r="AY463" s="341" t="s">
        <v>284</v>
      </c>
      <c r="BE463" s="376">
        <f>IF(N463="základní",J463,0)</f>
        <v>0</v>
      </c>
      <c r="BF463" s="376">
        <f>IF(N463="snížená",J463,0)</f>
        <v>0</v>
      </c>
      <c r="BG463" s="376">
        <f>IF(N463="zákl. přenesená",J463,0)</f>
        <v>0</v>
      </c>
      <c r="BH463" s="376">
        <f>IF(N463="sníž. přenesená",J463,0)</f>
        <v>0</v>
      </c>
      <c r="BI463" s="376">
        <f>IF(N463="nulová",J463,0)</f>
        <v>0</v>
      </c>
      <c r="BJ463" s="341" t="s">
        <v>26</v>
      </c>
      <c r="BK463" s="376">
        <f>ROUND(I463*H463,2)</f>
        <v>0</v>
      </c>
      <c r="BL463" s="341" t="s">
        <v>292</v>
      </c>
      <c r="BM463" s="341" t="s">
        <v>2693</v>
      </c>
    </row>
    <row r="464" spans="2:51" s="261" customFormat="1" ht="13.5">
      <c r="B464" s="377"/>
      <c r="D464" s="262" t="s">
        <v>294</v>
      </c>
      <c r="E464" s="263" t="s">
        <v>5</v>
      </c>
      <c r="F464" s="238" t="s">
        <v>469</v>
      </c>
      <c r="H464" s="264" t="s">
        <v>5</v>
      </c>
      <c r="I464" s="136"/>
      <c r="L464" s="377"/>
      <c r="M464" s="378"/>
      <c r="N464" s="379"/>
      <c r="O464" s="379"/>
      <c r="P464" s="379"/>
      <c r="Q464" s="379"/>
      <c r="R464" s="379"/>
      <c r="S464" s="379"/>
      <c r="T464" s="380"/>
      <c r="AT464" s="264" t="s">
        <v>294</v>
      </c>
      <c r="AU464" s="264" t="s">
        <v>86</v>
      </c>
      <c r="AV464" s="261" t="s">
        <v>26</v>
      </c>
      <c r="AW464" s="261" t="s">
        <v>40</v>
      </c>
      <c r="AX464" s="261" t="s">
        <v>77</v>
      </c>
      <c r="AY464" s="264" t="s">
        <v>284</v>
      </c>
    </row>
    <row r="465" spans="2:51" s="257" customFormat="1" ht="13.5">
      <c r="B465" s="381"/>
      <c r="D465" s="262" t="s">
        <v>294</v>
      </c>
      <c r="E465" s="265" t="s">
        <v>5</v>
      </c>
      <c r="F465" s="239" t="s">
        <v>2694</v>
      </c>
      <c r="H465" s="266">
        <v>133.875</v>
      </c>
      <c r="I465" s="426"/>
      <c r="L465" s="381"/>
      <c r="M465" s="382"/>
      <c r="N465" s="383"/>
      <c r="O465" s="383"/>
      <c r="P465" s="383"/>
      <c r="Q465" s="383"/>
      <c r="R465" s="383"/>
      <c r="S465" s="383"/>
      <c r="T465" s="384"/>
      <c r="AT465" s="265" t="s">
        <v>294</v>
      </c>
      <c r="AU465" s="265" t="s">
        <v>86</v>
      </c>
      <c r="AV465" s="257" t="s">
        <v>86</v>
      </c>
      <c r="AW465" s="257" t="s">
        <v>40</v>
      </c>
      <c r="AX465" s="257" t="s">
        <v>77</v>
      </c>
      <c r="AY465" s="265" t="s">
        <v>284</v>
      </c>
    </row>
    <row r="466" spans="2:51" s="257" customFormat="1" ht="13.5">
      <c r="B466" s="381"/>
      <c r="D466" s="262" t="s">
        <v>294</v>
      </c>
      <c r="E466" s="265" t="s">
        <v>2360</v>
      </c>
      <c r="F466" s="239" t="s">
        <v>2695</v>
      </c>
      <c r="H466" s="266">
        <v>144</v>
      </c>
      <c r="I466" s="426"/>
      <c r="L466" s="381"/>
      <c r="M466" s="382"/>
      <c r="N466" s="383"/>
      <c r="O466" s="383"/>
      <c r="P466" s="383"/>
      <c r="Q466" s="383"/>
      <c r="R466" s="383"/>
      <c r="S466" s="383"/>
      <c r="T466" s="384"/>
      <c r="AT466" s="265" t="s">
        <v>294</v>
      </c>
      <c r="AU466" s="265" t="s">
        <v>86</v>
      </c>
      <c r="AV466" s="257" t="s">
        <v>86</v>
      </c>
      <c r="AW466" s="257" t="s">
        <v>40</v>
      </c>
      <c r="AX466" s="257" t="s">
        <v>77</v>
      </c>
      <c r="AY466" s="265" t="s">
        <v>284</v>
      </c>
    </row>
    <row r="467" spans="2:51" s="261" customFormat="1" ht="13.5">
      <c r="B467" s="377"/>
      <c r="D467" s="262" t="s">
        <v>294</v>
      </c>
      <c r="E467" s="263" t="s">
        <v>5</v>
      </c>
      <c r="F467" s="238" t="s">
        <v>2588</v>
      </c>
      <c r="H467" s="264" t="s">
        <v>5</v>
      </c>
      <c r="I467" s="136"/>
      <c r="L467" s="377"/>
      <c r="M467" s="378"/>
      <c r="N467" s="379"/>
      <c r="O467" s="379"/>
      <c r="P467" s="379"/>
      <c r="Q467" s="379"/>
      <c r="R467" s="379"/>
      <c r="S467" s="379"/>
      <c r="T467" s="380"/>
      <c r="AT467" s="264" t="s">
        <v>294</v>
      </c>
      <c r="AU467" s="264" t="s">
        <v>86</v>
      </c>
      <c r="AV467" s="261" t="s">
        <v>26</v>
      </c>
      <c r="AW467" s="261" t="s">
        <v>40</v>
      </c>
      <c r="AX467" s="261" t="s">
        <v>77</v>
      </c>
      <c r="AY467" s="264" t="s">
        <v>284</v>
      </c>
    </row>
    <row r="468" spans="2:51" s="257" customFormat="1" ht="13.5">
      <c r="B468" s="381"/>
      <c r="D468" s="262" t="s">
        <v>294</v>
      </c>
      <c r="E468" s="265" t="s">
        <v>5</v>
      </c>
      <c r="F468" s="239" t="s">
        <v>2696</v>
      </c>
      <c r="H468" s="266">
        <v>25.5</v>
      </c>
      <c r="I468" s="426"/>
      <c r="L468" s="381"/>
      <c r="M468" s="382"/>
      <c r="N468" s="383"/>
      <c r="O468" s="383"/>
      <c r="P468" s="383"/>
      <c r="Q468" s="383"/>
      <c r="R468" s="383"/>
      <c r="S468" s="383"/>
      <c r="T468" s="384"/>
      <c r="AT468" s="265" t="s">
        <v>294</v>
      </c>
      <c r="AU468" s="265" t="s">
        <v>86</v>
      </c>
      <c r="AV468" s="257" t="s">
        <v>86</v>
      </c>
      <c r="AW468" s="257" t="s">
        <v>40</v>
      </c>
      <c r="AX468" s="257" t="s">
        <v>77</v>
      </c>
      <c r="AY468" s="265" t="s">
        <v>284</v>
      </c>
    </row>
    <row r="469" spans="2:51" s="267" customFormat="1" ht="13.5">
      <c r="B469" s="390"/>
      <c r="D469" s="258" t="s">
        <v>294</v>
      </c>
      <c r="E469" s="268" t="s">
        <v>5</v>
      </c>
      <c r="F469" s="240" t="s">
        <v>304</v>
      </c>
      <c r="H469" s="269">
        <v>303.375</v>
      </c>
      <c r="I469" s="427"/>
      <c r="L469" s="390"/>
      <c r="M469" s="391"/>
      <c r="N469" s="392"/>
      <c r="O469" s="392"/>
      <c r="P469" s="392"/>
      <c r="Q469" s="392"/>
      <c r="R469" s="392"/>
      <c r="S469" s="392"/>
      <c r="T469" s="393"/>
      <c r="AT469" s="394" t="s">
        <v>294</v>
      </c>
      <c r="AU469" s="394" t="s">
        <v>86</v>
      </c>
      <c r="AV469" s="267" t="s">
        <v>292</v>
      </c>
      <c r="AW469" s="267" t="s">
        <v>40</v>
      </c>
      <c r="AX469" s="267" t="s">
        <v>26</v>
      </c>
      <c r="AY469" s="394" t="s">
        <v>284</v>
      </c>
    </row>
    <row r="470" spans="2:65" s="285" customFormat="1" ht="22.5" customHeight="1">
      <c r="B470" s="347"/>
      <c r="C470" s="252" t="s">
        <v>875</v>
      </c>
      <c r="D470" s="252" t="s">
        <v>287</v>
      </c>
      <c r="E470" s="253" t="s">
        <v>1137</v>
      </c>
      <c r="F470" s="236" t="s">
        <v>1138</v>
      </c>
      <c r="G470" s="254" t="s">
        <v>290</v>
      </c>
      <c r="H470" s="255">
        <v>288</v>
      </c>
      <c r="I470" s="123">
        <v>0</v>
      </c>
      <c r="J470" s="256">
        <f>ROUND(I470*H470,2)</f>
        <v>0</v>
      </c>
      <c r="K470" s="236" t="s">
        <v>5</v>
      </c>
      <c r="L470" s="347"/>
      <c r="M470" s="372" t="s">
        <v>5</v>
      </c>
      <c r="N470" s="373" t="s">
        <v>48</v>
      </c>
      <c r="O470" s="300"/>
      <c r="P470" s="374">
        <f>O470*H470</f>
        <v>0</v>
      </c>
      <c r="Q470" s="374">
        <v>0</v>
      </c>
      <c r="R470" s="374">
        <f>Q470*H470</f>
        <v>0</v>
      </c>
      <c r="S470" s="374">
        <v>0</v>
      </c>
      <c r="T470" s="375">
        <f>S470*H470</f>
        <v>0</v>
      </c>
      <c r="AR470" s="341" t="s">
        <v>363</v>
      </c>
      <c r="AT470" s="341" t="s">
        <v>287</v>
      </c>
      <c r="AU470" s="341" t="s">
        <v>86</v>
      </c>
      <c r="AY470" s="341" t="s">
        <v>284</v>
      </c>
      <c r="BE470" s="376">
        <f>IF(N470="základní",J470,0)</f>
        <v>0</v>
      </c>
      <c r="BF470" s="376">
        <f>IF(N470="snížená",J470,0)</f>
        <v>0</v>
      </c>
      <c r="BG470" s="376">
        <f>IF(N470="zákl. přenesená",J470,0)</f>
        <v>0</v>
      </c>
      <c r="BH470" s="376">
        <f>IF(N470="sníž. přenesená",J470,0)</f>
        <v>0</v>
      </c>
      <c r="BI470" s="376">
        <f>IF(N470="nulová",J470,0)</f>
        <v>0</v>
      </c>
      <c r="BJ470" s="341" t="s">
        <v>26</v>
      </c>
      <c r="BK470" s="376">
        <f>ROUND(I470*H470,2)</f>
        <v>0</v>
      </c>
      <c r="BL470" s="341" t="s">
        <v>363</v>
      </c>
      <c r="BM470" s="341" t="s">
        <v>2697</v>
      </c>
    </row>
    <row r="471" spans="2:51" s="257" customFormat="1" ht="13.5">
      <c r="B471" s="381"/>
      <c r="D471" s="262" t="s">
        <v>294</v>
      </c>
      <c r="E471" s="265" t="s">
        <v>5</v>
      </c>
      <c r="F471" s="239" t="s">
        <v>2698</v>
      </c>
      <c r="H471" s="266">
        <v>288</v>
      </c>
      <c r="I471" s="426"/>
      <c r="L471" s="381"/>
      <c r="M471" s="382"/>
      <c r="N471" s="383"/>
      <c r="O471" s="383"/>
      <c r="P471" s="383"/>
      <c r="Q471" s="383"/>
      <c r="R471" s="383"/>
      <c r="S471" s="383"/>
      <c r="T471" s="384"/>
      <c r="AT471" s="265" t="s">
        <v>294</v>
      </c>
      <c r="AU471" s="265" t="s">
        <v>86</v>
      </c>
      <c r="AV471" s="257" t="s">
        <v>86</v>
      </c>
      <c r="AW471" s="257" t="s">
        <v>40</v>
      </c>
      <c r="AX471" s="257" t="s">
        <v>26</v>
      </c>
      <c r="AY471" s="265" t="s">
        <v>284</v>
      </c>
    </row>
    <row r="472" spans="2:63" s="246" customFormat="1" ht="29.85" customHeight="1">
      <c r="B472" s="365"/>
      <c r="D472" s="250" t="s">
        <v>76</v>
      </c>
      <c r="E472" s="242" t="s">
        <v>766</v>
      </c>
      <c r="F472" s="242" t="s">
        <v>1141</v>
      </c>
      <c r="I472" s="425"/>
      <c r="J472" s="251">
        <f>BK472</f>
        <v>0</v>
      </c>
      <c r="L472" s="365"/>
      <c r="M472" s="366"/>
      <c r="N472" s="367"/>
      <c r="O472" s="367"/>
      <c r="P472" s="368">
        <f>SUM(P473:P495)</f>
        <v>0</v>
      </c>
      <c r="Q472" s="367"/>
      <c r="R472" s="368">
        <f>SUM(R473:R495)</f>
        <v>0.02202</v>
      </c>
      <c r="S472" s="367"/>
      <c r="T472" s="369">
        <f>SUM(T473:T495)</f>
        <v>0</v>
      </c>
      <c r="AR472" s="247" t="s">
        <v>26</v>
      </c>
      <c r="AT472" s="370" t="s">
        <v>76</v>
      </c>
      <c r="AU472" s="370" t="s">
        <v>26</v>
      </c>
      <c r="AY472" s="247" t="s">
        <v>284</v>
      </c>
      <c r="BK472" s="371">
        <f>SUM(BK473:BK495)</f>
        <v>0</v>
      </c>
    </row>
    <row r="473" spans="2:65" s="285" customFormat="1" ht="22.5" customHeight="1">
      <c r="B473" s="347"/>
      <c r="C473" s="252" t="s">
        <v>880</v>
      </c>
      <c r="D473" s="252" t="s">
        <v>287</v>
      </c>
      <c r="E473" s="253" t="s">
        <v>1143</v>
      </c>
      <c r="F473" s="236" t="s">
        <v>2024</v>
      </c>
      <c r="G473" s="254" t="s">
        <v>290</v>
      </c>
      <c r="H473" s="255">
        <v>550.5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4E-05</v>
      </c>
      <c r="R473" s="374">
        <f>Q473*H473</f>
        <v>0.02202</v>
      </c>
      <c r="S473" s="374">
        <v>0</v>
      </c>
      <c r="T473" s="375">
        <f>S473*H473</f>
        <v>0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2699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469</v>
      </c>
      <c r="H474" s="264" t="s">
        <v>5</v>
      </c>
      <c r="I474" s="136"/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27">
      <c r="B475" s="381"/>
      <c r="D475" s="262" t="s">
        <v>294</v>
      </c>
      <c r="E475" s="265" t="s">
        <v>5</v>
      </c>
      <c r="F475" s="239" t="s">
        <v>2700</v>
      </c>
      <c r="H475" s="266">
        <v>490.33</v>
      </c>
      <c r="I475" s="426"/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77</v>
      </c>
      <c r="AY475" s="265" t="s">
        <v>284</v>
      </c>
    </row>
    <row r="476" spans="2:51" s="257" customFormat="1" ht="13.5">
      <c r="B476" s="381"/>
      <c r="D476" s="262" t="s">
        <v>294</v>
      </c>
      <c r="E476" s="265" t="s">
        <v>5</v>
      </c>
      <c r="F476" s="239" t="s">
        <v>2701</v>
      </c>
      <c r="H476" s="266">
        <v>36.87</v>
      </c>
      <c r="I476" s="426"/>
      <c r="L476" s="381"/>
      <c r="M476" s="382"/>
      <c r="N476" s="383"/>
      <c r="O476" s="383"/>
      <c r="P476" s="383"/>
      <c r="Q476" s="383"/>
      <c r="R476" s="383"/>
      <c r="S476" s="383"/>
      <c r="T476" s="384"/>
      <c r="AT476" s="265" t="s">
        <v>294</v>
      </c>
      <c r="AU476" s="265" t="s">
        <v>86</v>
      </c>
      <c r="AV476" s="257" t="s">
        <v>86</v>
      </c>
      <c r="AW476" s="257" t="s">
        <v>40</v>
      </c>
      <c r="AX476" s="257" t="s">
        <v>77</v>
      </c>
      <c r="AY476" s="265" t="s">
        <v>284</v>
      </c>
    </row>
    <row r="477" spans="2:51" s="257" customFormat="1" ht="13.5">
      <c r="B477" s="381"/>
      <c r="D477" s="262" t="s">
        <v>294</v>
      </c>
      <c r="E477" s="265" t="s">
        <v>5</v>
      </c>
      <c r="F477" s="239" t="s">
        <v>2702</v>
      </c>
      <c r="H477" s="266">
        <v>23.3</v>
      </c>
      <c r="I477" s="426"/>
      <c r="L477" s="381"/>
      <c r="M477" s="382"/>
      <c r="N477" s="383"/>
      <c r="O477" s="383"/>
      <c r="P477" s="383"/>
      <c r="Q477" s="383"/>
      <c r="R477" s="383"/>
      <c r="S477" s="383"/>
      <c r="T477" s="384"/>
      <c r="AT477" s="265" t="s">
        <v>294</v>
      </c>
      <c r="AU477" s="265" t="s">
        <v>86</v>
      </c>
      <c r="AV477" s="257" t="s">
        <v>86</v>
      </c>
      <c r="AW477" s="257" t="s">
        <v>40</v>
      </c>
      <c r="AX477" s="257" t="s">
        <v>77</v>
      </c>
      <c r="AY477" s="265" t="s">
        <v>284</v>
      </c>
    </row>
    <row r="478" spans="2:51" s="267" customFormat="1" ht="13.5">
      <c r="B478" s="390"/>
      <c r="D478" s="258" t="s">
        <v>294</v>
      </c>
      <c r="E478" s="268" t="s">
        <v>5</v>
      </c>
      <c r="F478" s="240" t="s">
        <v>304</v>
      </c>
      <c r="H478" s="269">
        <v>550.5</v>
      </c>
      <c r="I478" s="427"/>
      <c r="L478" s="390"/>
      <c r="M478" s="391"/>
      <c r="N478" s="392"/>
      <c r="O478" s="392"/>
      <c r="P478" s="392"/>
      <c r="Q478" s="392"/>
      <c r="R478" s="392"/>
      <c r="S478" s="392"/>
      <c r="T478" s="393"/>
      <c r="AT478" s="394" t="s">
        <v>294</v>
      </c>
      <c r="AU478" s="394" t="s">
        <v>86</v>
      </c>
      <c r="AV478" s="267" t="s">
        <v>292</v>
      </c>
      <c r="AW478" s="267" t="s">
        <v>40</v>
      </c>
      <c r="AX478" s="267" t="s">
        <v>26</v>
      </c>
      <c r="AY478" s="394" t="s">
        <v>284</v>
      </c>
    </row>
    <row r="479" spans="2:65" s="285" customFormat="1" ht="22.5" customHeight="1">
      <c r="B479" s="347"/>
      <c r="C479" s="252" t="s">
        <v>884</v>
      </c>
      <c r="D479" s="252" t="s">
        <v>287</v>
      </c>
      <c r="E479" s="253" t="s">
        <v>2032</v>
      </c>
      <c r="F479" s="236" t="s">
        <v>2033</v>
      </c>
      <c r="G479" s="254" t="s">
        <v>909</v>
      </c>
      <c r="H479" s="255">
        <v>6</v>
      </c>
      <c r="I479" s="123">
        <v>0</v>
      </c>
      <c r="J479" s="256">
        <f>ROUND(I479*H479,2)</f>
        <v>0</v>
      </c>
      <c r="K479" s="236" t="s">
        <v>5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</v>
      </c>
      <c r="T479" s="375">
        <f>S479*H479</f>
        <v>0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2703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I480" s="136"/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323</v>
      </c>
      <c r="H481" s="260">
        <v>6</v>
      </c>
      <c r="I481" s="426"/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22.5" customHeight="1">
      <c r="B482" s="347"/>
      <c r="C482" s="252" t="s">
        <v>889</v>
      </c>
      <c r="D482" s="252" t="s">
        <v>287</v>
      </c>
      <c r="E482" s="253" t="s">
        <v>2035</v>
      </c>
      <c r="F482" s="236" t="s">
        <v>2036</v>
      </c>
      <c r="G482" s="254" t="s">
        <v>909</v>
      </c>
      <c r="H482" s="255">
        <v>5</v>
      </c>
      <c r="I482" s="123">
        <v>0</v>
      </c>
      <c r="J482" s="256">
        <f>ROUND(I482*H482,2)</f>
        <v>0</v>
      </c>
      <c r="K482" s="236" t="s">
        <v>5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</v>
      </c>
      <c r="T482" s="375">
        <f>S482*H482</f>
        <v>0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2704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I483" s="136"/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319</v>
      </c>
      <c r="H484" s="260">
        <v>5</v>
      </c>
      <c r="I484" s="426"/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22.5" customHeight="1">
      <c r="B485" s="347"/>
      <c r="C485" s="252" t="s">
        <v>894</v>
      </c>
      <c r="D485" s="252" t="s">
        <v>287</v>
      </c>
      <c r="E485" s="253" t="s">
        <v>2038</v>
      </c>
      <c r="F485" s="236" t="s">
        <v>2039</v>
      </c>
      <c r="G485" s="254" t="s">
        <v>2040</v>
      </c>
      <c r="H485" s="255">
        <v>1</v>
      </c>
      <c r="I485" s="123">
        <v>0</v>
      </c>
      <c r="J485" s="256">
        <f>ROUND(I485*H485,2)</f>
        <v>0</v>
      </c>
      <c r="K485" s="236" t="s">
        <v>5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</v>
      </c>
      <c r="T485" s="375">
        <f>S485*H485</f>
        <v>0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2705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I486" s="136"/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26</v>
      </c>
      <c r="H487" s="260">
        <v>1</v>
      </c>
      <c r="I487" s="426"/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898</v>
      </c>
      <c r="D488" s="252" t="s">
        <v>287</v>
      </c>
      <c r="E488" s="253" t="s">
        <v>1168</v>
      </c>
      <c r="F488" s="236" t="s">
        <v>1169</v>
      </c>
      <c r="G488" s="254" t="s">
        <v>909</v>
      </c>
      <c r="H488" s="255">
        <v>1</v>
      </c>
      <c r="I488" s="123">
        <v>0</v>
      </c>
      <c r="J488" s="256">
        <f>ROUND(I488*H488,2)</f>
        <v>0</v>
      </c>
      <c r="K488" s="236" t="s">
        <v>5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</v>
      </c>
      <c r="T488" s="375">
        <f>S488*H488</f>
        <v>0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2706</v>
      </c>
    </row>
    <row r="489" spans="2:51" s="257" customFormat="1" ht="13.5">
      <c r="B489" s="381"/>
      <c r="D489" s="258" t="s">
        <v>294</v>
      </c>
      <c r="E489" s="259" t="s">
        <v>5</v>
      </c>
      <c r="F489" s="237" t="s">
        <v>26</v>
      </c>
      <c r="H489" s="260">
        <v>1</v>
      </c>
      <c r="I489" s="426"/>
      <c r="L489" s="381"/>
      <c r="M489" s="382"/>
      <c r="N489" s="383"/>
      <c r="O489" s="383"/>
      <c r="P489" s="383"/>
      <c r="Q489" s="383"/>
      <c r="R489" s="383"/>
      <c r="S489" s="383"/>
      <c r="T489" s="384"/>
      <c r="AT489" s="265" t="s">
        <v>294</v>
      </c>
      <c r="AU489" s="265" t="s">
        <v>86</v>
      </c>
      <c r="AV489" s="257" t="s">
        <v>86</v>
      </c>
      <c r="AW489" s="257" t="s">
        <v>40</v>
      </c>
      <c r="AX489" s="257" t="s">
        <v>26</v>
      </c>
      <c r="AY489" s="265" t="s">
        <v>284</v>
      </c>
    </row>
    <row r="490" spans="2:65" s="285" customFormat="1" ht="22.5" customHeight="1">
      <c r="B490" s="347"/>
      <c r="C490" s="252" t="s">
        <v>902</v>
      </c>
      <c r="D490" s="252" t="s">
        <v>287</v>
      </c>
      <c r="E490" s="253" t="s">
        <v>1172</v>
      </c>
      <c r="F490" s="236" t="s">
        <v>1173</v>
      </c>
      <c r="G490" s="254" t="s">
        <v>909</v>
      </c>
      <c r="H490" s="255">
        <v>1</v>
      </c>
      <c r="I490" s="123">
        <v>0</v>
      </c>
      <c r="J490" s="256">
        <f>ROUND(I490*H490,2)</f>
        <v>0</v>
      </c>
      <c r="K490" s="236" t="s">
        <v>5</v>
      </c>
      <c r="L490" s="502"/>
      <c r="M490" s="503"/>
      <c r="N490" s="503"/>
      <c r="O490" s="504"/>
      <c r="P490" s="374">
        <f>O490*H490</f>
        <v>0</v>
      </c>
      <c r="Q490" s="374">
        <v>0</v>
      </c>
      <c r="R490" s="374">
        <f>Q490*H490</f>
        <v>0</v>
      </c>
      <c r="S490" s="374">
        <v>0</v>
      </c>
      <c r="T490" s="375">
        <f>S490*H490</f>
        <v>0</v>
      </c>
      <c r="AR490" s="341" t="s">
        <v>292</v>
      </c>
      <c r="AT490" s="341" t="s">
        <v>287</v>
      </c>
      <c r="AU490" s="341" t="s">
        <v>86</v>
      </c>
      <c r="AY490" s="341" t="s">
        <v>284</v>
      </c>
      <c r="BE490" s="376">
        <f>IF(N490="základní",J490,0)</f>
        <v>0</v>
      </c>
      <c r="BF490" s="376">
        <f>IF(N490="snížená",J490,0)</f>
        <v>0</v>
      </c>
      <c r="BG490" s="376">
        <f>IF(N490="zákl. přenesená",J490,0)</f>
        <v>0</v>
      </c>
      <c r="BH490" s="376">
        <f>IF(N490="sníž. přenesená",J490,0)</f>
        <v>0</v>
      </c>
      <c r="BI490" s="376">
        <f>IF(N490="nulová",J490,0)</f>
        <v>0</v>
      </c>
      <c r="BJ490" s="341" t="s">
        <v>26</v>
      </c>
      <c r="BK490" s="376">
        <f>ROUND(I490*H490,2)</f>
        <v>0</v>
      </c>
      <c r="BL490" s="341" t="s">
        <v>292</v>
      </c>
      <c r="BM490" s="341" t="s">
        <v>2707</v>
      </c>
    </row>
    <row r="491" spans="2:51" s="257" customFormat="1" ht="13.5">
      <c r="B491" s="381"/>
      <c r="D491" s="258" t="s">
        <v>294</v>
      </c>
      <c r="E491" s="259" t="s">
        <v>5</v>
      </c>
      <c r="F491" s="237" t="s">
        <v>26</v>
      </c>
      <c r="H491" s="260">
        <v>1</v>
      </c>
      <c r="I491" s="426"/>
      <c r="L491" s="381"/>
      <c r="M491" s="382"/>
      <c r="N491" s="383"/>
      <c r="O491" s="383"/>
      <c r="P491" s="383"/>
      <c r="Q491" s="383"/>
      <c r="R491" s="383"/>
      <c r="S491" s="383"/>
      <c r="T491" s="384"/>
      <c r="AT491" s="265" t="s">
        <v>294</v>
      </c>
      <c r="AU491" s="265" t="s">
        <v>86</v>
      </c>
      <c r="AV491" s="257" t="s">
        <v>86</v>
      </c>
      <c r="AW491" s="257" t="s">
        <v>40</v>
      </c>
      <c r="AX491" s="257" t="s">
        <v>26</v>
      </c>
      <c r="AY491" s="265" t="s">
        <v>284</v>
      </c>
    </row>
    <row r="492" spans="2:65" s="285" customFormat="1" ht="31.5" customHeight="1">
      <c r="B492" s="347"/>
      <c r="C492" s="252" t="s">
        <v>906</v>
      </c>
      <c r="D492" s="252" t="s">
        <v>287</v>
      </c>
      <c r="E492" s="253" t="s">
        <v>1176</v>
      </c>
      <c r="F492" s="236" t="s">
        <v>1177</v>
      </c>
      <c r="G492" s="254" t="s">
        <v>909</v>
      </c>
      <c r="H492" s="255">
        <v>1</v>
      </c>
      <c r="I492" s="123">
        <v>0</v>
      </c>
      <c r="J492" s="256">
        <f>ROUND(I492*H492,2)</f>
        <v>0</v>
      </c>
      <c r="K492" s="236" t="s">
        <v>5</v>
      </c>
      <c r="L492" s="347"/>
      <c r="M492" s="372" t="s">
        <v>5</v>
      </c>
      <c r="N492" s="373" t="s">
        <v>48</v>
      </c>
      <c r="O492" s="300"/>
      <c r="P492" s="374">
        <f>O492*H492</f>
        <v>0</v>
      </c>
      <c r="Q492" s="374">
        <v>0</v>
      </c>
      <c r="R492" s="374">
        <f>Q492*H492</f>
        <v>0</v>
      </c>
      <c r="S492" s="374">
        <v>0</v>
      </c>
      <c r="T492" s="375">
        <f>S492*H492</f>
        <v>0</v>
      </c>
      <c r="AR492" s="341" t="s">
        <v>292</v>
      </c>
      <c r="AT492" s="341" t="s">
        <v>287</v>
      </c>
      <c r="AU492" s="341" t="s">
        <v>86</v>
      </c>
      <c r="AY492" s="341" t="s">
        <v>284</v>
      </c>
      <c r="BE492" s="376">
        <f>IF(N492="základní",J492,0)</f>
        <v>0</v>
      </c>
      <c r="BF492" s="376">
        <f>IF(N492="snížená",J492,0)</f>
        <v>0</v>
      </c>
      <c r="BG492" s="376">
        <f>IF(N492="zákl. přenesená",J492,0)</f>
        <v>0</v>
      </c>
      <c r="BH492" s="376">
        <f>IF(N492="sníž. přenesená",J492,0)</f>
        <v>0</v>
      </c>
      <c r="BI492" s="376">
        <f>IF(N492="nulová",J492,0)</f>
        <v>0</v>
      </c>
      <c r="BJ492" s="341" t="s">
        <v>26</v>
      </c>
      <c r="BK492" s="376">
        <f>ROUND(I492*H492,2)</f>
        <v>0</v>
      </c>
      <c r="BL492" s="341" t="s">
        <v>292</v>
      </c>
      <c r="BM492" s="341" t="s">
        <v>2708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I493" s="426"/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911</v>
      </c>
      <c r="D494" s="252" t="s">
        <v>287</v>
      </c>
      <c r="E494" s="253" t="s">
        <v>1180</v>
      </c>
      <c r="F494" s="236" t="s">
        <v>1181</v>
      </c>
      <c r="G494" s="254" t="s">
        <v>909</v>
      </c>
      <c r="H494" s="255">
        <v>1</v>
      </c>
      <c r="I494" s="123">
        <v>0</v>
      </c>
      <c r="J494" s="256">
        <f>ROUND(I494*H494,2)</f>
        <v>0</v>
      </c>
      <c r="K494" s="236" t="s">
        <v>5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0</v>
      </c>
      <c r="T494" s="375">
        <f>S494*H494</f>
        <v>0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2709</v>
      </c>
    </row>
    <row r="495" spans="2:51" s="257" customFormat="1" ht="13.5">
      <c r="B495" s="381"/>
      <c r="D495" s="262" t="s">
        <v>294</v>
      </c>
      <c r="E495" s="265" t="s">
        <v>5</v>
      </c>
      <c r="F495" s="239" t="s">
        <v>26</v>
      </c>
      <c r="H495" s="266">
        <v>1</v>
      </c>
      <c r="I495" s="426"/>
      <c r="L495" s="381"/>
      <c r="M495" s="382"/>
      <c r="N495" s="383"/>
      <c r="O495" s="383"/>
      <c r="P495" s="383"/>
      <c r="Q495" s="383"/>
      <c r="R495" s="383"/>
      <c r="S495" s="383"/>
      <c r="T495" s="384"/>
      <c r="AT495" s="265" t="s">
        <v>294</v>
      </c>
      <c r="AU495" s="265" t="s">
        <v>86</v>
      </c>
      <c r="AV495" s="257" t="s">
        <v>86</v>
      </c>
      <c r="AW495" s="257" t="s">
        <v>40</v>
      </c>
      <c r="AX495" s="257" t="s">
        <v>26</v>
      </c>
      <c r="AY495" s="265" t="s">
        <v>284</v>
      </c>
    </row>
    <row r="496" spans="2:63" s="246" customFormat="1" ht="29.85" customHeight="1">
      <c r="B496" s="365"/>
      <c r="D496" s="250" t="s">
        <v>76</v>
      </c>
      <c r="E496" s="242" t="s">
        <v>771</v>
      </c>
      <c r="F496" s="242" t="s">
        <v>930</v>
      </c>
      <c r="I496" s="425"/>
      <c r="J496" s="251">
        <f>BK496</f>
        <v>0</v>
      </c>
      <c r="L496" s="365"/>
      <c r="M496" s="366"/>
      <c r="N496" s="367"/>
      <c r="O496" s="367"/>
      <c r="P496" s="368">
        <f>SUM(P497:P562)</f>
        <v>0</v>
      </c>
      <c r="Q496" s="367"/>
      <c r="R496" s="368">
        <f>SUM(R497:R562)</f>
        <v>0.0048576</v>
      </c>
      <c r="S496" s="367"/>
      <c r="T496" s="369">
        <f>SUM(T497:T562)</f>
        <v>20.265204</v>
      </c>
      <c r="AR496" s="247" t="s">
        <v>26</v>
      </c>
      <c r="AT496" s="370" t="s">
        <v>76</v>
      </c>
      <c r="AU496" s="370" t="s">
        <v>26</v>
      </c>
      <c r="AY496" s="247" t="s">
        <v>284</v>
      </c>
      <c r="BK496" s="371">
        <f>SUM(BK497:BK562)</f>
        <v>0</v>
      </c>
    </row>
    <row r="497" spans="2:65" s="285" customFormat="1" ht="22.5" customHeight="1">
      <c r="B497" s="347"/>
      <c r="C497" s="252" t="s">
        <v>916</v>
      </c>
      <c r="D497" s="252" t="s">
        <v>287</v>
      </c>
      <c r="E497" s="253" t="s">
        <v>932</v>
      </c>
      <c r="F497" s="236" t="s">
        <v>2042</v>
      </c>
      <c r="G497" s="254" t="s">
        <v>452</v>
      </c>
      <c r="H497" s="255">
        <v>9.8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</v>
      </c>
      <c r="T497" s="375">
        <f>S497*H497</f>
        <v>0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2710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I498" s="136"/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2397</v>
      </c>
      <c r="F499" s="237" t="s">
        <v>2711</v>
      </c>
      <c r="H499" s="260">
        <v>9.8</v>
      </c>
      <c r="I499" s="426"/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22.5" customHeight="1">
      <c r="B500" s="347"/>
      <c r="C500" s="252" t="s">
        <v>920</v>
      </c>
      <c r="D500" s="252" t="s">
        <v>287</v>
      </c>
      <c r="E500" s="253" t="s">
        <v>2045</v>
      </c>
      <c r="F500" s="236" t="s">
        <v>2712</v>
      </c>
      <c r="G500" s="254" t="s">
        <v>452</v>
      </c>
      <c r="H500" s="255">
        <v>60.72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8E-05</v>
      </c>
      <c r="R500" s="374">
        <f>Q500*H500</f>
        <v>0.0048576</v>
      </c>
      <c r="S500" s="374">
        <v>0</v>
      </c>
      <c r="T500" s="375">
        <f>S500*H500</f>
        <v>0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2713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I501" s="136"/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2399</v>
      </c>
      <c r="F502" s="237" t="s">
        <v>2714</v>
      </c>
      <c r="H502" s="260">
        <v>60.72</v>
      </c>
      <c r="I502" s="426"/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22.5" customHeight="1">
      <c r="B503" s="347"/>
      <c r="C503" s="252" t="s">
        <v>925</v>
      </c>
      <c r="D503" s="252" t="s">
        <v>287</v>
      </c>
      <c r="E503" s="253" t="s">
        <v>955</v>
      </c>
      <c r="F503" s="236" t="s">
        <v>2053</v>
      </c>
      <c r="G503" s="254" t="s">
        <v>290</v>
      </c>
      <c r="H503" s="255">
        <v>0.162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0.082</v>
      </c>
      <c r="T503" s="375">
        <f>S503*H503</f>
        <v>0.013284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2715</v>
      </c>
    </row>
    <row r="504" spans="2:51" s="261" customFormat="1" ht="13.5">
      <c r="B504" s="377"/>
      <c r="D504" s="262" t="s">
        <v>294</v>
      </c>
      <c r="E504" s="263" t="s">
        <v>5</v>
      </c>
      <c r="F504" s="238" t="s">
        <v>298</v>
      </c>
      <c r="H504" s="264" t="s">
        <v>5</v>
      </c>
      <c r="I504" s="136"/>
      <c r="L504" s="377"/>
      <c r="M504" s="378"/>
      <c r="N504" s="379"/>
      <c r="O504" s="379"/>
      <c r="P504" s="379"/>
      <c r="Q504" s="379"/>
      <c r="R504" s="379"/>
      <c r="S504" s="379"/>
      <c r="T504" s="380"/>
      <c r="AT504" s="264" t="s">
        <v>294</v>
      </c>
      <c r="AU504" s="264" t="s">
        <v>86</v>
      </c>
      <c r="AV504" s="261" t="s">
        <v>26</v>
      </c>
      <c r="AW504" s="261" t="s">
        <v>40</v>
      </c>
      <c r="AX504" s="261" t="s">
        <v>77</v>
      </c>
      <c r="AY504" s="264" t="s">
        <v>284</v>
      </c>
    </row>
    <row r="505" spans="2:51" s="257" customFormat="1" ht="13.5">
      <c r="B505" s="381"/>
      <c r="D505" s="258" t="s">
        <v>294</v>
      </c>
      <c r="E505" s="259" t="s">
        <v>5</v>
      </c>
      <c r="F505" s="237" t="s">
        <v>2055</v>
      </c>
      <c r="H505" s="260">
        <v>0.162</v>
      </c>
      <c r="I505" s="426"/>
      <c r="L505" s="381"/>
      <c r="M505" s="382"/>
      <c r="N505" s="383"/>
      <c r="O505" s="383"/>
      <c r="P505" s="383"/>
      <c r="Q505" s="383"/>
      <c r="R505" s="383"/>
      <c r="S505" s="383"/>
      <c r="T505" s="384"/>
      <c r="AT505" s="265" t="s">
        <v>294</v>
      </c>
      <c r="AU505" s="265" t="s">
        <v>86</v>
      </c>
      <c r="AV505" s="257" t="s">
        <v>86</v>
      </c>
      <c r="AW505" s="257" t="s">
        <v>40</v>
      </c>
      <c r="AX505" s="257" t="s">
        <v>26</v>
      </c>
      <c r="AY505" s="265" t="s">
        <v>284</v>
      </c>
    </row>
    <row r="506" spans="2:65" s="285" customFormat="1" ht="31.5" customHeight="1">
      <c r="B506" s="347"/>
      <c r="C506" s="252" t="s">
        <v>931</v>
      </c>
      <c r="D506" s="252" t="s">
        <v>287</v>
      </c>
      <c r="E506" s="253" t="s">
        <v>2056</v>
      </c>
      <c r="F506" s="236" t="s">
        <v>2716</v>
      </c>
      <c r="G506" s="254" t="s">
        <v>308</v>
      </c>
      <c r="H506" s="255">
        <v>0.805</v>
      </c>
      <c r="I506" s="123">
        <v>0</v>
      </c>
      <c r="J506" s="256">
        <f>ROUND(I506*H506,2)</f>
        <v>0</v>
      </c>
      <c r="K506" s="236" t="s">
        <v>291</v>
      </c>
      <c r="L506" s="347"/>
      <c r="M506" s="372" t="s">
        <v>5</v>
      </c>
      <c r="N506" s="373" t="s">
        <v>48</v>
      </c>
      <c r="O506" s="300"/>
      <c r="P506" s="374">
        <f>O506*H506</f>
        <v>0</v>
      </c>
      <c r="Q506" s="374">
        <v>0</v>
      </c>
      <c r="R506" s="374">
        <f>Q506*H506</f>
        <v>0</v>
      </c>
      <c r="S506" s="374">
        <v>2.2</v>
      </c>
      <c r="T506" s="375">
        <f>S506*H506</f>
        <v>1.7710000000000004</v>
      </c>
      <c r="AR506" s="341" t="s">
        <v>292</v>
      </c>
      <c r="AT506" s="341" t="s">
        <v>287</v>
      </c>
      <c r="AU506" s="341" t="s">
        <v>86</v>
      </c>
      <c r="AY506" s="341" t="s">
        <v>284</v>
      </c>
      <c r="BE506" s="376">
        <f>IF(N506="základní",J506,0)</f>
        <v>0</v>
      </c>
      <c r="BF506" s="376">
        <f>IF(N506="snížená",J506,0)</f>
        <v>0</v>
      </c>
      <c r="BG506" s="376">
        <f>IF(N506="zákl. přenesená",J506,0)</f>
        <v>0</v>
      </c>
      <c r="BH506" s="376">
        <f>IF(N506="sníž. přenesená",J506,0)</f>
        <v>0</v>
      </c>
      <c r="BI506" s="376">
        <f>IF(N506="nulová",J506,0)</f>
        <v>0</v>
      </c>
      <c r="BJ506" s="341" t="s">
        <v>26</v>
      </c>
      <c r="BK506" s="376">
        <f>ROUND(I506*H506,2)</f>
        <v>0</v>
      </c>
      <c r="BL506" s="341" t="s">
        <v>292</v>
      </c>
      <c r="BM506" s="341" t="s">
        <v>2717</v>
      </c>
    </row>
    <row r="507" spans="2:51" s="261" customFormat="1" ht="13.5">
      <c r="B507" s="377"/>
      <c r="D507" s="262" t="s">
        <v>294</v>
      </c>
      <c r="E507" s="263" t="s">
        <v>5</v>
      </c>
      <c r="F507" s="238" t="s">
        <v>298</v>
      </c>
      <c r="H507" s="264" t="s">
        <v>5</v>
      </c>
      <c r="I507" s="136"/>
      <c r="L507" s="377"/>
      <c r="M507" s="378"/>
      <c r="N507" s="379"/>
      <c r="O507" s="379"/>
      <c r="P507" s="379"/>
      <c r="Q507" s="379"/>
      <c r="R507" s="379"/>
      <c r="S507" s="379"/>
      <c r="T507" s="380"/>
      <c r="AT507" s="264" t="s">
        <v>294</v>
      </c>
      <c r="AU507" s="264" t="s">
        <v>86</v>
      </c>
      <c r="AV507" s="261" t="s">
        <v>26</v>
      </c>
      <c r="AW507" s="261" t="s">
        <v>40</v>
      </c>
      <c r="AX507" s="261" t="s">
        <v>77</v>
      </c>
      <c r="AY507" s="264" t="s">
        <v>284</v>
      </c>
    </row>
    <row r="508" spans="2:51" s="257" customFormat="1" ht="13.5">
      <c r="B508" s="381"/>
      <c r="D508" s="258" t="s">
        <v>294</v>
      </c>
      <c r="E508" s="259" t="s">
        <v>2343</v>
      </c>
      <c r="F508" s="237" t="s">
        <v>2718</v>
      </c>
      <c r="H508" s="260">
        <v>0.805</v>
      </c>
      <c r="I508" s="426"/>
      <c r="L508" s="381"/>
      <c r="M508" s="382"/>
      <c r="N508" s="383"/>
      <c r="O508" s="383"/>
      <c r="P508" s="383"/>
      <c r="Q508" s="383"/>
      <c r="R508" s="383"/>
      <c r="S508" s="383"/>
      <c r="T508" s="384"/>
      <c r="AT508" s="265" t="s">
        <v>294</v>
      </c>
      <c r="AU508" s="265" t="s">
        <v>86</v>
      </c>
      <c r="AV508" s="257" t="s">
        <v>86</v>
      </c>
      <c r="AW508" s="257" t="s">
        <v>40</v>
      </c>
      <c r="AX508" s="257" t="s">
        <v>26</v>
      </c>
      <c r="AY508" s="265" t="s">
        <v>284</v>
      </c>
    </row>
    <row r="509" spans="2:65" s="285" customFormat="1" ht="22.5" customHeight="1">
      <c r="B509" s="347"/>
      <c r="C509" s="252" t="s">
        <v>937</v>
      </c>
      <c r="D509" s="252" t="s">
        <v>287</v>
      </c>
      <c r="E509" s="253" t="s">
        <v>2060</v>
      </c>
      <c r="F509" s="236" t="s">
        <v>2719</v>
      </c>
      <c r="G509" s="254" t="s">
        <v>308</v>
      </c>
      <c r="H509" s="255">
        <v>0.805</v>
      </c>
      <c r="I509" s="123">
        <v>0</v>
      </c>
      <c r="J509" s="256">
        <f>ROUND(I509*H509,2)</f>
        <v>0</v>
      </c>
      <c r="K509" s="236" t="s">
        <v>291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</v>
      </c>
      <c r="T509" s="375">
        <f>S509*H509</f>
        <v>0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2720</v>
      </c>
    </row>
    <row r="510" spans="2:51" s="257" customFormat="1" ht="13.5">
      <c r="B510" s="381"/>
      <c r="D510" s="258" t="s">
        <v>294</v>
      </c>
      <c r="E510" s="259" t="s">
        <v>5</v>
      </c>
      <c r="F510" s="237" t="s">
        <v>2343</v>
      </c>
      <c r="H510" s="260">
        <v>0.805</v>
      </c>
      <c r="I510" s="426"/>
      <c r="L510" s="381"/>
      <c r="M510" s="382"/>
      <c r="N510" s="383"/>
      <c r="O510" s="383"/>
      <c r="P510" s="383"/>
      <c r="Q510" s="383"/>
      <c r="R510" s="383"/>
      <c r="S510" s="383"/>
      <c r="T510" s="384"/>
      <c r="AT510" s="265" t="s">
        <v>294</v>
      </c>
      <c r="AU510" s="265" t="s">
        <v>86</v>
      </c>
      <c r="AV510" s="257" t="s">
        <v>86</v>
      </c>
      <c r="AW510" s="257" t="s">
        <v>40</v>
      </c>
      <c r="AX510" s="257" t="s">
        <v>26</v>
      </c>
      <c r="AY510" s="265" t="s">
        <v>284</v>
      </c>
    </row>
    <row r="511" spans="2:65" s="285" customFormat="1" ht="22.5" customHeight="1">
      <c r="B511" s="347"/>
      <c r="C511" s="252" t="s">
        <v>944</v>
      </c>
      <c r="D511" s="252" t="s">
        <v>287</v>
      </c>
      <c r="E511" s="253" t="s">
        <v>2063</v>
      </c>
      <c r="F511" s="236" t="s">
        <v>2721</v>
      </c>
      <c r="G511" s="254" t="s">
        <v>290</v>
      </c>
      <c r="H511" s="255">
        <v>2.16</v>
      </c>
      <c r="I511" s="123">
        <v>0</v>
      </c>
      <c r="J511" s="256">
        <f>ROUND(I511*H511,2)</f>
        <v>0</v>
      </c>
      <c r="K511" s="236" t="s">
        <v>291</v>
      </c>
      <c r="L511" s="347"/>
      <c r="M511" s="372" t="s">
        <v>5</v>
      </c>
      <c r="N511" s="373" t="s">
        <v>48</v>
      </c>
      <c r="O511" s="300"/>
      <c r="P511" s="374">
        <f>O511*H511</f>
        <v>0</v>
      </c>
      <c r="Q511" s="374">
        <v>0</v>
      </c>
      <c r="R511" s="374">
        <f>Q511*H511</f>
        <v>0</v>
      </c>
      <c r="S511" s="374">
        <v>0.048</v>
      </c>
      <c r="T511" s="375">
        <f>S511*H511</f>
        <v>0.10368000000000001</v>
      </c>
      <c r="AR511" s="341" t="s">
        <v>292</v>
      </c>
      <c r="AT511" s="341" t="s">
        <v>287</v>
      </c>
      <c r="AU511" s="341" t="s">
        <v>86</v>
      </c>
      <c r="AY511" s="341" t="s">
        <v>284</v>
      </c>
      <c r="BE511" s="376">
        <f>IF(N511="základní",J511,0)</f>
        <v>0</v>
      </c>
      <c r="BF511" s="376">
        <f>IF(N511="snížená",J511,0)</f>
        <v>0</v>
      </c>
      <c r="BG511" s="376">
        <f>IF(N511="zákl. přenesená",J511,0)</f>
        <v>0</v>
      </c>
      <c r="BH511" s="376">
        <f>IF(N511="sníž. přenesená",J511,0)</f>
        <v>0</v>
      </c>
      <c r="BI511" s="376">
        <f>IF(N511="nulová",J511,0)</f>
        <v>0</v>
      </c>
      <c r="BJ511" s="341" t="s">
        <v>26</v>
      </c>
      <c r="BK511" s="376">
        <f>ROUND(I511*H511,2)</f>
        <v>0</v>
      </c>
      <c r="BL511" s="341" t="s">
        <v>292</v>
      </c>
      <c r="BM511" s="341" t="s">
        <v>2722</v>
      </c>
    </row>
    <row r="512" spans="2:51" s="261" customFormat="1" ht="13.5">
      <c r="B512" s="377"/>
      <c r="D512" s="262" t="s">
        <v>294</v>
      </c>
      <c r="E512" s="263" t="s">
        <v>5</v>
      </c>
      <c r="F512" s="238" t="s">
        <v>298</v>
      </c>
      <c r="H512" s="264" t="s">
        <v>5</v>
      </c>
      <c r="I512" s="136"/>
      <c r="L512" s="377"/>
      <c r="M512" s="378"/>
      <c r="N512" s="379"/>
      <c r="O512" s="379"/>
      <c r="P512" s="379"/>
      <c r="Q512" s="379"/>
      <c r="R512" s="379"/>
      <c r="S512" s="379"/>
      <c r="T512" s="380"/>
      <c r="AT512" s="264" t="s">
        <v>294</v>
      </c>
      <c r="AU512" s="264" t="s">
        <v>86</v>
      </c>
      <c r="AV512" s="261" t="s">
        <v>26</v>
      </c>
      <c r="AW512" s="261" t="s">
        <v>40</v>
      </c>
      <c r="AX512" s="261" t="s">
        <v>77</v>
      </c>
      <c r="AY512" s="264" t="s">
        <v>284</v>
      </c>
    </row>
    <row r="513" spans="2:51" s="257" customFormat="1" ht="13.5">
      <c r="B513" s="381"/>
      <c r="D513" s="258" t="s">
        <v>294</v>
      </c>
      <c r="E513" s="259" t="s">
        <v>5</v>
      </c>
      <c r="F513" s="237" t="s">
        <v>2723</v>
      </c>
      <c r="H513" s="260">
        <v>2.16</v>
      </c>
      <c r="I513" s="426"/>
      <c r="L513" s="381"/>
      <c r="M513" s="382"/>
      <c r="N513" s="383"/>
      <c r="O513" s="383"/>
      <c r="P513" s="383"/>
      <c r="Q513" s="383"/>
      <c r="R513" s="383"/>
      <c r="S513" s="383"/>
      <c r="T513" s="384"/>
      <c r="AT513" s="265" t="s">
        <v>294</v>
      </c>
      <c r="AU513" s="265" t="s">
        <v>86</v>
      </c>
      <c r="AV513" s="257" t="s">
        <v>86</v>
      </c>
      <c r="AW513" s="257" t="s">
        <v>40</v>
      </c>
      <c r="AX513" s="257" t="s">
        <v>26</v>
      </c>
      <c r="AY513" s="265" t="s">
        <v>284</v>
      </c>
    </row>
    <row r="514" spans="2:65" s="285" customFormat="1" ht="22.5" customHeight="1">
      <c r="B514" s="347"/>
      <c r="C514" s="252" t="s">
        <v>949</v>
      </c>
      <c r="D514" s="252" t="s">
        <v>287</v>
      </c>
      <c r="E514" s="253" t="s">
        <v>2067</v>
      </c>
      <c r="F514" s="236" t="s">
        <v>2724</v>
      </c>
      <c r="G514" s="254" t="s">
        <v>290</v>
      </c>
      <c r="H514" s="255">
        <v>14.592</v>
      </c>
      <c r="I514" s="123">
        <v>0</v>
      </c>
      <c r="J514" s="256">
        <f>ROUND(I514*H514,2)</f>
        <v>0</v>
      </c>
      <c r="K514" s="236" t="s">
        <v>291</v>
      </c>
      <c r="L514" s="347"/>
      <c r="M514" s="372" t="s">
        <v>5</v>
      </c>
      <c r="N514" s="373" t="s">
        <v>48</v>
      </c>
      <c r="O514" s="300"/>
      <c r="P514" s="374">
        <f>O514*H514</f>
        <v>0</v>
      </c>
      <c r="Q514" s="374">
        <v>0</v>
      </c>
      <c r="R514" s="374">
        <f>Q514*H514</f>
        <v>0</v>
      </c>
      <c r="S514" s="374">
        <v>0.038</v>
      </c>
      <c r="T514" s="375">
        <f>S514*H514</f>
        <v>0.554496</v>
      </c>
      <c r="AR514" s="341" t="s">
        <v>292</v>
      </c>
      <c r="AT514" s="341" t="s">
        <v>287</v>
      </c>
      <c r="AU514" s="341" t="s">
        <v>86</v>
      </c>
      <c r="AY514" s="341" t="s">
        <v>284</v>
      </c>
      <c r="BE514" s="376">
        <f>IF(N514="základní",J514,0)</f>
        <v>0</v>
      </c>
      <c r="BF514" s="376">
        <f>IF(N514="snížená",J514,0)</f>
        <v>0</v>
      </c>
      <c r="BG514" s="376">
        <f>IF(N514="zákl. přenesená",J514,0)</f>
        <v>0</v>
      </c>
      <c r="BH514" s="376">
        <f>IF(N514="sníž. přenesená",J514,0)</f>
        <v>0</v>
      </c>
      <c r="BI514" s="376">
        <f>IF(N514="nulová",J514,0)</f>
        <v>0</v>
      </c>
      <c r="BJ514" s="341" t="s">
        <v>26</v>
      </c>
      <c r="BK514" s="376">
        <f>ROUND(I514*H514,2)</f>
        <v>0</v>
      </c>
      <c r="BL514" s="341" t="s">
        <v>292</v>
      </c>
      <c r="BM514" s="341" t="s">
        <v>2725</v>
      </c>
    </row>
    <row r="515" spans="2:51" s="261" customFormat="1" ht="13.5">
      <c r="B515" s="377"/>
      <c r="D515" s="262" t="s">
        <v>294</v>
      </c>
      <c r="E515" s="263" t="s">
        <v>5</v>
      </c>
      <c r="F515" s="238" t="s">
        <v>298</v>
      </c>
      <c r="H515" s="264" t="s">
        <v>5</v>
      </c>
      <c r="I515" s="136"/>
      <c r="L515" s="377"/>
      <c r="M515" s="378"/>
      <c r="N515" s="379"/>
      <c r="O515" s="379"/>
      <c r="P515" s="379"/>
      <c r="Q515" s="379"/>
      <c r="R515" s="379"/>
      <c r="S515" s="379"/>
      <c r="T515" s="380"/>
      <c r="AT515" s="264" t="s">
        <v>294</v>
      </c>
      <c r="AU515" s="264" t="s">
        <v>86</v>
      </c>
      <c r="AV515" s="261" t="s">
        <v>26</v>
      </c>
      <c r="AW515" s="261" t="s">
        <v>40</v>
      </c>
      <c r="AX515" s="261" t="s">
        <v>77</v>
      </c>
      <c r="AY515" s="264" t="s">
        <v>284</v>
      </c>
    </row>
    <row r="516" spans="2:51" s="257" customFormat="1" ht="13.5">
      <c r="B516" s="381"/>
      <c r="D516" s="262" t="s">
        <v>294</v>
      </c>
      <c r="E516" s="265" t="s">
        <v>5</v>
      </c>
      <c r="F516" s="239" t="s">
        <v>2726</v>
      </c>
      <c r="H516" s="266">
        <v>10.38</v>
      </c>
      <c r="I516" s="426"/>
      <c r="L516" s="381"/>
      <c r="M516" s="382"/>
      <c r="N516" s="383"/>
      <c r="O516" s="383"/>
      <c r="P516" s="383"/>
      <c r="Q516" s="383"/>
      <c r="R516" s="383"/>
      <c r="S516" s="383"/>
      <c r="T516" s="384"/>
      <c r="AT516" s="265" t="s">
        <v>294</v>
      </c>
      <c r="AU516" s="265" t="s">
        <v>86</v>
      </c>
      <c r="AV516" s="257" t="s">
        <v>86</v>
      </c>
      <c r="AW516" s="257" t="s">
        <v>40</v>
      </c>
      <c r="AX516" s="257" t="s">
        <v>77</v>
      </c>
      <c r="AY516" s="265" t="s">
        <v>284</v>
      </c>
    </row>
    <row r="517" spans="2:51" s="257" customFormat="1" ht="13.5">
      <c r="B517" s="381"/>
      <c r="D517" s="262" t="s">
        <v>294</v>
      </c>
      <c r="E517" s="265" t="s">
        <v>5</v>
      </c>
      <c r="F517" s="239" t="s">
        <v>2727</v>
      </c>
      <c r="H517" s="266">
        <v>4.212</v>
      </c>
      <c r="I517" s="426"/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77</v>
      </c>
      <c r="AY517" s="265" t="s">
        <v>284</v>
      </c>
    </row>
    <row r="518" spans="2:51" s="267" customFormat="1" ht="13.5">
      <c r="B518" s="390"/>
      <c r="D518" s="258" t="s">
        <v>294</v>
      </c>
      <c r="E518" s="268" t="s">
        <v>5</v>
      </c>
      <c r="F518" s="240" t="s">
        <v>304</v>
      </c>
      <c r="H518" s="269">
        <v>14.592</v>
      </c>
      <c r="I518" s="427"/>
      <c r="L518" s="390"/>
      <c r="M518" s="391"/>
      <c r="N518" s="392"/>
      <c r="O518" s="392"/>
      <c r="P518" s="392"/>
      <c r="Q518" s="392"/>
      <c r="R518" s="392"/>
      <c r="S518" s="392"/>
      <c r="T518" s="393"/>
      <c r="AT518" s="394" t="s">
        <v>294</v>
      </c>
      <c r="AU518" s="394" t="s">
        <v>86</v>
      </c>
      <c r="AV518" s="267" t="s">
        <v>292</v>
      </c>
      <c r="AW518" s="267" t="s">
        <v>40</v>
      </c>
      <c r="AX518" s="267" t="s">
        <v>26</v>
      </c>
      <c r="AY518" s="394" t="s">
        <v>284</v>
      </c>
    </row>
    <row r="519" spans="2:65" s="285" customFormat="1" ht="31.5" customHeight="1">
      <c r="B519" s="347"/>
      <c r="C519" s="252" t="s">
        <v>954</v>
      </c>
      <c r="D519" s="252" t="s">
        <v>287</v>
      </c>
      <c r="E519" s="253" t="s">
        <v>973</v>
      </c>
      <c r="F519" s="236" t="s">
        <v>974</v>
      </c>
      <c r="G519" s="254" t="s">
        <v>290</v>
      </c>
      <c r="H519" s="255">
        <v>51.48</v>
      </c>
      <c r="I519" s="123">
        <v>0</v>
      </c>
      <c r="J519" s="256">
        <f>ROUND(I519*H519,2)</f>
        <v>0</v>
      </c>
      <c r="K519" s="236" t="s">
        <v>291</v>
      </c>
      <c r="L519" s="347"/>
      <c r="M519" s="372" t="s">
        <v>5</v>
      </c>
      <c r="N519" s="373" t="s">
        <v>48</v>
      </c>
      <c r="O519" s="300"/>
      <c r="P519" s="374">
        <f>O519*H519</f>
        <v>0</v>
      </c>
      <c r="Q519" s="374">
        <v>0</v>
      </c>
      <c r="R519" s="374">
        <f>Q519*H519</f>
        <v>0</v>
      </c>
      <c r="S519" s="374">
        <v>0.034</v>
      </c>
      <c r="T519" s="375">
        <f>S519*H519</f>
        <v>1.75032</v>
      </c>
      <c r="AR519" s="341" t="s">
        <v>292</v>
      </c>
      <c r="AT519" s="341" t="s">
        <v>287</v>
      </c>
      <c r="AU519" s="341" t="s">
        <v>86</v>
      </c>
      <c r="AY519" s="341" t="s">
        <v>284</v>
      </c>
      <c r="BE519" s="376">
        <f>IF(N519="základní",J519,0)</f>
        <v>0</v>
      </c>
      <c r="BF519" s="376">
        <f>IF(N519="snížená",J519,0)</f>
        <v>0</v>
      </c>
      <c r="BG519" s="376">
        <f>IF(N519="zákl. přenesená",J519,0)</f>
        <v>0</v>
      </c>
      <c r="BH519" s="376">
        <f>IF(N519="sníž. přenesená",J519,0)</f>
        <v>0</v>
      </c>
      <c r="BI519" s="376">
        <f>IF(N519="nulová",J519,0)</f>
        <v>0</v>
      </c>
      <c r="BJ519" s="341" t="s">
        <v>26</v>
      </c>
      <c r="BK519" s="376">
        <f>ROUND(I519*H519,2)</f>
        <v>0</v>
      </c>
      <c r="BL519" s="341" t="s">
        <v>292</v>
      </c>
      <c r="BM519" s="341" t="s">
        <v>2728</v>
      </c>
    </row>
    <row r="520" spans="2:51" s="261" customFormat="1" ht="13.5">
      <c r="B520" s="377"/>
      <c r="D520" s="262" t="s">
        <v>294</v>
      </c>
      <c r="E520" s="263" t="s">
        <v>5</v>
      </c>
      <c r="F520" s="238" t="s">
        <v>298</v>
      </c>
      <c r="H520" s="264" t="s">
        <v>5</v>
      </c>
      <c r="I520" s="136"/>
      <c r="L520" s="377"/>
      <c r="M520" s="378"/>
      <c r="N520" s="379"/>
      <c r="O520" s="379"/>
      <c r="P520" s="379"/>
      <c r="Q520" s="379"/>
      <c r="R520" s="379"/>
      <c r="S520" s="379"/>
      <c r="T520" s="380"/>
      <c r="AT520" s="264" t="s">
        <v>294</v>
      </c>
      <c r="AU520" s="264" t="s">
        <v>86</v>
      </c>
      <c r="AV520" s="261" t="s">
        <v>26</v>
      </c>
      <c r="AW520" s="261" t="s">
        <v>40</v>
      </c>
      <c r="AX520" s="261" t="s">
        <v>77</v>
      </c>
      <c r="AY520" s="264" t="s">
        <v>284</v>
      </c>
    </row>
    <row r="521" spans="2:51" s="257" customFormat="1" ht="13.5">
      <c r="B521" s="381"/>
      <c r="D521" s="258" t="s">
        <v>294</v>
      </c>
      <c r="E521" s="259" t="s">
        <v>5</v>
      </c>
      <c r="F521" s="237" t="s">
        <v>2729</v>
      </c>
      <c r="H521" s="260">
        <v>51.48</v>
      </c>
      <c r="I521" s="426"/>
      <c r="L521" s="381"/>
      <c r="M521" s="382"/>
      <c r="N521" s="383"/>
      <c r="O521" s="383"/>
      <c r="P521" s="383"/>
      <c r="Q521" s="383"/>
      <c r="R521" s="383"/>
      <c r="S521" s="383"/>
      <c r="T521" s="384"/>
      <c r="AT521" s="265" t="s">
        <v>294</v>
      </c>
      <c r="AU521" s="265" t="s">
        <v>86</v>
      </c>
      <c r="AV521" s="257" t="s">
        <v>86</v>
      </c>
      <c r="AW521" s="257" t="s">
        <v>40</v>
      </c>
      <c r="AX521" s="257" t="s">
        <v>26</v>
      </c>
      <c r="AY521" s="265" t="s">
        <v>284</v>
      </c>
    </row>
    <row r="522" spans="2:65" s="285" customFormat="1" ht="22.5" customHeight="1">
      <c r="B522" s="347"/>
      <c r="C522" s="252" t="s">
        <v>959</v>
      </c>
      <c r="D522" s="252" t="s">
        <v>287</v>
      </c>
      <c r="E522" s="253" t="s">
        <v>2071</v>
      </c>
      <c r="F522" s="236" t="s">
        <v>2730</v>
      </c>
      <c r="G522" s="254" t="s">
        <v>290</v>
      </c>
      <c r="H522" s="255">
        <v>1.8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0.088</v>
      </c>
      <c r="T522" s="375">
        <f>S522*H522</f>
        <v>0.15839999999999999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2731</v>
      </c>
    </row>
    <row r="523" spans="2:51" s="261" customFormat="1" ht="13.5">
      <c r="B523" s="377"/>
      <c r="D523" s="262" t="s">
        <v>294</v>
      </c>
      <c r="E523" s="263" t="s">
        <v>5</v>
      </c>
      <c r="F523" s="238" t="s">
        <v>298</v>
      </c>
      <c r="H523" s="264" t="s">
        <v>5</v>
      </c>
      <c r="I523" s="136"/>
      <c r="L523" s="377"/>
      <c r="M523" s="378"/>
      <c r="N523" s="379"/>
      <c r="O523" s="379"/>
      <c r="P523" s="379"/>
      <c r="Q523" s="379"/>
      <c r="R523" s="379"/>
      <c r="S523" s="379"/>
      <c r="T523" s="380"/>
      <c r="AT523" s="264" t="s">
        <v>294</v>
      </c>
      <c r="AU523" s="264" t="s">
        <v>86</v>
      </c>
      <c r="AV523" s="261" t="s">
        <v>26</v>
      </c>
      <c r="AW523" s="261" t="s">
        <v>40</v>
      </c>
      <c r="AX523" s="261" t="s">
        <v>77</v>
      </c>
      <c r="AY523" s="264" t="s">
        <v>284</v>
      </c>
    </row>
    <row r="524" spans="2:51" s="257" customFormat="1" ht="13.5">
      <c r="B524" s="381"/>
      <c r="D524" s="258" t="s">
        <v>294</v>
      </c>
      <c r="E524" s="259" t="s">
        <v>5</v>
      </c>
      <c r="F524" s="237" t="s">
        <v>2074</v>
      </c>
      <c r="H524" s="260">
        <v>1.8</v>
      </c>
      <c r="I524" s="426"/>
      <c r="L524" s="381"/>
      <c r="M524" s="382"/>
      <c r="N524" s="383"/>
      <c r="O524" s="383"/>
      <c r="P524" s="383"/>
      <c r="Q524" s="383"/>
      <c r="R524" s="383"/>
      <c r="S524" s="383"/>
      <c r="T524" s="384"/>
      <c r="AT524" s="265" t="s">
        <v>294</v>
      </c>
      <c r="AU524" s="265" t="s">
        <v>86</v>
      </c>
      <c r="AV524" s="257" t="s">
        <v>86</v>
      </c>
      <c r="AW524" s="257" t="s">
        <v>40</v>
      </c>
      <c r="AX524" s="257" t="s">
        <v>26</v>
      </c>
      <c r="AY524" s="265" t="s">
        <v>284</v>
      </c>
    </row>
    <row r="525" spans="2:65" s="285" customFormat="1" ht="22.5" customHeight="1">
      <c r="B525" s="347"/>
      <c r="C525" s="252" t="s">
        <v>964</v>
      </c>
      <c r="D525" s="252" t="s">
        <v>287</v>
      </c>
      <c r="E525" s="253" t="s">
        <v>2075</v>
      </c>
      <c r="F525" s="236" t="s">
        <v>2732</v>
      </c>
      <c r="G525" s="254" t="s">
        <v>290</v>
      </c>
      <c r="H525" s="255">
        <v>5.2</v>
      </c>
      <c r="I525" s="123">
        <v>0</v>
      </c>
      <c r="J525" s="256">
        <f>ROUND(I525*H525,2)</f>
        <v>0</v>
      </c>
      <c r="K525" s="236" t="s">
        <v>291</v>
      </c>
      <c r="L525" s="347"/>
      <c r="M525" s="372" t="s">
        <v>5</v>
      </c>
      <c r="N525" s="373" t="s">
        <v>48</v>
      </c>
      <c r="O525" s="300"/>
      <c r="P525" s="374">
        <f>O525*H525</f>
        <v>0</v>
      </c>
      <c r="Q525" s="374">
        <v>0</v>
      </c>
      <c r="R525" s="374">
        <f>Q525*H525</f>
        <v>0</v>
      </c>
      <c r="S525" s="374">
        <v>0.067</v>
      </c>
      <c r="T525" s="375">
        <f>S525*H525</f>
        <v>0.34840000000000004</v>
      </c>
      <c r="AR525" s="341" t="s">
        <v>292</v>
      </c>
      <c r="AT525" s="341" t="s">
        <v>287</v>
      </c>
      <c r="AU525" s="341" t="s">
        <v>86</v>
      </c>
      <c r="AY525" s="341" t="s">
        <v>284</v>
      </c>
      <c r="BE525" s="376">
        <f>IF(N525="základní",J525,0)</f>
        <v>0</v>
      </c>
      <c r="BF525" s="376">
        <f>IF(N525="snížená",J525,0)</f>
        <v>0</v>
      </c>
      <c r="BG525" s="376">
        <f>IF(N525="zákl. přenesená",J525,0)</f>
        <v>0</v>
      </c>
      <c r="BH525" s="376">
        <f>IF(N525="sníž. přenesená",J525,0)</f>
        <v>0</v>
      </c>
      <c r="BI525" s="376">
        <f>IF(N525="nulová",J525,0)</f>
        <v>0</v>
      </c>
      <c r="BJ525" s="341" t="s">
        <v>26</v>
      </c>
      <c r="BK525" s="376">
        <f>ROUND(I525*H525,2)</f>
        <v>0</v>
      </c>
      <c r="BL525" s="341" t="s">
        <v>292</v>
      </c>
      <c r="BM525" s="341" t="s">
        <v>2733</v>
      </c>
    </row>
    <row r="526" spans="2:51" s="261" customFormat="1" ht="13.5">
      <c r="B526" s="377"/>
      <c r="D526" s="262" t="s">
        <v>294</v>
      </c>
      <c r="E526" s="263" t="s">
        <v>5</v>
      </c>
      <c r="F526" s="238" t="s">
        <v>298</v>
      </c>
      <c r="H526" s="264" t="s">
        <v>5</v>
      </c>
      <c r="I526" s="136"/>
      <c r="L526" s="377"/>
      <c r="M526" s="378"/>
      <c r="N526" s="379"/>
      <c r="O526" s="379"/>
      <c r="P526" s="379"/>
      <c r="Q526" s="379"/>
      <c r="R526" s="379"/>
      <c r="S526" s="379"/>
      <c r="T526" s="380"/>
      <c r="AT526" s="264" t="s">
        <v>294</v>
      </c>
      <c r="AU526" s="264" t="s">
        <v>86</v>
      </c>
      <c r="AV526" s="261" t="s">
        <v>26</v>
      </c>
      <c r="AW526" s="261" t="s">
        <v>40</v>
      </c>
      <c r="AX526" s="261" t="s">
        <v>77</v>
      </c>
      <c r="AY526" s="264" t="s">
        <v>284</v>
      </c>
    </row>
    <row r="527" spans="2:51" s="257" customFormat="1" ht="13.5">
      <c r="B527" s="381"/>
      <c r="D527" s="258" t="s">
        <v>294</v>
      </c>
      <c r="E527" s="259" t="s">
        <v>5</v>
      </c>
      <c r="F527" s="237" t="s">
        <v>2734</v>
      </c>
      <c r="H527" s="260">
        <v>5.2</v>
      </c>
      <c r="I527" s="426"/>
      <c r="L527" s="381"/>
      <c r="M527" s="382"/>
      <c r="N527" s="383"/>
      <c r="O527" s="383"/>
      <c r="P527" s="383"/>
      <c r="Q527" s="383"/>
      <c r="R527" s="383"/>
      <c r="S527" s="383"/>
      <c r="T527" s="384"/>
      <c r="AT527" s="265" t="s">
        <v>294</v>
      </c>
      <c r="AU527" s="265" t="s">
        <v>86</v>
      </c>
      <c r="AV527" s="257" t="s">
        <v>86</v>
      </c>
      <c r="AW527" s="257" t="s">
        <v>40</v>
      </c>
      <c r="AX527" s="257" t="s">
        <v>26</v>
      </c>
      <c r="AY527" s="265" t="s">
        <v>284</v>
      </c>
    </row>
    <row r="528" spans="2:65" s="285" customFormat="1" ht="31.5" customHeight="1">
      <c r="B528" s="347"/>
      <c r="C528" s="252" t="s">
        <v>968</v>
      </c>
      <c r="D528" s="252" t="s">
        <v>287</v>
      </c>
      <c r="E528" s="253" t="s">
        <v>988</v>
      </c>
      <c r="F528" s="236" t="s">
        <v>989</v>
      </c>
      <c r="G528" s="254" t="s">
        <v>290</v>
      </c>
      <c r="H528" s="255">
        <v>1.6</v>
      </c>
      <c r="I528" s="123">
        <v>0</v>
      </c>
      <c r="J528" s="256">
        <f>ROUND(I528*H528,2)</f>
        <v>0</v>
      </c>
      <c r="K528" s="236" t="s">
        <v>291</v>
      </c>
      <c r="L528" s="347"/>
      <c r="M528" s="372" t="s">
        <v>5</v>
      </c>
      <c r="N528" s="373" t="s">
        <v>48</v>
      </c>
      <c r="O528" s="300"/>
      <c r="P528" s="374">
        <f>O528*H528</f>
        <v>0</v>
      </c>
      <c r="Q528" s="374">
        <v>0</v>
      </c>
      <c r="R528" s="374">
        <f>Q528*H528</f>
        <v>0</v>
      </c>
      <c r="S528" s="374">
        <v>0.076</v>
      </c>
      <c r="T528" s="375">
        <f>S528*H528</f>
        <v>0.1216</v>
      </c>
      <c r="AR528" s="341" t="s">
        <v>292</v>
      </c>
      <c r="AT528" s="341" t="s">
        <v>287</v>
      </c>
      <c r="AU528" s="341" t="s">
        <v>86</v>
      </c>
      <c r="AY528" s="341" t="s">
        <v>284</v>
      </c>
      <c r="BE528" s="376">
        <f>IF(N528="základní",J528,0)</f>
        <v>0</v>
      </c>
      <c r="BF528" s="376">
        <f>IF(N528="snížená",J528,0)</f>
        <v>0</v>
      </c>
      <c r="BG528" s="376">
        <f>IF(N528="zákl. přenesená",J528,0)</f>
        <v>0</v>
      </c>
      <c r="BH528" s="376">
        <f>IF(N528="sníž. přenesená",J528,0)</f>
        <v>0</v>
      </c>
      <c r="BI528" s="376">
        <f>IF(N528="nulová",J528,0)</f>
        <v>0</v>
      </c>
      <c r="BJ528" s="341" t="s">
        <v>26</v>
      </c>
      <c r="BK528" s="376">
        <f>ROUND(I528*H528,2)</f>
        <v>0</v>
      </c>
      <c r="BL528" s="341" t="s">
        <v>292</v>
      </c>
      <c r="BM528" s="341" t="s">
        <v>2735</v>
      </c>
    </row>
    <row r="529" spans="2:51" s="261" customFormat="1" ht="13.5">
      <c r="B529" s="377"/>
      <c r="D529" s="262" t="s">
        <v>294</v>
      </c>
      <c r="E529" s="263" t="s">
        <v>5</v>
      </c>
      <c r="F529" s="238" t="s">
        <v>2588</v>
      </c>
      <c r="H529" s="264" t="s">
        <v>5</v>
      </c>
      <c r="I529" s="136"/>
      <c r="L529" s="377"/>
      <c r="M529" s="378"/>
      <c r="N529" s="379"/>
      <c r="O529" s="379"/>
      <c r="P529" s="379"/>
      <c r="Q529" s="379"/>
      <c r="R529" s="379"/>
      <c r="S529" s="379"/>
      <c r="T529" s="380"/>
      <c r="AT529" s="264" t="s">
        <v>294</v>
      </c>
      <c r="AU529" s="264" t="s">
        <v>86</v>
      </c>
      <c r="AV529" s="261" t="s">
        <v>26</v>
      </c>
      <c r="AW529" s="261" t="s">
        <v>40</v>
      </c>
      <c r="AX529" s="261" t="s">
        <v>77</v>
      </c>
      <c r="AY529" s="264" t="s">
        <v>284</v>
      </c>
    </row>
    <row r="530" spans="2:51" s="257" customFormat="1" ht="13.5">
      <c r="B530" s="381"/>
      <c r="D530" s="258" t="s">
        <v>294</v>
      </c>
      <c r="E530" s="259" t="s">
        <v>5</v>
      </c>
      <c r="F530" s="237" t="s">
        <v>2736</v>
      </c>
      <c r="H530" s="260">
        <v>1.6</v>
      </c>
      <c r="I530" s="426"/>
      <c r="L530" s="381"/>
      <c r="M530" s="382"/>
      <c r="N530" s="383"/>
      <c r="O530" s="383"/>
      <c r="P530" s="383"/>
      <c r="Q530" s="383"/>
      <c r="R530" s="383"/>
      <c r="S530" s="383"/>
      <c r="T530" s="384"/>
      <c r="AT530" s="265" t="s">
        <v>294</v>
      </c>
      <c r="AU530" s="265" t="s">
        <v>86</v>
      </c>
      <c r="AV530" s="257" t="s">
        <v>86</v>
      </c>
      <c r="AW530" s="257" t="s">
        <v>40</v>
      </c>
      <c r="AX530" s="257" t="s">
        <v>26</v>
      </c>
      <c r="AY530" s="265" t="s">
        <v>284</v>
      </c>
    </row>
    <row r="531" spans="2:65" s="285" customFormat="1" ht="31.5" customHeight="1">
      <c r="B531" s="347"/>
      <c r="C531" s="252" t="s">
        <v>972</v>
      </c>
      <c r="D531" s="252" t="s">
        <v>287</v>
      </c>
      <c r="E531" s="253" t="s">
        <v>2737</v>
      </c>
      <c r="F531" s="236" t="s">
        <v>2738</v>
      </c>
      <c r="G531" s="254" t="s">
        <v>485</v>
      </c>
      <c r="H531" s="255">
        <v>1</v>
      </c>
      <c r="I531" s="123">
        <v>0</v>
      </c>
      <c r="J531" s="256">
        <f>ROUND(I531*H531,2)</f>
        <v>0</v>
      </c>
      <c r="K531" s="236" t="s">
        <v>291</v>
      </c>
      <c r="L531" s="347"/>
      <c r="M531" s="372" t="s">
        <v>5</v>
      </c>
      <c r="N531" s="373" t="s">
        <v>48</v>
      </c>
      <c r="O531" s="300"/>
      <c r="P531" s="374">
        <f>O531*H531</f>
        <v>0</v>
      </c>
      <c r="Q531" s="374">
        <v>0</v>
      </c>
      <c r="R531" s="374">
        <f>Q531*H531</f>
        <v>0</v>
      </c>
      <c r="S531" s="374">
        <v>0.304</v>
      </c>
      <c r="T531" s="375">
        <f>S531*H531</f>
        <v>0.304</v>
      </c>
      <c r="AR531" s="341" t="s">
        <v>292</v>
      </c>
      <c r="AT531" s="341" t="s">
        <v>287</v>
      </c>
      <c r="AU531" s="341" t="s">
        <v>86</v>
      </c>
      <c r="AY531" s="341" t="s">
        <v>284</v>
      </c>
      <c r="BE531" s="376">
        <f>IF(N531="základní",J531,0)</f>
        <v>0</v>
      </c>
      <c r="BF531" s="376">
        <f>IF(N531="snížená",J531,0)</f>
        <v>0</v>
      </c>
      <c r="BG531" s="376">
        <f>IF(N531="zákl. přenesená",J531,0)</f>
        <v>0</v>
      </c>
      <c r="BH531" s="376">
        <f>IF(N531="sníž. přenesená",J531,0)</f>
        <v>0</v>
      </c>
      <c r="BI531" s="376">
        <f>IF(N531="nulová",J531,0)</f>
        <v>0</v>
      </c>
      <c r="BJ531" s="341" t="s">
        <v>26</v>
      </c>
      <c r="BK531" s="376">
        <f>ROUND(I531*H531,2)</f>
        <v>0</v>
      </c>
      <c r="BL531" s="341" t="s">
        <v>292</v>
      </c>
      <c r="BM531" s="341" t="s">
        <v>2739</v>
      </c>
    </row>
    <row r="532" spans="2:51" s="261" customFormat="1" ht="13.5">
      <c r="B532" s="377"/>
      <c r="D532" s="262" t="s">
        <v>294</v>
      </c>
      <c r="E532" s="263" t="s">
        <v>5</v>
      </c>
      <c r="F532" s="238" t="s">
        <v>298</v>
      </c>
      <c r="H532" s="264" t="s">
        <v>5</v>
      </c>
      <c r="I532" s="136"/>
      <c r="L532" s="377"/>
      <c r="M532" s="378"/>
      <c r="N532" s="379"/>
      <c r="O532" s="379"/>
      <c r="P532" s="379"/>
      <c r="Q532" s="379"/>
      <c r="R532" s="379"/>
      <c r="S532" s="379"/>
      <c r="T532" s="380"/>
      <c r="AT532" s="264" t="s">
        <v>294</v>
      </c>
      <c r="AU532" s="264" t="s">
        <v>86</v>
      </c>
      <c r="AV532" s="261" t="s">
        <v>26</v>
      </c>
      <c r="AW532" s="261" t="s">
        <v>40</v>
      </c>
      <c r="AX532" s="261" t="s">
        <v>77</v>
      </c>
      <c r="AY532" s="264" t="s">
        <v>284</v>
      </c>
    </row>
    <row r="533" spans="2:51" s="257" customFormat="1" ht="13.5">
      <c r="B533" s="381"/>
      <c r="D533" s="258" t="s">
        <v>294</v>
      </c>
      <c r="E533" s="259" t="s">
        <v>5</v>
      </c>
      <c r="F533" s="237" t="s">
        <v>26</v>
      </c>
      <c r="H533" s="260">
        <v>1</v>
      </c>
      <c r="I533" s="426"/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26</v>
      </c>
      <c r="AY533" s="265" t="s">
        <v>284</v>
      </c>
    </row>
    <row r="534" spans="2:65" s="285" customFormat="1" ht="22.5" customHeight="1">
      <c r="B534" s="347"/>
      <c r="C534" s="252" t="s">
        <v>977</v>
      </c>
      <c r="D534" s="252" t="s">
        <v>287</v>
      </c>
      <c r="E534" s="253" t="s">
        <v>2740</v>
      </c>
      <c r="F534" s="236" t="s">
        <v>2741</v>
      </c>
      <c r="G534" s="254" t="s">
        <v>452</v>
      </c>
      <c r="H534" s="255">
        <v>2.2</v>
      </c>
      <c r="I534" s="123">
        <v>0</v>
      </c>
      <c r="J534" s="256">
        <f>ROUND(I534*H534,2)</f>
        <v>0</v>
      </c>
      <c r="K534" s="236" t="s">
        <v>291</v>
      </c>
      <c r="L534" s="347"/>
      <c r="M534" s="372" t="s">
        <v>5</v>
      </c>
      <c r="N534" s="373" t="s">
        <v>48</v>
      </c>
      <c r="O534" s="300"/>
      <c r="P534" s="374">
        <f>O534*H534</f>
        <v>0</v>
      </c>
      <c r="Q534" s="374">
        <v>0</v>
      </c>
      <c r="R534" s="374">
        <f>Q534*H534</f>
        <v>0</v>
      </c>
      <c r="S534" s="374">
        <v>0.008</v>
      </c>
      <c r="T534" s="375">
        <f>S534*H534</f>
        <v>0.0176</v>
      </c>
      <c r="AR534" s="341" t="s">
        <v>292</v>
      </c>
      <c r="AT534" s="341" t="s">
        <v>287</v>
      </c>
      <c r="AU534" s="341" t="s">
        <v>86</v>
      </c>
      <c r="AY534" s="341" t="s">
        <v>284</v>
      </c>
      <c r="BE534" s="376">
        <f>IF(N534="základní",J534,0)</f>
        <v>0</v>
      </c>
      <c r="BF534" s="376">
        <f>IF(N534="snížená",J534,0)</f>
        <v>0</v>
      </c>
      <c r="BG534" s="376">
        <f>IF(N534="zákl. přenesená",J534,0)</f>
        <v>0</v>
      </c>
      <c r="BH534" s="376">
        <f>IF(N534="sníž. přenesená",J534,0)</f>
        <v>0</v>
      </c>
      <c r="BI534" s="376">
        <f>IF(N534="nulová",J534,0)</f>
        <v>0</v>
      </c>
      <c r="BJ534" s="341" t="s">
        <v>26</v>
      </c>
      <c r="BK534" s="376">
        <f>ROUND(I534*H534,2)</f>
        <v>0</v>
      </c>
      <c r="BL534" s="341" t="s">
        <v>292</v>
      </c>
      <c r="BM534" s="341" t="s">
        <v>2742</v>
      </c>
    </row>
    <row r="535" spans="2:51" s="261" customFormat="1" ht="13.5">
      <c r="B535" s="377"/>
      <c r="D535" s="262" t="s">
        <v>294</v>
      </c>
      <c r="E535" s="263" t="s">
        <v>5</v>
      </c>
      <c r="F535" s="238" t="s">
        <v>298</v>
      </c>
      <c r="H535" s="264" t="s">
        <v>5</v>
      </c>
      <c r="I535" s="136"/>
      <c r="L535" s="377"/>
      <c r="M535" s="378"/>
      <c r="N535" s="379"/>
      <c r="O535" s="379"/>
      <c r="P535" s="379"/>
      <c r="Q535" s="379"/>
      <c r="R535" s="379"/>
      <c r="S535" s="379"/>
      <c r="T535" s="380"/>
      <c r="AT535" s="264" t="s">
        <v>294</v>
      </c>
      <c r="AU535" s="264" t="s">
        <v>86</v>
      </c>
      <c r="AV535" s="261" t="s">
        <v>26</v>
      </c>
      <c r="AW535" s="261" t="s">
        <v>40</v>
      </c>
      <c r="AX535" s="261" t="s">
        <v>77</v>
      </c>
      <c r="AY535" s="264" t="s">
        <v>284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2743</v>
      </c>
      <c r="H536" s="260">
        <v>2.2</v>
      </c>
      <c r="I536" s="426"/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31.5" customHeight="1">
      <c r="B537" s="347"/>
      <c r="C537" s="252" t="s">
        <v>982</v>
      </c>
      <c r="D537" s="252" t="s">
        <v>287</v>
      </c>
      <c r="E537" s="253" t="s">
        <v>2744</v>
      </c>
      <c r="F537" s="236" t="s">
        <v>2745</v>
      </c>
      <c r="G537" s="254" t="s">
        <v>452</v>
      </c>
      <c r="H537" s="255">
        <v>2.5</v>
      </c>
      <c r="I537" s="123">
        <v>0</v>
      </c>
      <c r="J537" s="256">
        <f>ROUND(I537*H537,2)</f>
        <v>0</v>
      </c>
      <c r="K537" s="236" t="s">
        <v>291</v>
      </c>
      <c r="L537" s="347"/>
      <c r="M537" s="372" t="s">
        <v>5</v>
      </c>
      <c r="N537" s="373" t="s">
        <v>48</v>
      </c>
      <c r="O537" s="300"/>
      <c r="P537" s="374">
        <f>O537*H537</f>
        <v>0</v>
      </c>
      <c r="Q537" s="374">
        <v>0</v>
      </c>
      <c r="R537" s="374">
        <f>Q537*H537</f>
        <v>0</v>
      </c>
      <c r="S537" s="374">
        <v>0.006</v>
      </c>
      <c r="T537" s="375">
        <f>S537*H537</f>
        <v>0.015</v>
      </c>
      <c r="AR537" s="341" t="s">
        <v>292</v>
      </c>
      <c r="AT537" s="341" t="s">
        <v>287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292</v>
      </c>
      <c r="BM537" s="341" t="s">
        <v>2746</v>
      </c>
    </row>
    <row r="538" spans="2:51" s="261" customFormat="1" ht="13.5">
      <c r="B538" s="377"/>
      <c r="D538" s="262" t="s">
        <v>294</v>
      </c>
      <c r="E538" s="263" t="s">
        <v>5</v>
      </c>
      <c r="F538" s="238" t="s">
        <v>298</v>
      </c>
      <c r="H538" s="264" t="s">
        <v>5</v>
      </c>
      <c r="I538" s="136"/>
      <c r="L538" s="377"/>
      <c r="M538" s="378"/>
      <c r="N538" s="379"/>
      <c r="O538" s="379"/>
      <c r="P538" s="379"/>
      <c r="Q538" s="379"/>
      <c r="R538" s="379"/>
      <c r="S538" s="379"/>
      <c r="T538" s="380"/>
      <c r="AT538" s="264" t="s">
        <v>294</v>
      </c>
      <c r="AU538" s="264" t="s">
        <v>86</v>
      </c>
      <c r="AV538" s="261" t="s">
        <v>26</v>
      </c>
      <c r="AW538" s="261" t="s">
        <v>40</v>
      </c>
      <c r="AX538" s="261" t="s">
        <v>77</v>
      </c>
      <c r="AY538" s="264" t="s">
        <v>284</v>
      </c>
    </row>
    <row r="539" spans="2:51" s="257" customFormat="1" ht="13.5">
      <c r="B539" s="381"/>
      <c r="D539" s="258" t="s">
        <v>294</v>
      </c>
      <c r="E539" s="259" t="s">
        <v>5</v>
      </c>
      <c r="F539" s="237" t="s">
        <v>1648</v>
      </c>
      <c r="H539" s="260">
        <v>2.5</v>
      </c>
      <c r="I539" s="426"/>
      <c r="L539" s="381"/>
      <c r="M539" s="382"/>
      <c r="N539" s="383"/>
      <c r="O539" s="383"/>
      <c r="P539" s="383"/>
      <c r="Q539" s="383"/>
      <c r="R539" s="383"/>
      <c r="S539" s="383"/>
      <c r="T539" s="384"/>
      <c r="AT539" s="265" t="s">
        <v>294</v>
      </c>
      <c r="AU539" s="265" t="s">
        <v>86</v>
      </c>
      <c r="AV539" s="257" t="s">
        <v>86</v>
      </c>
      <c r="AW539" s="257" t="s">
        <v>40</v>
      </c>
      <c r="AX539" s="257" t="s">
        <v>26</v>
      </c>
      <c r="AY539" s="265" t="s">
        <v>284</v>
      </c>
    </row>
    <row r="540" spans="2:65" s="285" customFormat="1" ht="31.5" customHeight="1">
      <c r="B540" s="347"/>
      <c r="C540" s="252" t="s">
        <v>987</v>
      </c>
      <c r="D540" s="252" t="s">
        <v>287</v>
      </c>
      <c r="E540" s="253" t="s">
        <v>2747</v>
      </c>
      <c r="F540" s="236" t="s">
        <v>2748</v>
      </c>
      <c r="G540" s="254" t="s">
        <v>452</v>
      </c>
      <c r="H540" s="255">
        <v>1.4</v>
      </c>
      <c r="I540" s="123">
        <v>0</v>
      </c>
      <c r="J540" s="256">
        <f>ROUND(I540*H540,2)</f>
        <v>0</v>
      </c>
      <c r="K540" s="236" t="s">
        <v>291</v>
      </c>
      <c r="L540" s="347"/>
      <c r="M540" s="372" t="s">
        <v>5</v>
      </c>
      <c r="N540" s="373" t="s">
        <v>48</v>
      </c>
      <c r="O540" s="300"/>
      <c r="P540" s="374">
        <f>O540*H540</f>
        <v>0</v>
      </c>
      <c r="Q540" s="374">
        <v>0</v>
      </c>
      <c r="R540" s="374">
        <f>Q540*H540</f>
        <v>0</v>
      </c>
      <c r="S540" s="374">
        <v>0.099</v>
      </c>
      <c r="T540" s="375">
        <f>S540*H540</f>
        <v>0.1386</v>
      </c>
      <c r="AR540" s="341" t="s">
        <v>292</v>
      </c>
      <c r="AT540" s="341" t="s">
        <v>287</v>
      </c>
      <c r="AU540" s="341" t="s">
        <v>86</v>
      </c>
      <c r="AY540" s="341" t="s">
        <v>284</v>
      </c>
      <c r="BE540" s="376">
        <f>IF(N540="základní",J540,0)</f>
        <v>0</v>
      </c>
      <c r="BF540" s="376">
        <f>IF(N540="snížená",J540,0)</f>
        <v>0</v>
      </c>
      <c r="BG540" s="376">
        <f>IF(N540="zákl. přenesená",J540,0)</f>
        <v>0</v>
      </c>
      <c r="BH540" s="376">
        <f>IF(N540="sníž. přenesená",J540,0)</f>
        <v>0</v>
      </c>
      <c r="BI540" s="376">
        <f>IF(N540="nulová",J540,0)</f>
        <v>0</v>
      </c>
      <c r="BJ540" s="341" t="s">
        <v>26</v>
      </c>
      <c r="BK540" s="376">
        <f>ROUND(I540*H540,2)</f>
        <v>0</v>
      </c>
      <c r="BL540" s="341" t="s">
        <v>292</v>
      </c>
      <c r="BM540" s="341" t="s">
        <v>2749</v>
      </c>
    </row>
    <row r="541" spans="2:51" s="261" customFormat="1" ht="13.5">
      <c r="B541" s="377"/>
      <c r="D541" s="262" t="s">
        <v>294</v>
      </c>
      <c r="E541" s="263" t="s">
        <v>5</v>
      </c>
      <c r="F541" s="238" t="s">
        <v>298</v>
      </c>
      <c r="H541" s="264" t="s">
        <v>5</v>
      </c>
      <c r="I541" s="136"/>
      <c r="L541" s="377"/>
      <c r="M541" s="378"/>
      <c r="N541" s="379"/>
      <c r="O541" s="379"/>
      <c r="P541" s="379"/>
      <c r="Q541" s="379"/>
      <c r="R541" s="379"/>
      <c r="S541" s="379"/>
      <c r="T541" s="380"/>
      <c r="AT541" s="264" t="s">
        <v>294</v>
      </c>
      <c r="AU541" s="264" t="s">
        <v>86</v>
      </c>
      <c r="AV541" s="261" t="s">
        <v>26</v>
      </c>
      <c r="AW541" s="261" t="s">
        <v>40</v>
      </c>
      <c r="AX541" s="261" t="s">
        <v>77</v>
      </c>
      <c r="AY541" s="264" t="s">
        <v>284</v>
      </c>
    </row>
    <row r="542" spans="2:51" s="257" customFormat="1" ht="13.5">
      <c r="B542" s="381"/>
      <c r="D542" s="258" t="s">
        <v>294</v>
      </c>
      <c r="E542" s="259" t="s">
        <v>2345</v>
      </c>
      <c r="F542" s="237" t="s">
        <v>2750</v>
      </c>
      <c r="H542" s="260">
        <v>1.4</v>
      </c>
      <c r="I542" s="426"/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31.5" customHeight="1">
      <c r="B543" s="347"/>
      <c r="C543" s="252" t="s">
        <v>992</v>
      </c>
      <c r="D543" s="252" t="s">
        <v>287</v>
      </c>
      <c r="E543" s="253" t="s">
        <v>2751</v>
      </c>
      <c r="F543" s="236" t="s">
        <v>2752</v>
      </c>
      <c r="G543" s="254" t="s">
        <v>452</v>
      </c>
      <c r="H543" s="255">
        <v>1.4</v>
      </c>
      <c r="I543" s="123">
        <v>0</v>
      </c>
      <c r="J543" s="256">
        <f>ROUND(I543*H543,2)</f>
        <v>0</v>
      </c>
      <c r="K543" s="236" t="s">
        <v>291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0.033</v>
      </c>
      <c r="T543" s="375">
        <f>S543*H543</f>
        <v>0.0462</v>
      </c>
      <c r="AR543" s="341" t="s">
        <v>292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292</v>
      </c>
      <c r="BM543" s="341" t="s">
        <v>2753</v>
      </c>
    </row>
    <row r="544" spans="2:51" s="257" customFormat="1" ht="13.5">
      <c r="B544" s="381"/>
      <c r="D544" s="258" t="s">
        <v>294</v>
      </c>
      <c r="E544" s="259" t="s">
        <v>5</v>
      </c>
      <c r="F544" s="237" t="s">
        <v>2345</v>
      </c>
      <c r="H544" s="260">
        <v>1.4</v>
      </c>
      <c r="I544" s="426"/>
      <c r="L544" s="381"/>
      <c r="M544" s="382"/>
      <c r="N544" s="383"/>
      <c r="O544" s="383"/>
      <c r="P544" s="383"/>
      <c r="Q544" s="383"/>
      <c r="R544" s="383"/>
      <c r="S544" s="383"/>
      <c r="T544" s="384"/>
      <c r="AT544" s="265" t="s">
        <v>294</v>
      </c>
      <c r="AU544" s="265" t="s">
        <v>86</v>
      </c>
      <c r="AV544" s="257" t="s">
        <v>86</v>
      </c>
      <c r="AW544" s="257" t="s">
        <v>40</v>
      </c>
      <c r="AX544" s="257" t="s">
        <v>26</v>
      </c>
      <c r="AY544" s="265" t="s">
        <v>284</v>
      </c>
    </row>
    <row r="545" spans="2:65" s="285" customFormat="1" ht="31.5" customHeight="1">
      <c r="B545" s="347"/>
      <c r="C545" s="252" t="s">
        <v>997</v>
      </c>
      <c r="D545" s="252" t="s">
        <v>287</v>
      </c>
      <c r="E545" s="253" t="s">
        <v>2754</v>
      </c>
      <c r="F545" s="236" t="s">
        <v>2755</v>
      </c>
      <c r="G545" s="254" t="s">
        <v>290</v>
      </c>
      <c r="H545" s="255">
        <v>456</v>
      </c>
      <c r="I545" s="123">
        <v>0</v>
      </c>
      <c r="J545" s="256">
        <f>ROUND(I545*H545,2)</f>
        <v>0</v>
      </c>
      <c r="K545" s="236" t="s">
        <v>291</v>
      </c>
      <c r="L545" s="347"/>
      <c r="M545" s="372" t="s">
        <v>5</v>
      </c>
      <c r="N545" s="373" t="s">
        <v>48</v>
      </c>
      <c r="O545" s="300"/>
      <c r="P545" s="374">
        <f>O545*H545</f>
        <v>0</v>
      </c>
      <c r="Q545" s="374">
        <v>0</v>
      </c>
      <c r="R545" s="374">
        <f>Q545*H545</f>
        <v>0</v>
      </c>
      <c r="S545" s="374">
        <v>0.01</v>
      </c>
      <c r="T545" s="375">
        <f>S545*H545</f>
        <v>4.5600000000000005</v>
      </c>
      <c r="AR545" s="341" t="s">
        <v>292</v>
      </c>
      <c r="AT545" s="341" t="s">
        <v>287</v>
      </c>
      <c r="AU545" s="341" t="s">
        <v>86</v>
      </c>
      <c r="AY545" s="341" t="s">
        <v>284</v>
      </c>
      <c r="BE545" s="376">
        <f>IF(N545="základní",J545,0)</f>
        <v>0</v>
      </c>
      <c r="BF545" s="376">
        <f>IF(N545="snížená",J545,0)</f>
        <v>0</v>
      </c>
      <c r="BG545" s="376">
        <f>IF(N545="zákl. přenesená",J545,0)</f>
        <v>0</v>
      </c>
      <c r="BH545" s="376">
        <f>IF(N545="sníž. přenesená",J545,0)</f>
        <v>0</v>
      </c>
      <c r="BI545" s="376">
        <f>IF(N545="nulová",J545,0)</f>
        <v>0</v>
      </c>
      <c r="BJ545" s="341" t="s">
        <v>26</v>
      </c>
      <c r="BK545" s="376">
        <f>ROUND(I545*H545,2)</f>
        <v>0</v>
      </c>
      <c r="BL545" s="341" t="s">
        <v>292</v>
      </c>
      <c r="BM545" s="341" t="s">
        <v>2756</v>
      </c>
    </row>
    <row r="546" spans="2:51" s="257" customFormat="1" ht="13.5">
      <c r="B546" s="381"/>
      <c r="D546" s="258" t="s">
        <v>294</v>
      </c>
      <c r="E546" s="259" t="s">
        <v>5</v>
      </c>
      <c r="F546" s="237" t="s">
        <v>2357</v>
      </c>
      <c r="H546" s="260">
        <v>456</v>
      </c>
      <c r="I546" s="426"/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26</v>
      </c>
      <c r="AY546" s="265" t="s">
        <v>284</v>
      </c>
    </row>
    <row r="547" spans="2:65" s="285" customFormat="1" ht="31.5" customHeight="1">
      <c r="B547" s="347"/>
      <c r="C547" s="252" t="s">
        <v>1002</v>
      </c>
      <c r="D547" s="252" t="s">
        <v>287</v>
      </c>
      <c r="E547" s="253" t="s">
        <v>1026</v>
      </c>
      <c r="F547" s="236" t="s">
        <v>1027</v>
      </c>
      <c r="G547" s="254" t="s">
        <v>290</v>
      </c>
      <c r="H547" s="255">
        <v>25</v>
      </c>
      <c r="I547" s="123">
        <v>0</v>
      </c>
      <c r="J547" s="256">
        <f>ROUND(I547*H547,2)</f>
        <v>0</v>
      </c>
      <c r="K547" s="236" t="s">
        <v>291</v>
      </c>
      <c r="L547" s="347"/>
      <c r="M547" s="372" t="s">
        <v>5</v>
      </c>
      <c r="N547" s="373" t="s">
        <v>48</v>
      </c>
      <c r="O547" s="300"/>
      <c r="P547" s="374">
        <f>O547*H547</f>
        <v>0</v>
      </c>
      <c r="Q547" s="374">
        <v>0</v>
      </c>
      <c r="R547" s="374">
        <f>Q547*H547</f>
        <v>0</v>
      </c>
      <c r="S547" s="374">
        <v>0.01</v>
      </c>
      <c r="T547" s="375">
        <f>S547*H547</f>
        <v>0.25</v>
      </c>
      <c r="AR547" s="341" t="s">
        <v>292</v>
      </c>
      <c r="AT547" s="341" t="s">
        <v>287</v>
      </c>
      <c r="AU547" s="341" t="s">
        <v>86</v>
      </c>
      <c r="AY547" s="341" t="s">
        <v>284</v>
      </c>
      <c r="BE547" s="376">
        <f>IF(N547="základní",J547,0)</f>
        <v>0</v>
      </c>
      <c r="BF547" s="376">
        <f>IF(N547="snížená",J547,0)</f>
        <v>0</v>
      </c>
      <c r="BG547" s="376">
        <f>IF(N547="zákl. přenesená",J547,0)</f>
        <v>0</v>
      </c>
      <c r="BH547" s="376">
        <f>IF(N547="sníž. přenesená",J547,0)</f>
        <v>0</v>
      </c>
      <c r="BI547" s="376">
        <f>IF(N547="nulová",J547,0)</f>
        <v>0</v>
      </c>
      <c r="BJ547" s="341" t="s">
        <v>26</v>
      </c>
      <c r="BK547" s="376">
        <f>ROUND(I547*H547,2)</f>
        <v>0</v>
      </c>
      <c r="BL547" s="341" t="s">
        <v>292</v>
      </c>
      <c r="BM547" s="341" t="s">
        <v>2757</v>
      </c>
    </row>
    <row r="548" spans="2:51" s="261" customFormat="1" ht="13.5">
      <c r="B548" s="377"/>
      <c r="D548" s="262" t="s">
        <v>294</v>
      </c>
      <c r="E548" s="263" t="s">
        <v>5</v>
      </c>
      <c r="F548" s="238" t="s">
        <v>2588</v>
      </c>
      <c r="H548" s="264" t="s">
        <v>5</v>
      </c>
      <c r="I548" s="136"/>
      <c r="L548" s="377"/>
      <c r="M548" s="378"/>
      <c r="N548" s="379"/>
      <c r="O548" s="379"/>
      <c r="P548" s="379"/>
      <c r="Q548" s="379"/>
      <c r="R548" s="379"/>
      <c r="S548" s="379"/>
      <c r="T548" s="380"/>
      <c r="AT548" s="264" t="s">
        <v>294</v>
      </c>
      <c r="AU548" s="264" t="s">
        <v>86</v>
      </c>
      <c r="AV548" s="261" t="s">
        <v>26</v>
      </c>
      <c r="AW548" s="261" t="s">
        <v>40</v>
      </c>
      <c r="AX548" s="261" t="s">
        <v>77</v>
      </c>
      <c r="AY548" s="264" t="s">
        <v>284</v>
      </c>
    </row>
    <row r="549" spans="2:51" s="257" customFormat="1" ht="13.5">
      <c r="B549" s="381"/>
      <c r="D549" s="258" t="s">
        <v>294</v>
      </c>
      <c r="E549" s="259" t="s">
        <v>2379</v>
      </c>
      <c r="F549" s="237" t="s">
        <v>404</v>
      </c>
      <c r="H549" s="260">
        <v>25</v>
      </c>
      <c r="I549" s="426"/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1007</v>
      </c>
      <c r="D550" s="252" t="s">
        <v>287</v>
      </c>
      <c r="E550" s="253" t="s">
        <v>2099</v>
      </c>
      <c r="F550" s="236" t="s">
        <v>2758</v>
      </c>
      <c r="G550" s="254" t="s">
        <v>290</v>
      </c>
      <c r="H550" s="255">
        <v>165.588</v>
      </c>
      <c r="I550" s="123">
        <v>0</v>
      </c>
      <c r="J550" s="256">
        <f>ROUND(I550*H550,2)</f>
        <v>0</v>
      </c>
      <c r="K550" s="236" t="s">
        <v>291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</v>
      </c>
      <c r="R550" s="374">
        <f>Q550*H550</f>
        <v>0</v>
      </c>
      <c r="S550" s="374">
        <v>0.046</v>
      </c>
      <c r="T550" s="375">
        <f>S550*H550</f>
        <v>7.617048</v>
      </c>
      <c r="AR550" s="341" t="s">
        <v>292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292</v>
      </c>
      <c r="BM550" s="341" t="s">
        <v>2759</v>
      </c>
    </row>
    <row r="551" spans="2:51" s="257" customFormat="1" ht="13.5">
      <c r="B551" s="381"/>
      <c r="D551" s="258" t="s">
        <v>294</v>
      </c>
      <c r="E551" s="259" t="s">
        <v>5</v>
      </c>
      <c r="F551" s="237" t="s">
        <v>2373</v>
      </c>
      <c r="H551" s="260">
        <v>165.588</v>
      </c>
      <c r="I551" s="426"/>
      <c r="L551" s="381"/>
      <c r="M551" s="382"/>
      <c r="N551" s="383"/>
      <c r="O551" s="383"/>
      <c r="P551" s="383"/>
      <c r="Q551" s="383"/>
      <c r="R551" s="383"/>
      <c r="S551" s="383"/>
      <c r="T551" s="384"/>
      <c r="AT551" s="265" t="s">
        <v>294</v>
      </c>
      <c r="AU551" s="265" t="s">
        <v>86</v>
      </c>
      <c r="AV551" s="257" t="s">
        <v>86</v>
      </c>
      <c r="AW551" s="257" t="s">
        <v>40</v>
      </c>
      <c r="AX551" s="257" t="s">
        <v>26</v>
      </c>
      <c r="AY551" s="265" t="s">
        <v>284</v>
      </c>
    </row>
    <row r="552" spans="2:65" s="285" customFormat="1" ht="22.5" customHeight="1">
      <c r="B552" s="347"/>
      <c r="C552" s="252" t="s">
        <v>1012</v>
      </c>
      <c r="D552" s="252" t="s">
        <v>287</v>
      </c>
      <c r="E552" s="253" t="s">
        <v>2102</v>
      </c>
      <c r="F552" s="236" t="s">
        <v>2760</v>
      </c>
      <c r="G552" s="254" t="s">
        <v>290</v>
      </c>
      <c r="H552" s="255">
        <v>40.264</v>
      </c>
      <c r="I552" s="123">
        <v>0</v>
      </c>
      <c r="J552" s="256">
        <f>ROUND(I552*H552,2)</f>
        <v>0</v>
      </c>
      <c r="K552" s="236" t="s">
        <v>291</v>
      </c>
      <c r="L552" s="347"/>
      <c r="M552" s="372" t="s">
        <v>5</v>
      </c>
      <c r="N552" s="373" t="s">
        <v>48</v>
      </c>
      <c r="O552" s="300"/>
      <c r="P552" s="374">
        <f>O552*H552</f>
        <v>0</v>
      </c>
      <c r="Q552" s="374">
        <v>0</v>
      </c>
      <c r="R552" s="374">
        <f>Q552*H552</f>
        <v>0</v>
      </c>
      <c r="S552" s="374">
        <v>0.059</v>
      </c>
      <c r="T552" s="375">
        <f>S552*H552</f>
        <v>2.375576</v>
      </c>
      <c r="AR552" s="341" t="s">
        <v>292</v>
      </c>
      <c r="AT552" s="341" t="s">
        <v>287</v>
      </c>
      <c r="AU552" s="341" t="s">
        <v>86</v>
      </c>
      <c r="AY552" s="341" t="s">
        <v>284</v>
      </c>
      <c r="BE552" s="376">
        <f>IF(N552="základní",J552,0)</f>
        <v>0</v>
      </c>
      <c r="BF552" s="376">
        <f>IF(N552="snížená",J552,0)</f>
        <v>0</v>
      </c>
      <c r="BG552" s="376">
        <f>IF(N552="zákl. přenesená",J552,0)</f>
        <v>0</v>
      </c>
      <c r="BH552" s="376">
        <f>IF(N552="sníž. přenesená",J552,0)</f>
        <v>0</v>
      </c>
      <c r="BI552" s="376">
        <f>IF(N552="nulová",J552,0)</f>
        <v>0</v>
      </c>
      <c r="BJ552" s="341" t="s">
        <v>26</v>
      </c>
      <c r="BK552" s="376">
        <f>ROUND(I552*H552,2)</f>
        <v>0</v>
      </c>
      <c r="BL552" s="341" t="s">
        <v>292</v>
      </c>
      <c r="BM552" s="341" t="s">
        <v>2761</v>
      </c>
    </row>
    <row r="553" spans="2:51" s="257" customFormat="1" ht="13.5">
      <c r="B553" s="381"/>
      <c r="D553" s="258" t="s">
        <v>294</v>
      </c>
      <c r="E553" s="259" t="s">
        <v>5</v>
      </c>
      <c r="F553" s="237" t="s">
        <v>2377</v>
      </c>
      <c r="H553" s="260">
        <v>40.264</v>
      </c>
      <c r="I553" s="426"/>
      <c r="L553" s="381"/>
      <c r="M553" s="382"/>
      <c r="N553" s="383"/>
      <c r="O553" s="383"/>
      <c r="P553" s="383"/>
      <c r="Q553" s="383"/>
      <c r="R553" s="383"/>
      <c r="S553" s="383"/>
      <c r="T553" s="384"/>
      <c r="AT553" s="265" t="s">
        <v>294</v>
      </c>
      <c r="AU553" s="265" t="s">
        <v>86</v>
      </c>
      <c r="AV553" s="257" t="s">
        <v>86</v>
      </c>
      <c r="AW553" s="257" t="s">
        <v>40</v>
      </c>
      <c r="AX553" s="257" t="s">
        <v>26</v>
      </c>
      <c r="AY553" s="265" t="s">
        <v>284</v>
      </c>
    </row>
    <row r="554" spans="2:65" s="285" customFormat="1" ht="22.5" customHeight="1">
      <c r="B554" s="347"/>
      <c r="C554" s="403" t="s">
        <v>1016</v>
      </c>
      <c r="D554" s="252" t="s">
        <v>287</v>
      </c>
      <c r="E554" s="253" t="s">
        <v>1060</v>
      </c>
      <c r="F554" s="236" t="s">
        <v>3204</v>
      </c>
      <c r="G554" s="254" t="s">
        <v>909</v>
      </c>
      <c r="H554" s="255">
        <v>2</v>
      </c>
      <c r="I554" s="123">
        <v>0</v>
      </c>
      <c r="J554" s="256">
        <f>ROUND(I554*H554,2)</f>
        <v>0</v>
      </c>
      <c r="K554" s="236" t="s">
        <v>5</v>
      </c>
      <c r="L554" s="347"/>
      <c r="M554" s="372" t="s">
        <v>5</v>
      </c>
      <c r="N554" s="373" t="s">
        <v>48</v>
      </c>
      <c r="O554" s="300"/>
      <c r="P554" s="374">
        <f>O554*H554</f>
        <v>0</v>
      </c>
      <c r="Q554" s="374">
        <v>0</v>
      </c>
      <c r="R554" s="374">
        <f>Q554*H554</f>
        <v>0</v>
      </c>
      <c r="S554" s="374">
        <v>0.03</v>
      </c>
      <c r="T554" s="375">
        <f>S554*H554</f>
        <v>0.06</v>
      </c>
      <c r="AR554" s="341" t="s">
        <v>292</v>
      </c>
      <c r="AT554" s="341" t="s">
        <v>287</v>
      </c>
      <c r="AU554" s="341" t="s">
        <v>86</v>
      </c>
      <c r="AY554" s="341" t="s">
        <v>284</v>
      </c>
      <c r="BE554" s="376">
        <f>IF(N554="základní",J554,0)</f>
        <v>0</v>
      </c>
      <c r="BF554" s="376">
        <f>IF(N554="snížená",J554,0)</f>
        <v>0</v>
      </c>
      <c r="BG554" s="376">
        <f>IF(N554="zákl. přenesená",J554,0)</f>
        <v>0</v>
      </c>
      <c r="BH554" s="376">
        <f>IF(N554="sníž. přenesená",J554,0)</f>
        <v>0</v>
      </c>
      <c r="BI554" s="376">
        <f>IF(N554="nulová",J554,0)</f>
        <v>0</v>
      </c>
      <c r="BJ554" s="341" t="s">
        <v>26</v>
      </c>
      <c r="BK554" s="376">
        <f>ROUND(I554*H554,2)</f>
        <v>0</v>
      </c>
      <c r="BL554" s="341" t="s">
        <v>292</v>
      </c>
      <c r="BM554" s="341" t="s">
        <v>2762</v>
      </c>
    </row>
    <row r="555" spans="2:51" s="261" customFormat="1" ht="13.5">
      <c r="B555" s="377"/>
      <c r="D555" s="262" t="s">
        <v>294</v>
      </c>
      <c r="E555" s="263" t="s">
        <v>5</v>
      </c>
      <c r="F555" s="238" t="s">
        <v>298</v>
      </c>
      <c r="H555" s="264" t="s">
        <v>5</v>
      </c>
      <c r="I555" s="136"/>
      <c r="L555" s="377"/>
      <c r="M555" s="378"/>
      <c r="N555" s="379"/>
      <c r="O555" s="379"/>
      <c r="P555" s="379"/>
      <c r="Q555" s="379"/>
      <c r="R555" s="379"/>
      <c r="S555" s="379"/>
      <c r="T555" s="380"/>
      <c r="AT555" s="264" t="s">
        <v>294</v>
      </c>
      <c r="AU555" s="264" t="s">
        <v>86</v>
      </c>
      <c r="AV555" s="261" t="s">
        <v>26</v>
      </c>
      <c r="AW555" s="261" t="s">
        <v>40</v>
      </c>
      <c r="AX555" s="261" t="s">
        <v>77</v>
      </c>
      <c r="AY555" s="264" t="s">
        <v>284</v>
      </c>
    </row>
    <row r="556" spans="2:51" s="257" customFormat="1" ht="13.5">
      <c r="B556" s="381"/>
      <c r="D556" s="258" t="s">
        <v>294</v>
      </c>
      <c r="E556" s="259" t="s">
        <v>5</v>
      </c>
      <c r="F556" s="237" t="s">
        <v>86</v>
      </c>
      <c r="H556" s="260">
        <v>2</v>
      </c>
      <c r="I556" s="426"/>
      <c r="L556" s="381"/>
      <c r="M556" s="382"/>
      <c r="N556" s="383"/>
      <c r="O556" s="383"/>
      <c r="P556" s="383"/>
      <c r="Q556" s="383"/>
      <c r="R556" s="383"/>
      <c r="S556" s="383"/>
      <c r="T556" s="384"/>
      <c r="AT556" s="265" t="s">
        <v>294</v>
      </c>
      <c r="AU556" s="265" t="s">
        <v>86</v>
      </c>
      <c r="AV556" s="257" t="s">
        <v>86</v>
      </c>
      <c r="AW556" s="257" t="s">
        <v>40</v>
      </c>
      <c r="AX556" s="257" t="s">
        <v>26</v>
      </c>
      <c r="AY556" s="265" t="s">
        <v>284</v>
      </c>
    </row>
    <row r="557" spans="2:65" s="285" customFormat="1" ht="22.5" customHeight="1">
      <c r="B557" s="347"/>
      <c r="C557" s="252" t="s">
        <v>1020</v>
      </c>
      <c r="D557" s="252" t="s">
        <v>287</v>
      </c>
      <c r="E557" s="253" t="s">
        <v>2109</v>
      </c>
      <c r="F557" s="236" t="s">
        <v>2763</v>
      </c>
      <c r="G557" s="254" t="s">
        <v>909</v>
      </c>
      <c r="H557" s="255">
        <v>1</v>
      </c>
      <c r="I557" s="123">
        <v>0</v>
      </c>
      <c r="J557" s="256">
        <f>ROUND(I557*H557,2)</f>
        <v>0</v>
      </c>
      <c r="K557" s="236" t="s">
        <v>5</v>
      </c>
      <c r="L557" s="347"/>
      <c r="M557" s="372" t="s">
        <v>5</v>
      </c>
      <c r="N557" s="373" t="s">
        <v>48</v>
      </c>
      <c r="O557" s="300"/>
      <c r="P557" s="374">
        <f>O557*H557</f>
        <v>0</v>
      </c>
      <c r="Q557" s="374">
        <v>0</v>
      </c>
      <c r="R557" s="374">
        <f>Q557*H557</f>
        <v>0</v>
      </c>
      <c r="S557" s="374">
        <v>0.03</v>
      </c>
      <c r="T557" s="375">
        <f>S557*H557</f>
        <v>0.03</v>
      </c>
      <c r="AR557" s="341" t="s">
        <v>292</v>
      </c>
      <c r="AT557" s="341" t="s">
        <v>287</v>
      </c>
      <c r="AU557" s="341" t="s">
        <v>86</v>
      </c>
      <c r="AY557" s="341" t="s">
        <v>284</v>
      </c>
      <c r="BE557" s="376">
        <f>IF(N557="základní",J557,0)</f>
        <v>0</v>
      </c>
      <c r="BF557" s="376">
        <f>IF(N557="snížená",J557,0)</f>
        <v>0</v>
      </c>
      <c r="BG557" s="376">
        <f>IF(N557="zákl. přenesená",J557,0)</f>
        <v>0</v>
      </c>
      <c r="BH557" s="376">
        <f>IF(N557="sníž. přenesená",J557,0)</f>
        <v>0</v>
      </c>
      <c r="BI557" s="376">
        <f>IF(N557="nulová",J557,0)</f>
        <v>0</v>
      </c>
      <c r="BJ557" s="341" t="s">
        <v>26</v>
      </c>
      <c r="BK557" s="376">
        <f>ROUND(I557*H557,2)</f>
        <v>0</v>
      </c>
      <c r="BL557" s="341" t="s">
        <v>292</v>
      </c>
      <c r="BM557" s="341" t="s">
        <v>2764</v>
      </c>
    </row>
    <row r="558" spans="2:51" s="261" customFormat="1" ht="13.5">
      <c r="B558" s="377"/>
      <c r="D558" s="262" t="s">
        <v>294</v>
      </c>
      <c r="E558" s="263" t="s">
        <v>5</v>
      </c>
      <c r="F558" s="238" t="s">
        <v>298</v>
      </c>
      <c r="H558" s="264" t="s">
        <v>5</v>
      </c>
      <c r="I558" s="136"/>
      <c r="L558" s="377"/>
      <c r="M558" s="378"/>
      <c r="N558" s="379"/>
      <c r="O558" s="379"/>
      <c r="P558" s="379"/>
      <c r="Q558" s="379"/>
      <c r="R558" s="379"/>
      <c r="S558" s="379"/>
      <c r="T558" s="380"/>
      <c r="AT558" s="264" t="s">
        <v>294</v>
      </c>
      <c r="AU558" s="264" t="s">
        <v>86</v>
      </c>
      <c r="AV558" s="261" t="s">
        <v>26</v>
      </c>
      <c r="AW558" s="261" t="s">
        <v>40</v>
      </c>
      <c r="AX558" s="261" t="s">
        <v>77</v>
      </c>
      <c r="AY558" s="264" t="s">
        <v>284</v>
      </c>
    </row>
    <row r="559" spans="2:51" s="257" customFormat="1" ht="13.5">
      <c r="B559" s="381"/>
      <c r="D559" s="258" t="s">
        <v>294</v>
      </c>
      <c r="E559" s="259" t="s">
        <v>5</v>
      </c>
      <c r="F559" s="237" t="s">
        <v>26</v>
      </c>
      <c r="H559" s="260">
        <v>1</v>
      </c>
      <c r="I559" s="426"/>
      <c r="L559" s="381"/>
      <c r="M559" s="382"/>
      <c r="N559" s="383"/>
      <c r="O559" s="383"/>
      <c r="P559" s="383"/>
      <c r="Q559" s="383"/>
      <c r="R559" s="383"/>
      <c r="S559" s="383"/>
      <c r="T559" s="384"/>
      <c r="AT559" s="265" t="s">
        <v>294</v>
      </c>
      <c r="AU559" s="265" t="s">
        <v>86</v>
      </c>
      <c r="AV559" s="257" t="s">
        <v>86</v>
      </c>
      <c r="AW559" s="257" t="s">
        <v>40</v>
      </c>
      <c r="AX559" s="257" t="s">
        <v>26</v>
      </c>
      <c r="AY559" s="265" t="s">
        <v>284</v>
      </c>
    </row>
    <row r="560" spans="2:65" s="285" customFormat="1" ht="22.5" customHeight="1">
      <c r="B560" s="347"/>
      <c r="C560" s="252" t="s">
        <v>1025</v>
      </c>
      <c r="D560" s="252" t="s">
        <v>287</v>
      </c>
      <c r="E560" s="253" t="s">
        <v>2765</v>
      </c>
      <c r="F560" s="236" t="s">
        <v>2766</v>
      </c>
      <c r="G560" s="254" t="s">
        <v>909</v>
      </c>
      <c r="H560" s="255">
        <v>1</v>
      </c>
      <c r="I560" s="123">
        <v>0</v>
      </c>
      <c r="J560" s="256">
        <f>ROUND(I560*H560,2)</f>
        <v>0</v>
      </c>
      <c r="K560" s="236" t="s">
        <v>5</v>
      </c>
      <c r="L560" s="347"/>
      <c r="M560" s="372" t="s">
        <v>5</v>
      </c>
      <c r="N560" s="373" t="s">
        <v>48</v>
      </c>
      <c r="O560" s="300"/>
      <c r="P560" s="374">
        <f>O560*H560</f>
        <v>0</v>
      </c>
      <c r="Q560" s="374">
        <v>0</v>
      </c>
      <c r="R560" s="374">
        <f>Q560*H560</f>
        <v>0</v>
      </c>
      <c r="S560" s="374">
        <v>0.03</v>
      </c>
      <c r="T560" s="375">
        <f>S560*H560</f>
        <v>0.03</v>
      </c>
      <c r="AR560" s="341" t="s">
        <v>292</v>
      </c>
      <c r="AT560" s="341" t="s">
        <v>287</v>
      </c>
      <c r="AU560" s="341" t="s">
        <v>86</v>
      </c>
      <c r="AY560" s="341" t="s">
        <v>284</v>
      </c>
      <c r="BE560" s="376">
        <f>IF(N560="základní",J560,0)</f>
        <v>0</v>
      </c>
      <c r="BF560" s="376">
        <f>IF(N560="snížená",J560,0)</f>
        <v>0</v>
      </c>
      <c r="BG560" s="376">
        <f>IF(N560="zákl. přenesená",J560,0)</f>
        <v>0</v>
      </c>
      <c r="BH560" s="376">
        <f>IF(N560="sníž. přenesená",J560,0)</f>
        <v>0</v>
      </c>
      <c r="BI560" s="376">
        <f>IF(N560="nulová",J560,0)</f>
        <v>0</v>
      </c>
      <c r="BJ560" s="341" t="s">
        <v>26</v>
      </c>
      <c r="BK560" s="376">
        <f>ROUND(I560*H560,2)</f>
        <v>0</v>
      </c>
      <c r="BL560" s="341" t="s">
        <v>292</v>
      </c>
      <c r="BM560" s="341" t="s">
        <v>2767</v>
      </c>
    </row>
    <row r="561" spans="2:51" s="261" customFormat="1" ht="13.5">
      <c r="B561" s="377"/>
      <c r="D561" s="262" t="s">
        <v>294</v>
      </c>
      <c r="E561" s="263" t="s">
        <v>5</v>
      </c>
      <c r="F561" s="238" t="s">
        <v>298</v>
      </c>
      <c r="H561" s="264" t="s">
        <v>5</v>
      </c>
      <c r="I561" s="136"/>
      <c r="L561" s="377"/>
      <c r="M561" s="378"/>
      <c r="N561" s="379"/>
      <c r="O561" s="379"/>
      <c r="P561" s="379"/>
      <c r="Q561" s="379"/>
      <c r="R561" s="379"/>
      <c r="S561" s="379"/>
      <c r="T561" s="380"/>
      <c r="AT561" s="264" t="s">
        <v>294</v>
      </c>
      <c r="AU561" s="264" t="s">
        <v>86</v>
      </c>
      <c r="AV561" s="261" t="s">
        <v>26</v>
      </c>
      <c r="AW561" s="261" t="s">
        <v>40</v>
      </c>
      <c r="AX561" s="261" t="s">
        <v>77</v>
      </c>
      <c r="AY561" s="264" t="s">
        <v>284</v>
      </c>
    </row>
    <row r="562" spans="2:51" s="257" customFormat="1" ht="13.5">
      <c r="B562" s="381"/>
      <c r="D562" s="262" t="s">
        <v>294</v>
      </c>
      <c r="E562" s="265" t="s">
        <v>5</v>
      </c>
      <c r="F562" s="239" t="s">
        <v>26</v>
      </c>
      <c r="H562" s="266">
        <v>1</v>
      </c>
      <c r="I562" s="426"/>
      <c r="L562" s="381"/>
      <c r="M562" s="382"/>
      <c r="N562" s="383"/>
      <c r="O562" s="383"/>
      <c r="P562" s="383"/>
      <c r="Q562" s="383"/>
      <c r="R562" s="383"/>
      <c r="S562" s="383"/>
      <c r="T562" s="384"/>
      <c r="AT562" s="265" t="s">
        <v>294</v>
      </c>
      <c r="AU562" s="265" t="s">
        <v>86</v>
      </c>
      <c r="AV562" s="257" t="s">
        <v>86</v>
      </c>
      <c r="AW562" s="257" t="s">
        <v>40</v>
      </c>
      <c r="AX562" s="257" t="s">
        <v>26</v>
      </c>
      <c r="AY562" s="265" t="s">
        <v>284</v>
      </c>
    </row>
    <row r="563" spans="2:63" s="246" customFormat="1" ht="29.85" customHeight="1">
      <c r="B563" s="365"/>
      <c r="D563" s="250" t="s">
        <v>76</v>
      </c>
      <c r="E563" s="242" t="s">
        <v>784</v>
      </c>
      <c r="F563" s="242" t="s">
        <v>1075</v>
      </c>
      <c r="I563" s="425"/>
      <c r="J563" s="251">
        <f>BK563</f>
        <v>0</v>
      </c>
      <c r="L563" s="365"/>
      <c r="M563" s="366"/>
      <c r="N563" s="367"/>
      <c r="O563" s="367"/>
      <c r="P563" s="368">
        <f>SUM(P564:P569)</f>
        <v>0</v>
      </c>
      <c r="Q563" s="367"/>
      <c r="R563" s="368">
        <f>SUM(R564:R569)</f>
        <v>0</v>
      </c>
      <c r="S563" s="367"/>
      <c r="T563" s="369">
        <f>SUM(T564:T569)</f>
        <v>0</v>
      </c>
      <c r="AR563" s="247" t="s">
        <v>26</v>
      </c>
      <c r="AT563" s="370" t="s">
        <v>76</v>
      </c>
      <c r="AU563" s="370" t="s">
        <v>26</v>
      </c>
      <c r="AY563" s="247" t="s">
        <v>284</v>
      </c>
      <c r="BK563" s="371">
        <f>SUM(BK564:BK569)</f>
        <v>0</v>
      </c>
    </row>
    <row r="564" spans="2:65" s="285" customFormat="1" ht="31.5" customHeight="1">
      <c r="B564" s="347"/>
      <c r="C564" s="252" t="s">
        <v>1032</v>
      </c>
      <c r="D564" s="252" t="s">
        <v>287</v>
      </c>
      <c r="E564" s="253" t="s">
        <v>2117</v>
      </c>
      <c r="F564" s="236" t="s">
        <v>2118</v>
      </c>
      <c r="G564" s="254" t="s">
        <v>462</v>
      </c>
      <c r="H564" s="255">
        <v>89.122</v>
      </c>
      <c r="I564" s="123">
        <v>0</v>
      </c>
      <c r="J564" s="256">
        <f>ROUND(I564*H564,2)</f>
        <v>0</v>
      </c>
      <c r="K564" s="236" t="s">
        <v>291</v>
      </c>
      <c r="L564" s="347"/>
      <c r="M564" s="372" t="s">
        <v>5</v>
      </c>
      <c r="N564" s="373" t="s">
        <v>48</v>
      </c>
      <c r="O564" s="300"/>
      <c r="P564" s="374">
        <f>O564*H564</f>
        <v>0</v>
      </c>
      <c r="Q564" s="374">
        <v>0</v>
      </c>
      <c r="R564" s="374">
        <f>Q564*H564</f>
        <v>0</v>
      </c>
      <c r="S564" s="374">
        <v>0</v>
      </c>
      <c r="T564" s="375">
        <f>S564*H564</f>
        <v>0</v>
      </c>
      <c r="AR564" s="341" t="s">
        <v>292</v>
      </c>
      <c r="AT564" s="341" t="s">
        <v>287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292</v>
      </c>
      <c r="BM564" s="341" t="s">
        <v>2768</v>
      </c>
    </row>
    <row r="565" spans="2:65" s="285" customFormat="1" ht="22.5" customHeight="1">
      <c r="B565" s="347"/>
      <c r="C565" s="252" t="s">
        <v>1040</v>
      </c>
      <c r="D565" s="252" t="s">
        <v>287</v>
      </c>
      <c r="E565" s="253" t="s">
        <v>1081</v>
      </c>
      <c r="F565" s="236" t="s">
        <v>2120</v>
      </c>
      <c r="G565" s="254" t="s">
        <v>462</v>
      </c>
      <c r="H565" s="255">
        <v>89.122</v>
      </c>
      <c r="I565" s="123">
        <v>0</v>
      </c>
      <c r="J565" s="256">
        <f>ROUND(I565*H565,2)</f>
        <v>0</v>
      </c>
      <c r="K565" s="236" t="s">
        <v>291</v>
      </c>
      <c r="L565" s="347"/>
      <c r="M565" s="372" t="s">
        <v>5</v>
      </c>
      <c r="N565" s="373" t="s">
        <v>48</v>
      </c>
      <c r="O565" s="300"/>
      <c r="P565" s="374">
        <f>O565*H565</f>
        <v>0</v>
      </c>
      <c r="Q565" s="374">
        <v>0</v>
      </c>
      <c r="R565" s="374">
        <f>Q565*H565</f>
        <v>0</v>
      </c>
      <c r="S565" s="374">
        <v>0</v>
      </c>
      <c r="T565" s="375">
        <f>S565*H565</f>
        <v>0</v>
      </c>
      <c r="AR565" s="341" t="s">
        <v>292</v>
      </c>
      <c r="AT565" s="341" t="s">
        <v>287</v>
      </c>
      <c r="AU565" s="341" t="s">
        <v>86</v>
      </c>
      <c r="AY565" s="341" t="s">
        <v>284</v>
      </c>
      <c r="BE565" s="376">
        <f>IF(N565="základní",J565,0)</f>
        <v>0</v>
      </c>
      <c r="BF565" s="376">
        <f>IF(N565="snížená",J565,0)</f>
        <v>0</v>
      </c>
      <c r="BG565" s="376">
        <f>IF(N565="zákl. přenesená",J565,0)</f>
        <v>0</v>
      </c>
      <c r="BH565" s="376">
        <f>IF(N565="sníž. přenesená",J565,0)</f>
        <v>0</v>
      </c>
      <c r="BI565" s="376">
        <f>IF(N565="nulová",J565,0)</f>
        <v>0</v>
      </c>
      <c r="BJ565" s="341" t="s">
        <v>26</v>
      </c>
      <c r="BK565" s="376">
        <f>ROUND(I565*H565,2)</f>
        <v>0</v>
      </c>
      <c r="BL565" s="341" t="s">
        <v>292</v>
      </c>
      <c r="BM565" s="341" t="s">
        <v>2769</v>
      </c>
    </row>
    <row r="566" spans="2:65" s="285" customFormat="1" ht="22.5" customHeight="1">
      <c r="B566" s="347"/>
      <c r="C566" s="252" t="s">
        <v>1045</v>
      </c>
      <c r="D566" s="252" t="s">
        <v>287</v>
      </c>
      <c r="E566" s="253" t="s">
        <v>1085</v>
      </c>
      <c r="F566" s="236" t="s">
        <v>2122</v>
      </c>
      <c r="G566" s="254" t="s">
        <v>462</v>
      </c>
      <c r="H566" s="255">
        <v>891.22</v>
      </c>
      <c r="I566" s="123">
        <v>0</v>
      </c>
      <c r="J566" s="256">
        <f>ROUND(I566*H566,2)</f>
        <v>0</v>
      </c>
      <c r="K566" s="236" t="s">
        <v>291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</v>
      </c>
      <c r="R566" s="374">
        <f>Q566*H566</f>
        <v>0</v>
      </c>
      <c r="S566" s="374">
        <v>0</v>
      </c>
      <c r="T566" s="375">
        <f>S566*H566</f>
        <v>0</v>
      </c>
      <c r="AR566" s="341" t="s">
        <v>292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292</v>
      </c>
      <c r="BM566" s="341" t="s">
        <v>2770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2771</v>
      </c>
      <c r="H567" s="260">
        <v>891.22</v>
      </c>
      <c r="I567" s="426"/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52" t="s">
        <v>1050</v>
      </c>
      <c r="D568" s="252" t="s">
        <v>287</v>
      </c>
      <c r="E568" s="253" t="s">
        <v>1099</v>
      </c>
      <c r="F568" s="236" t="s">
        <v>1100</v>
      </c>
      <c r="G568" s="254" t="s">
        <v>462</v>
      </c>
      <c r="H568" s="255">
        <v>89.122</v>
      </c>
      <c r="I568" s="123">
        <v>0</v>
      </c>
      <c r="J568" s="256">
        <f>ROUND(I568*H568,2)</f>
        <v>0</v>
      </c>
      <c r="K568" s="236" t="s">
        <v>5</v>
      </c>
      <c r="L568" s="347"/>
      <c r="M568" s="372" t="s">
        <v>5</v>
      </c>
      <c r="N568" s="373" t="s">
        <v>48</v>
      </c>
      <c r="O568" s="300"/>
      <c r="P568" s="374">
        <f>O568*H568</f>
        <v>0</v>
      </c>
      <c r="Q568" s="374">
        <v>0</v>
      </c>
      <c r="R568" s="374">
        <f>Q568*H568</f>
        <v>0</v>
      </c>
      <c r="S568" s="374">
        <v>0</v>
      </c>
      <c r="T568" s="375">
        <f>S568*H568</f>
        <v>0</v>
      </c>
      <c r="AR568" s="341" t="s">
        <v>292</v>
      </c>
      <c r="AT568" s="341" t="s">
        <v>287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292</v>
      </c>
      <c r="BM568" s="341" t="s">
        <v>2772</v>
      </c>
    </row>
    <row r="569" spans="2:65" s="285" customFormat="1" ht="44.25" customHeight="1">
      <c r="B569" s="347"/>
      <c r="C569" s="252" t="s">
        <v>1055</v>
      </c>
      <c r="D569" s="252" t="s">
        <v>287</v>
      </c>
      <c r="E569" s="253" t="s">
        <v>2126</v>
      </c>
      <c r="F569" s="236" t="s">
        <v>2127</v>
      </c>
      <c r="G569" s="254" t="s">
        <v>462</v>
      </c>
      <c r="H569" s="255">
        <v>217.068</v>
      </c>
      <c r="I569" s="123">
        <v>0</v>
      </c>
      <c r="J569" s="256">
        <f>ROUND(I569*H569,2)</f>
        <v>0</v>
      </c>
      <c r="K569" s="236" t="s">
        <v>291</v>
      </c>
      <c r="L569" s="347"/>
      <c r="M569" s="372" t="s">
        <v>5</v>
      </c>
      <c r="N569" s="373" t="s">
        <v>48</v>
      </c>
      <c r="O569" s="300"/>
      <c r="P569" s="374">
        <f>O569*H569</f>
        <v>0</v>
      </c>
      <c r="Q569" s="374">
        <v>0</v>
      </c>
      <c r="R569" s="374">
        <f>Q569*H569</f>
        <v>0</v>
      </c>
      <c r="S569" s="374">
        <v>0</v>
      </c>
      <c r="T569" s="375">
        <f>S569*H569</f>
        <v>0</v>
      </c>
      <c r="AR569" s="341" t="s">
        <v>292</v>
      </c>
      <c r="AT569" s="341" t="s">
        <v>287</v>
      </c>
      <c r="AU569" s="341" t="s">
        <v>86</v>
      </c>
      <c r="AY569" s="341" t="s">
        <v>284</v>
      </c>
      <c r="BE569" s="376">
        <f>IF(N569="základní",J569,0)</f>
        <v>0</v>
      </c>
      <c r="BF569" s="376">
        <f>IF(N569="snížená",J569,0)</f>
        <v>0</v>
      </c>
      <c r="BG569" s="376">
        <f>IF(N569="zákl. přenesená",J569,0)</f>
        <v>0</v>
      </c>
      <c r="BH569" s="376">
        <f>IF(N569="sníž. přenesená",J569,0)</f>
        <v>0</v>
      </c>
      <c r="BI569" s="376">
        <f>IF(N569="nulová",J569,0)</f>
        <v>0</v>
      </c>
      <c r="BJ569" s="341" t="s">
        <v>26</v>
      </c>
      <c r="BK569" s="376">
        <f>ROUND(I569*H569,2)</f>
        <v>0</v>
      </c>
      <c r="BL569" s="341" t="s">
        <v>292</v>
      </c>
      <c r="BM569" s="341" t="s">
        <v>2773</v>
      </c>
    </row>
    <row r="570" spans="2:63" s="246" customFormat="1" ht="37.35" customHeight="1">
      <c r="B570" s="365"/>
      <c r="D570" s="247" t="s">
        <v>76</v>
      </c>
      <c r="E570" s="248" t="s">
        <v>1183</v>
      </c>
      <c r="F570" s="248" t="s">
        <v>1184</v>
      </c>
      <c r="I570" s="425"/>
      <c r="J570" s="249">
        <f>BK570</f>
        <v>0</v>
      </c>
      <c r="L570" s="365"/>
      <c r="M570" s="366"/>
      <c r="N570" s="367"/>
      <c r="O570" s="367"/>
      <c r="P570" s="368">
        <f>P571+P599+P623+P635+P647+P662+P711+P717+P727+P733+P745</f>
        <v>0</v>
      </c>
      <c r="Q570" s="367"/>
      <c r="R570" s="368">
        <f>R571+R599+R623+R635+R647+R662+R711+R717+R727+R733+R745</f>
        <v>8.03830018</v>
      </c>
      <c r="S570" s="367"/>
      <c r="T570" s="369">
        <f>T571+T599+T623+T635+T647+T662+T711+T717+T727+T733+T745</f>
        <v>0.6162557999999999</v>
      </c>
      <c r="AR570" s="247" t="s">
        <v>86</v>
      </c>
      <c r="AT570" s="370" t="s">
        <v>76</v>
      </c>
      <c r="AU570" s="370" t="s">
        <v>77</v>
      </c>
      <c r="AY570" s="247" t="s">
        <v>284</v>
      </c>
      <c r="BK570" s="371">
        <f>BK571+BK599+BK623+BK635+BK647+BK662+BK711+BK717+BK727+BK733+BK745</f>
        <v>0</v>
      </c>
    </row>
    <row r="571" spans="2:63" s="246" customFormat="1" ht="19.9" customHeight="1">
      <c r="B571" s="365"/>
      <c r="D571" s="250" t="s">
        <v>76</v>
      </c>
      <c r="E571" s="242" t="s">
        <v>1185</v>
      </c>
      <c r="F571" s="242" t="s">
        <v>1186</v>
      </c>
      <c r="I571" s="425"/>
      <c r="J571" s="251">
        <f>BK571</f>
        <v>0</v>
      </c>
      <c r="L571" s="365"/>
      <c r="M571" s="366"/>
      <c r="N571" s="367"/>
      <c r="O571" s="367"/>
      <c r="P571" s="368">
        <f>SUM(P572:P598)</f>
        <v>0</v>
      </c>
      <c r="Q571" s="367"/>
      <c r="R571" s="368">
        <f>SUM(R572:R598)</f>
        <v>0.286192</v>
      </c>
      <c r="S571" s="367"/>
      <c r="T571" s="369">
        <f>SUM(T572:T598)</f>
        <v>0.01632</v>
      </c>
      <c r="AR571" s="247" t="s">
        <v>86</v>
      </c>
      <c r="AT571" s="370" t="s">
        <v>76</v>
      </c>
      <c r="AU571" s="370" t="s">
        <v>26</v>
      </c>
      <c r="AY571" s="247" t="s">
        <v>284</v>
      </c>
      <c r="BK571" s="371">
        <f>SUM(BK572:BK598)</f>
        <v>0</v>
      </c>
    </row>
    <row r="572" spans="2:65" s="285" customFormat="1" ht="22.5" customHeight="1">
      <c r="B572" s="347"/>
      <c r="C572" s="252" t="s">
        <v>1059</v>
      </c>
      <c r="D572" s="252" t="s">
        <v>287</v>
      </c>
      <c r="E572" s="253" t="s">
        <v>1193</v>
      </c>
      <c r="F572" s="236" t="s">
        <v>2133</v>
      </c>
      <c r="G572" s="254" t="s">
        <v>290</v>
      </c>
      <c r="H572" s="255">
        <v>4.08</v>
      </c>
      <c r="I572" s="123">
        <v>0</v>
      </c>
      <c r="J572" s="256">
        <f>ROUND(I572*H572,2)</f>
        <v>0</v>
      </c>
      <c r="K572" s="236" t="s">
        <v>291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2774</v>
      </c>
    </row>
    <row r="573" spans="2:51" s="257" customFormat="1" ht="13.5">
      <c r="B573" s="381"/>
      <c r="D573" s="258" t="s">
        <v>294</v>
      </c>
      <c r="E573" s="259" t="s">
        <v>5</v>
      </c>
      <c r="F573" s="237" t="s">
        <v>2334</v>
      </c>
      <c r="H573" s="260">
        <v>4.08</v>
      </c>
      <c r="I573" s="426"/>
      <c r="L573" s="381"/>
      <c r="M573" s="382"/>
      <c r="N573" s="383"/>
      <c r="O573" s="383"/>
      <c r="P573" s="383"/>
      <c r="Q573" s="383"/>
      <c r="R573" s="383"/>
      <c r="S573" s="383"/>
      <c r="T573" s="384"/>
      <c r="AT573" s="265" t="s">
        <v>294</v>
      </c>
      <c r="AU573" s="265" t="s">
        <v>86</v>
      </c>
      <c r="AV573" s="257" t="s">
        <v>86</v>
      </c>
      <c r="AW573" s="257" t="s">
        <v>40</v>
      </c>
      <c r="AX573" s="257" t="s">
        <v>26</v>
      </c>
      <c r="AY573" s="265" t="s">
        <v>284</v>
      </c>
    </row>
    <row r="574" spans="2:65" s="285" customFormat="1" ht="22.5" customHeight="1">
      <c r="B574" s="347"/>
      <c r="C574" s="272" t="s">
        <v>1063</v>
      </c>
      <c r="D574" s="272" t="s">
        <v>439</v>
      </c>
      <c r="E574" s="273" t="s">
        <v>1204</v>
      </c>
      <c r="F574" s="274" t="s">
        <v>2135</v>
      </c>
      <c r="G574" s="275" t="s">
        <v>462</v>
      </c>
      <c r="H574" s="276">
        <v>0.001</v>
      </c>
      <c r="I574" s="145">
        <v>0</v>
      </c>
      <c r="J574" s="277">
        <f>ROUND(I574*H574,2)</f>
        <v>0</v>
      </c>
      <c r="K574" s="274" t="s">
        <v>291</v>
      </c>
      <c r="L574" s="399"/>
      <c r="M574" s="400" t="s">
        <v>5</v>
      </c>
      <c r="N574" s="401" t="s">
        <v>48</v>
      </c>
      <c r="O574" s="300"/>
      <c r="P574" s="374">
        <f>O574*H574</f>
        <v>0</v>
      </c>
      <c r="Q574" s="374">
        <v>1</v>
      </c>
      <c r="R574" s="374">
        <f>Q574*H574</f>
        <v>0.001</v>
      </c>
      <c r="S574" s="374">
        <v>0</v>
      </c>
      <c r="T574" s="375">
        <f>S574*H574</f>
        <v>0</v>
      </c>
      <c r="AR574" s="341" t="s">
        <v>444</v>
      </c>
      <c r="AT574" s="341" t="s">
        <v>439</v>
      </c>
      <c r="AU574" s="341" t="s">
        <v>86</v>
      </c>
      <c r="AY574" s="341" t="s">
        <v>284</v>
      </c>
      <c r="BE574" s="376">
        <f>IF(N574="základní",J574,0)</f>
        <v>0</v>
      </c>
      <c r="BF574" s="376">
        <f>IF(N574="snížená",J574,0)</f>
        <v>0</v>
      </c>
      <c r="BG574" s="376">
        <f>IF(N574="zákl. přenesená",J574,0)</f>
        <v>0</v>
      </c>
      <c r="BH574" s="376">
        <f>IF(N574="sníž. přenesená",J574,0)</f>
        <v>0</v>
      </c>
      <c r="BI574" s="376">
        <f>IF(N574="nulová",J574,0)</f>
        <v>0</v>
      </c>
      <c r="BJ574" s="341" t="s">
        <v>26</v>
      </c>
      <c r="BK574" s="376">
        <f>ROUND(I574*H574,2)</f>
        <v>0</v>
      </c>
      <c r="BL574" s="341" t="s">
        <v>363</v>
      </c>
      <c r="BM574" s="341" t="s">
        <v>2775</v>
      </c>
    </row>
    <row r="575" spans="2:51" s="257" customFormat="1" ht="13.5">
      <c r="B575" s="381"/>
      <c r="D575" s="258" t="s">
        <v>294</v>
      </c>
      <c r="E575" s="259" t="s">
        <v>5</v>
      </c>
      <c r="F575" s="237" t="s">
        <v>2776</v>
      </c>
      <c r="H575" s="260">
        <v>0.001</v>
      </c>
      <c r="I575" s="426"/>
      <c r="L575" s="381"/>
      <c r="M575" s="382"/>
      <c r="N575" s="383"/>
      <c r="O575" s="383"/>
      <c r="P575" s="383"/>
      <c r="Q575" s="383"/>
      <c r="R575" s="383"/>
      <c r="S575" s="383"/>
      <c r="T575" s="384"/>
      <c r="AT575" s="265" t="s">
        <v>294</v>
      </c>
      <c r="AU575" s="265" t="s">
        <v>86</v>
      </c>
      <c r="AV575" s="257" t="s">
        <v>86</v>
      </c>
      <c r="AW575" s="257" t="s">
        <v>40</v>
      </c>
      <c r="AX575" s="257" t="s">
        <v>26</v>
      </c>
      <c r="AY575" s="265" t="s">
        <v>284</v>
      </c>
    </row>
    <row r="576" spans="2:65" s="285" customFormat="1" ht="31.5" customHeight="1">
      <c r="B576" s="347"/>
      <c r="C576" s="252" t="s">
        <v>1067</v>
      </c>
      <c r="D576" s="252" t="s">
        <v>287</v>
      </c>
      <c r="E576" s="253" t="s">
        <v>1188</v>
      </c>
      <c r="F576" s="236" t="s">
        <v>1189</v>
      </c>
      <c r="G576" s="254" t="s">
        <v>290</v>
      </c>
      <c r="H576" s="255">
        <v>4.08</v>
      </c>
      <c r="I576" s="123">
        <v>0</v>
      </c>
      <c r="J576" s="256">
        <f>ROUND(I576*H576,2)</f>
        <v>0</v>
      </c>
      <c r="K576" s="236" t="s">
        <v>5</v>
      </c>
      <c r="L576" s="347"/>
      <c r="M576" s="372" t="s">
        <v>5</v>
      </c>
      <c r="N576" s="373" t="s">
        <v>48</v>
      </c>
      <c r="O576" s="300"/>
      <c r="P576" s="374">
        <f>O576*H576</f>
        <v>0</v>
      </c>
      <c r="Q576" s="374">
        <v>0</v>
      </c>
      <c r="R576" s="374">
        <f>Q576*H576</f>
        <v>0</v>
      </c>
      <c r="S576" s="374">
        <v>0.004</v>
      </c>
      <c r="T576" s="375">
        <f>S576*H576</f>
        <v>0.01632</v>
      </c>
      <c r="AR576" s="341" t="s">
        <v>363</v>
      </c>
      <c r="AT576" s="341" t="s">
        <v>287</v>
      </c>
      <c r="AU576" s="341" t="s">
        <v>86</v>
      </c>
      <c r="AY576" s="341" t="s">
        <v>284</v>
      </c>
      <c r="BE576" s="376">
        <f>IF(N576="základní",J576,0)</f>
        <v>0</v>
      </c>
      <c r="BF576" s="376">
        <f>IF(N576="snížená",J576,0)</f>
        <v>0</v>
      </c>
      <c r="BG576" s="376">
        <f>IF(N576="zákl. přenesená",J576,0)</f>
        <v>0</v>
      </c>
      <c r="BH576" s="376">
        <f>IF(N576="sníž. přenesená",J576,0)</f>
        <v>0</v>
      </c>
      <c r="BI576" s="376">
        <f>IF(N576="nulová",J576,0)</f>
        <v>0</v>
      </c>
      <c r="BJ576" s="341" t="s">
        <v>26</v>
      </c>
      <c r="BK576" s="376">
        <f>ROUND(I576*H576,2)</f>
        <v>0</v>
      </c>
      <c r="BL576" s="341" t="s">
        <v>363</v>
      </c>
      <c r="BM576" s="341" t="s">
        <v>2777</v>
      </c>
    </row>
    <row r="577" spans="2:51" s="257" customFormat="1" ht="13.5">
      <c r="B577" s="381"/>
      <c r="D577" s="262" t="s">
        <v>294</v>
      </c>
      <c r="E577" s="265" t="s">
        <v>5</v>
      </c>
      <c r="F577" s="239" t="s">
        <v>2778</v>
      </c>
      <c r="H577" s="266">
        <v>0.21</v>
      </c>
      <c r="I577" s="426"/>
      <c r="L577" s="381"/>
      <c r="M577" s="382"/>
      <c r="N577" s="383"/>
      <c r="O577" s="383"/>
      <c r="P577" s="383"/>
      <c r="Q577" s="383"/>
      <c r="R577" s="383"/>
      <c r="S577" s="383"/>
      <c r="T577" s="384"/>
      <c r="AT577" s="265" t="s">
        <v>294</v>
      </c>
      <c r="AU577" s="265" t="s">
        <v>86</v>
      </c>
      <c r="AV577" s="257" t="s">
        <v>86</v>
      </c>
      <c r="AW577" s="257" t="s">
        <v>40</v>
      </c>
      <c r="AX577" s="257" t="s">
        <v>77</v>
      </c>
      <c r="AY577" s="265" t="s">
        <v>284</v>
      </c>
    </row>
    <row r="578" spans="2:51" s="257" customFormat="1" ht="13.5">
      <c r="B578" s="381"/>
      <c r="D578" s="262" t="s">
        <v>294</v>
      </c>
      <c r="E578" s="265" t="s">
        <v>2779</v>
      </c>
      <c r="F578" s="239" t="s">
        <v>2780</v>
      </c>
      <c r="H578" s="266">
        <v>3.87</v>
      </c>
      <c r="I578" s="426"/>
      <c r="L578" s="381"/>
      <c r="M578" s="382"/>
      <c r="N578" s="383"/>
      <c r="O578" s="383"/>
      <c r="P578" s="383"/>
      <c r="Q578" s="383"/>
      <c r="R578" s="383"/>
      <c r="S578" s="383"/>
      <c r="T578" s="384"/>
      <c r="AT578" s="265" t="s">
        <v>294</v>
      </c>
      <c r="AU578" s="265" t="s">
        <v>86</v>
      </c>
      <c r="AV578" s="257" t="s">
        <v>86</v>
      </c>
      <c r="AW578" s="257" t="s">
        <v>40</v>
      </c>
      <c r="AX578" s="257" t="s">
        <v>77</v>
      </c>
      <c r="AY578" s="265" t="s">
        <v>284</v>
      </c>
    </row>
    <row r="579" spans="2:51" s="267" customFormat="1" ht="13.5">
      <c r="B579" s="390"/>
      <c r="D579" s="258" t="s">
        <v>294</v>
      </c>
      <c r="E579" s="268" t="s">
        <v>2334</v>
      </c>
      <c r="F579" s="240" t="s">
        <v>304</v>
      </c>
      <c r="H579" s="269">
        <v>4.08</v>
      </c>
      <c r="I579" s="427"/>
      <c r="L579" s="390"/>
      <c r="M579" s="391"/>
      <c r="N579" s="392"/>
      <c r="O579" s="392"/>
      <c r="P579" s="392"/>
      <c r="Q579" s="392"/>
      <c r="R579" s="392"/>
      <c r="S579" s="392"/>
      <c r="T579" s="393"/>
      <c r="AT579" s="394" t="s">
        <v>294</v>
      </c>
      <c r="AU579" s="394" t="s">
        <v>86</v>
      </c>
      <c r="AV579" s="267" t="s">
        <v>292</v>
      </c>
      <c r="AW579" s="267" t="s">
        <v>40</v>
      </c>
      <c r="AX579" s="267" t="s">
        <v>26</v>
      </c>
      <c r="AY579" s="394" t="s">
        <v>284</v>
      </c>
    </row>
    <row r="580" spans="2:65" s="285" customFormat="1" ht="22.5" customHeight="1">
      <c r="B580" s="347"/>
      <c r="C580" s="252" t="s">
        <v>1071</v>
      </c>
      <c r="D580" s="252" t="s">
        <v>287</v>
      </c>
      <c r="E580" s="253" t="s">
        <v>1210</v>
      </c>
      <c r="F580" s="236" t="s">
        <v>2138</v>
      </c>
      <c r="G580" s="254" t="s">
        <v>290</v>
      </c>
      <c r="H580" s="255">
        <v>4.08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0.0004</v>
      </c>
      <c r="R580" s="374">
        <f>Q580*H580</f>
        <v>0.0016320000000000002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2781</v>
      </c>
    </row>
    <row r="581" spans="2:51" s="257" customFormat="1" ht="13.5">
      <c r="B581" s="381"/>
      <c r="D581" s="258" t="s">
        <v>294</v>
      </c>
      <c r="E581" s="259" t="s">
        <v>5</v>
      </c>
      <c r="F581" s="237" t="s">
        <v>2334</v>
      </c>
      <c r="H581" s="260">
        <v>4.08</v>
      </c>
      <c r="I581" s="426"/>
      <c r="L581" s="381"/>
      <c r="M581" s="382"/>
      <c r="N581" s="383"/>
      <c r="O581" s="383"/>
      <c r="P581" s="383"/>
      <c r="Q581" s="383"/>
      <c r="R581" s="383"/>
      <c r="S581" s="383"/>
      <c r="T581" s="384"/>
      <c r="AT581" s="265" t="s">
        <v>294</v>
      </c>
      <c r="AU581" s="265" t="s">
        <v>86</v>
      </c>
      <c r="AV581" s="257" t="s">
        <v>86</v>
      </c>
      <c r="AW581" s="257" t="s">
        <v>40</v>
      </c>
      <c r="AX581" s="257" t="s">
        <v>26</v>
      </c>
      <c r="AY581" s="265" t="s">
        <v>284</v>
      </c>
    </row>
    <row r="582" spans="2:65" s="285" customFormat="1" ht="22.5" customHeight="1">
      <c r="B582" s="347"/>
      <c r="C582" s="272" t="s">
        <v>1076</v>
      </c>
      <c r="D582" s="272" t="s">
        <v>439</v>
      </c>
      <c r="E582" s="273" t="s">
        <v>1218</v>
      </c>
      <c r="F582" s="274" t="s">
        <v>1219</v>
      </c>
      <c r="G582" s="275" t="s">
        <v>290</v>
      </c>
      <c r="H582" s="276">
        <v>4.896</v>
      </c>
      <c r="I582" s="145">
        <v>0</v>
      </c>
      <c r="J582" s="277">
        <f>ROUND(I582*H582,2)</f>
        <v>0</v>
      </c>
      <c r="K582" s="274" t="s">
        <v>5</v>
      </c>
      <c r="L582" s="399"/>
      <c r="M582" s="400" t="s">
        <v>5</v>
      </c>
      <c r="N582" s="401" t="s">
        <v>48</v>
      </c>
      <c r="O582" s="300"/>
      <c r="P582" s="374">
        <f>O582*H582</f>
        <v>0</v>
      </c>
      <c r="Q582" s="374">
        <v>0.00388</v>
      </c>
      <c r="R582" s="374">
        <f>Q582*H582</f>
        <v>0.01899648</v>
      </c>
      <c r="S582" s="374">
        <v>0</v>
      </c>
      <c r="T582" s="375">
        <f>S582*H582</f>
        <v>0</v>
      </c>
      <c r="AR582" s="341" t="s">
        <v>444</v>
      </c>
      <c r="AT582" s="341" t="s">
        <v>439</v>
      </c>
      <c r="AU582" s="341" t="s">
        <v>86</v>
      </c>
      <c r="AY582" s="341" t="s">
        <v>284</v>
      </c>
      <c r="BE582" s="376">
        <f>IF(N582="základní",J582,0)</f>
        <v>0</v>
      </c>
      <c r="BF582" s="376">
        <f>IF(N582="snížená",J582,0)</f>
        <v>0</v>
      </c>
      <c r="BG582" s="376">
        <f>IF(N582="zákl. přenesená",J582,0)</f>
        <v>0</v>
      </c>
      <c r="BH582" s="376">
        <f>IF(N582="sníž. přenesená",J582,0)</f>
        <v>0</v>
      </c>
      <c r="BI582" s="376">
        <f>IF(N582="nulová",J582,0)</f>
        <v>0</v>
      </c>
      <c r="BJ582" s="341" t="s">
        <v>26</v>
      </c>
      <c r="BK582" s="376">
        <f>ROUND(I582*H582,2)</f>
        <v>0</v>
      </c>
      <c r="BL582" s="341" t="s">
        <v>363</v>
      </c>
      <c r="BM582" s="341" t="s">
        <v>2782</v>
      </c>
    </row>
    <row r="583" spans="2:51" s="257" customFormat="1" ht="13.5">
      <c r="B583" s="381"/>
      <c r="D583" s="258" t="s">
        <v>294</v>
      </c>
      <c r="E583" s="259" t="s">
        <v>5</v>
      </c>
      <c r="F583" s="237" t="s">
        <v>2783</v>
      </c>
      <c r="H583" s="260">
        <v>4.896</v>
      </c>
      <c r="I583" s="426"/>
      <c r="L583" s="381"/>
      <c r="M583" s="382"/>
      <c r="N583" s="383"/>
      <c r="O583" s="383"/>
      <c r="P583" s="383"/>
      <c r="Q583" s="383"/>
      <c r="R583" s="383"/>
      <c r="S583" s="383"/>
      <c r="T583" s="384"/>
      <c r="AT583" s="265" t="s">
        <v>294</v>
      </c>
      <c r="AU583" s="265" t="s">
        <v>86</v>
      </c>
      <c r="AV583" s="257" t="s">
        <v>86</v>
      </c>
      <c r="AW583" s="257" t="s">
        <v>40</v>
      </c>
      <c r="AX583" s="257" t="s">
        <v>26</v>
      </c>
      <c r="AY583" s="265" t="s">
        <v>284</v>
      </c>
    </row>
    <row r="584" spans="2:65" s="285" customFormat="1" ht="22.5" customHeight="1">
      <c r="B584" s="347"/>
      <c r="C584" s="252" t="s">
        <v>1080</v>
      </c>
      <c r="D584" s="252" t="s">
        <v>287</v>
      </c>
      <c r="E584" s="253" t="s">
        <v>1224</v>
      </c>
      <c r="F584" s="236" t="s">
        <v>1225</v>
      </c>
      <c r="G584" s="254" t="s">
        <v>452</v>
      </c>
      <c r="H584" s="255">
        <v>10.35</v>
      </c>
      <c r="I584" s="123">
        <v>0</v>
      </c>
      <c r="J584" s="256">
        <f>ROUND(I584*H584,2)</f>
        <v>0</v>
      </c>
      <c r="K584" s="236" t="s">
        <v>5</v>
      </c>
      <c r="L584" s="347"/>
      <c r="M584" s="372" t="s">
        <v>5</v>
      </c>
      <c r="N584" s="373" t="s">
        <v>48</v>
      </c>
      <c r="O584" s="300"/>
      <c r="P584" s="374">
        <f>O584*H584</f>
        <v>0</v>
      </c>
      <c r="Q584" s="374">
        <v>0</v>
      </c>
      <c r="R584" s="374">
        <f>Q584*H584</f>
        <v>0</v>
      </c>
      <c r="S584" s="374">
        <v>0</v>
      </c>
      <c r="T584" s="375">
        <f>S584*H584</f>
        <v>0</v>
      </c>
      <c r="AR584" s="341" t="s">
        <v>363</v>
      </c>
      <c r="AT584" s="341" t="s">
        <v>287</v>
      </c>
      <c r="AU584" s="341" t="s">
        <v>86</v>
      </c>
      <c r="AY584" s="341" t="s">
        <v>284</v>
      </c>
      <c r="BE584" s="376">
        <f>IF(N584="základní",J584,0)</f>
        <v>0</v>
      </c>
      <c r="BF584" s="376">
        <f>IF(N584="snížená",J584,0)</f>
        <v>0</v>
      </c>
      <c r="BG584" s="376">
        <f>IF(N584="zákl. přenesená",J584,0)</f>
        <v>0</v>
      </c>
      <c r="BH584" s="376">
        <f>IF(N584="sníž. přenesená",J584,0)</f>
        <v>0</v>
      </c>
      <c r="BI584" s="376">
        <f>IF(N584="nulová",J584,0)</f>
        <v>0</v>
      </c>
      <c r="BJ584" s="341" t="s">
        <v>26</v>
      </c>
      <c r="BK584" s="376">
        <f>ROUND(I584*H584,2)</f>
        <v>0</v>
      </c>
      <c r="BL584" s="341" t="s">
        <v>363</v>
      </c>
      <c r="BM584" s="341" t="s">
        <v>2784</v>
      </c>
    </row>
    <row r="585" spans="2:51" s="261" customFormat="1" ht="13.5">
      <c r="B585" s="377"/>
      <c r="D585" s="262" t="s">
        <v>294</v>
      </c>
      <c r="E585" s="263" t="s">
        <v>5</v>
      </c>
      <c r="F585" s="238" t="s">
        <v>298</v>
      </c>
      <c r="H585" s="264" t="s">
        <v>5</v>
      </c>
      <c r="I585" s="136"/>
      <c r="L585" s="377"/>
      <c r="M585" s="378"/>
      <c r="N585" s="379"/>
      <c r="O585" s="379"/>
      <c r="P585" s="379"/>
      <c r="Q585" s="379"/>
      <c r="R585" s="379"/>
      <c r="S585" s="379"/>
      <c r="T585" s="380"/>
      <c r="AT585" s="264" t="s">
        <v>294</v>
      </c>
      <c r="AU585" s="264" t="s">
        <v>86</v>
      </c>
      <c r="AV585" s="261" t="s">
        <v>26</v>
      </c>
      <c r="AW585" s="261" t="s">
        <v>40</v>
      </c>
      <c r="AX585" s="261" t="s">
        <v>77</v>
      </c>
      <c r="AY585" s="264" t="s">
        <v>284</v>
      </c>
    </row>
    <row r="586" spans="2:51" s="257" customFormat="1" ht="13.5">
      <c r="B586" s="381"/>
      <c r="D586" s="258" t="s">
        <v>294</v>
      </c>
      <c r="E586" s="259" t="s">
        <v>5</v>
      </c>
      <c r="F586" s="237" t="s">
        <v>2785</v>
      </c>
      <c r="H586" s="260">
        <v>10.35</v>
      </c>
      <c r="I586" s="426"/>
      <c r="L586" s="381"/>
      <c r="M586" s="382"/>
      <c r="N586" s="383"/>
      <c r="O586" s="383"/>
      <c r="P586" s="383"/>
      <c r="Q586" s="383"/>
      <c r="R586" s="383"/>
      <c r="S586" s="383"/>
      <c r="T586" s="384"/>
      <c r="AT586" s="265" t="s">
        <v>294</v>
      </c>
      <c r="AU586" s="265" t="s">
        <v>86</v>
      </c>
      <c r="AV586" s="257" t="s">
        <v>86</v>
      </c>
      <c r="AW586" s="257" t="s">
        <v>40</v>
      </c>
      <c r="AX586" s="257" t="s">
        <v>26</v>
      </c>
      <c r="AY586" s="265" t="s">
        <v>284</v>
      </c>
    </row>
    <row r="587" spans="2:65" s="285" customFormat="1" ht="22.5" customHeight="1">
      <c r="B587" s="347"/>
      <c r="C587" s="252" t="s">
        <v>1084</v>
      </c>
      <c r="D587" s="252" t="s">
        <v>287</v>
      </c>
      <c r="E587" s="253" t="s">
        <v>1229</v>
      </c>
      <c r="F587" s="236" t="s">
        <v>1230</v>
      </c>
      <c r="G587" s="254" t="s">
        <v>290</v>
      </c>
      <c r="H587" s="255">
        <v>213.244</v>
      </c>
      <c r="I587" s="123">
        <v>0</v>
      </c>
      <c r="J587" s="256">
        <f>ROUND(I587*H587,2)</f>
        <v>0</v>
      </c>
      <c r="K587" s="236" t="s">
        <v>5</v>
      </c>
      <c r="L587" s="347"/>
      <c r="M587" s="372" t="s">
        <v>5</v>
      </c>
      <c r="N587" s="373" t="s">
        <v>48</v>
      </c>
      <c r="O587" s="300"/>
      <c r="P587" s="374">
        <f>O587*H587</f>
        <v>0</v>
      </c>
      <c r="Q587" s="374">
        <v>0.00078</v>
      </c>
      <c r="R587" s="374">
        <f>Q587*H587</f>
        <v>0.16633032</v>
      </c>
      <c r="S587" s="374">
        <v>0</v>
      </c>
      <c r="T587" s="375">
        <f>S587*H587</f>
        <v>0</v>
      </c>
      <c r="AR587" s="341" t="s">
        <v>363</v>
      </c>
      <c r="AT587" s="341" t="s">
        <v>287</v>
      </c>
      <c r="AU587" s="341" t="s">
        <v>86</v>
      </c>
      <c r="AY587" s="341" t="s">
        <v>284</v>
      </c>
      <c r="BE587" s="376">
        <f>IF(N587="základní",J587,0)</f>
        <v>0</v>
      </c>
      <c r="BF587" s="376">
        <f>IF(N587="snížená",J587,0)</f>
        <v>0</v>
      </c>
      <c r="BG587" s="376">
        <f>IF(N587="zákl. přenesená",J587,0)</f>
        <v>0</v>
      </c>
      <c r="BH587" s="376">
        <f>IF(N587="sníž. přenesená",J587,0)</f>
        <v>0</v>
      </c>
      <c r="BI587" s="376">
        <f>IF(N587="nulová",J587,0)</f>
        <v>0</v>
      </c>
      <c r="BJ587" s="341" t="s">
        <v>26</v>
      </c>
      <c r="BK587" s="376">
        <f>ROUND(I587*H587,2)</f>
        <v>0</v>
      </c>
      <c r="BL587" s="341" t="s">
        <v>363</v>
      </c>
      <c r="BM587" s="341" t="s">
        <v>2786</v>
      </c>
    </row>
    <row r="588" spans="2:51" s="257" customFormat="1" ht="13.5">
      <c r="B588" s="381"/>
      <c r="D588" s="258" t="s">
        <v>294</v>
      </c>
      <c r="E588" s="259" t="s">
        <v>5</v>
      </c>
      <c r="F588" s="237" t="s">
        <v>2787</v>
      </c>
      <c r="H588" s="260">
        <v>213.244</v>
      </c>
      <c r="I588" s="426"/>
      <c r="L588" s="381"/>
      <c r="M588" s="382"/>
      <c r="N588" s="383"/>
      <c r="O588" s="383"/>
      <c r="P588" s="383"/>
      <c r="Q588" s="383"/>
      <c r="R588" s="383"/>
      <c r="S588" s="383"/>
      <c r="T588" s="384"/>
      <c r="AT588" s="265" t="s">
        <v>294</v>
      </c>
      <c r="AU588" s="265" t="s">
        <v>86</v>
      </c>
      <c r="AV588" s="257" t="s">
        <v>86</v>
      </c>
      <c r="AW588" s="257" t="s">
        <v>40</v>
      </c>
      <c r="AX588" s="257" t="s">
        <v>26</v>
      </c>
      <c r="AY588" s="265" t="s">
        <v>284</v>
      </c>
    </row>
    <row r="589" spans="2:65" s="285" customFormat="1" ht="22.5" customHeight="1">
      <c r="B589" s="347"/>
      <c r="C589" s="252" t="s">
        <v>1090</v>
      </c>
      <c r="D589" s="252" t="s">
        <v>287</v>
      </c>
      <c r="E589" s="253" t="s">
        <v>2147</v>
      </c>
      <c r="F589" s="236" t="s">
        <v>2148</v>
      </c>
      <c r="G589" s="254" t="s">
        <v>485</v>
      </c>
      <c r="H589" s="255">
        <v>5</v>
      </c>
      <c r="I589" s="123">
        <v>0</v>
      </c>
      <c r="J589" s="256">
        <f>ROUND(I589*H589,2)</f>
        <v>0</v>
      </c>
      <c r="K589" s="236" t="s">
        <v>5</v>
      </c>
      <c r="L589" s="347"/>
      <c r="M589" s="372" t="s">
        <v>5</v>
      </c>
      <c r="N589" s="373" t="s">
        <v>48</v>
      </c>
      <c r="O589" s="300"/>
      <c r="P589" s="374">
        <f>O589*H589</f>
        <v>0</v>
      </c>
      <c r="Q589" s="374">
        <v>0.00015</v>
      </c>
      <c r="R589" s="374">
        <f>Q589*H589</f>
        <v>0.0007499999999999999</v>
      </c>
      <c r="S589" s="374">
        <v>0</v>
      </c>
      <c r="T589" s="375">
        <f>S589*H589</f>
        <v>0</v>
      </c>
      <c r="AR589" s="341" t="s">
        <v>363</v>
      </c>
      <c r="AT589" s="341" t="s">
        <v>287</v>
      </c>
      <c r="AU589" s="341" t="s">
        <v>86</v>
      </c>
      <c r="AY589" s="341" t="s">
        <v>284</v>
      </c>
      <c r="BE589" s="376">
        <f>IF(N589="základní",J589,0)</f>
        <v>0</v>
      </c>
      <c r="BF589" s="376">
        <f>IF(N589="snížená",J589,0)</f>
        <v>0</v>
      </c>
      <c r="BG589" s="376">
        <f>IF(N589="zákl. přenesená",J589,0)</f>
        <v>0</v>
      </c>
      <c r="BH589" s="376">
        <f>IF(N589="sníž. přenesená",J589,0)</f>
        <v>0</v>
      </c>
      <c r="BI589" s="376">
        <f>IF(N589="nulová",J589,0)</f>
        <v>0</v>
      </c>
      <c r="BJ589" s="341" t="s">
        <v>26</v>
      </c>
      <c r="BK589" s="376">
        <f>ROUND(I589*H589,2)</f>
        <v>0</v>
      </c>
      <c r="BL589" s="341" t="s">
        <v>363</v>
      </c>
      <c r="BM589" s="341" t="s">
        <v>2788</v>
      </c>
    </row>
    <row r="590" spans="2:51" s="261" customFormat="1" ht="13.5">
      <c r="B590" s="377"/>
      <c r="D590" s="262" t="s">
        <v>294</v>
      </c>
      <c r="E590" s="263" t="s">
        <v>5</v>
      </c>
      <c r="F590" s="238" t="s">
        <v>2508</v>
      </c>
      <c r="H590" s="264" t="s">
        <v>5</v>
      </c>
      <c r="I590" s="136"/>
      <c r="L590" s="377"/>
      <c r="M590" s="378"/>
      <c r="N590" s="379"/>
      <c r="O590" s="379"/>
      <c r="P590" s="379"/>
      <c r="Q590" s="379"/>
      <c r="R590" s="379"/>
      <c r="S590" s="379"/>
      <c r="T590" s="380"/>
      <c r="AT590" s="264" t="s">
        <v>294</v>
      </c>
      <c r="AU590" s="264" t="s">
        <v>86</v>
      </c>
      <c r="AV590" s="261" t="s">
        <v>26</v>
      </c>
      <c r="AW590" s="261" t="s">
        <v>40</v>
      </c>
      <c r="AX590" s="261" t="s">
        <v>77</v>
      </c>
      <c r="AY590" s="264" t="s">
        <v>284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319</v>
      </c>
      <c r="H591" s="260">
        <v>5</v>
      </c>
      <c r="I591" s="426"/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22.5" customHeight="1">
      <c r="B592" s="347"/>
      <c r="C592" s="252" t="s">
        <v>1094</v>
      </c>
      <c r="D592" s="252" t="s">
        <v>287</v>
      </c>
      <c r="E592" s="253" t="s">
        <v>2150</v>
      </c>
      <c r="F592" s="236" t="s">
        <v>2151</v>
      </c>
      <c r="G592" s="254" t="s">
        <v>485</v>
      </c>
      <c r="H592" s="255">
        <v>13</v>
      </c>
      <c r="I592" s="123">
        <v>0</v>
      </c>
      <c r="J592" s="256">
        <f>ROUND(I592*H592,2)</f>
        <v>0</v>
      </c>
      <c r="K592" s="236" t="s">
        <v>5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0.00015</v>
      </c>
      <c r="R592" s="374">
        <f>Q592*H592</f>
        <v>0.00195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2789</v>
      </c>
    </row>
    <row r="593" spans="2:51" s="261" customFormat="1" ht="13.5">
      <c r="B593" s="377"/>
      <c r="D593" s="262" t="s">
        <v>294</v>
      </c>
      <c r="E593" s="263" t="s">
        <v>5</v>
      </c>
      <c r="F593" s="238" t="s">
        <v>2508</v>
      </c>
      <c r="H593" s="264" t="s">
        <v>5</v>
      </c>
      <c r="I593" s="136"/>
      <c r="L593" s="377"/>
      <c r="M593" s="378"/>
      <c r="N593" s="379"/>
      <c r="O593" s="379"/>
      <c r="P593" s="379"/>
      <c r="Q593" s="379"/>
      <c r="R593" s="379"/>
      <c r="S593" s="379"/>
      <c r="T593" s="380"/>
      <c r="AT593" s="264" t="s">
        <v>294</v>
      </c>
      <c r="AU593" s="264" t="s">
        <v>86</v>
      </c>
      <c r="AV593" s="261" t="s">
        <v>26</v>
      </c>
      <c r="AW593" s="261" t="s">
        <v>40</v>
      </c>
      <c r="AX593" s="261" t="s">
        <v>77</v>
      </c>
      <c r="AY593" s="264" t="s">
        <v>284</v>
      </c>
    </row>
    <row r="594" spans="2:51" s="257" customFormat="1" ht="13.5">
      <c r="B594" s="381"/>
      <c r="D594" s="258" t="s">
        <v>294</v>
      </c>
      <c r="E594" s="259" t="s">
        <v>5</v>
      </c>
      <c r="F594" s="237" t="s">
        <v>312</v>
      </c>
      <c r="H594" s="260">
        <v>13</v>
      </c>
      <c r="I594" s="426"/>
      <c r="L594" s="381"/>
      <c r="M594" s="382"/>
      <c r="N594" s="383"/>
      <c r="O594" s="383"/>
      <c r="P594" s="383"/>
      <c r="Q594" s="383"/>
      <c r="R594" s="383"/>
      <c r="S594" s="383"/>
      <c r="T594" s="384"/>
      <c r="AT594" s="265" t="s">
        <v>294</v>
      </c>
      <c r="AU594" s="265" t="s">
        <v>86</v>
      </c>
      <c r="AV594" s="257" t="s">
        <v>86</v>
      </c>
      <c r="AW594" s="257" t="s">
        <v>40</v>
      </c>
      <c r="AX594" s="257" t="s">
        <v>26</v>
      </c>
      <c r="AY594" s="265" t="s">
        <v>284</v>
      </c>
    </row>
    <row r="595" spans="2:65" s="285" customFormat="1" ht="22.5" customHeight="1">
      <c r="B595" s="347"/>
      <c r="C595" s="252" t="s">
        <v>1098</v>
      </c>
      <c r="D595" s="252" t="s">
        <v>287</v>
      </c>
      <c r="E595" s="253" t="s">
        <v>1234</v>
      </c>
      <c r="F595" s="236" t="s">
        <v>1235</v>
      </c>
      <c r="G595" s="254" t="s">
        <v>452</v>
      </c>
      <c r="H595" s="255">
        <v>341.19</v>
      </c>
      <c r="I595" s="123">
        <v>0</v>
      </c>
      <c r="J595" s="256">
        <f>ROUND(I595*H595,2)</f>
        <v>0</v>
      </c>
      <c r="K595" s="236" t="s">
        <v>5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0.00028</v>
      </c>
      <c r="R595" s="374">
        <f>Q595*H595</f>
        <v>0.09553319999999998</v>
      </c>
      <c r="S595" s="374">
        <v>0</v>
      </c>
      <c r="T595" s="375">
        <f>S595*H595</f>
        <v>0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2790</v>
      </c>
    </row>
    <row r="596" spans="2:51" s="257" customFormat="1" ht="13.5">
      <c r="B596" s="381"/>
      <c r="D596" s="258" t="s">
        <v>294</v>
      </c>
      <c r="E596" s="259" t="s">
        <v>5</v>
      </c>
      <c r="F596" s="237" t="s">
        <v>2791</v>
      </c>
      <c r="H596" s="260">
        <v>341.19</v>
      </c>
      <c r="I596" s="426"/>
      <c r="L596" s="381"/>
      <c r="M596" s="382"/>
      <c r="N596" s="383"/>
      <c r="O596" s="383"/>
      <c r="P596" s="383"/>
      <c r="Q596" s="383"/>
      <c r="R596" s="383"/>
      <c r="S596" s="383"/>
      <c r="T596" s="384"/>
      <c r="AT596" s="265" t="s">
        <v>294</v>
      </c>
      <c r="AU596" s="265" t="s">
        <v>86</v>
      </c>
      <c r="AV596" s="257" t="s">
        <v>86</v>
      </c>
      <c r="AW596" s="257" t="s">
        <v>40</v>
      </c>
      <c r="AX596" s="257" t="s">
        <v>26</v>
      </c>
      <c r="AY596" s="265" t="s">
        <v>284</v>
      </c>
    </row>
    <row r="597" spans="2:65" s="285" customFormat="1" ht="44.25" customHeight="1">
      <c r="B597" s="347"/>
      <c r="C597" s="252" t="s">
        <v>1105</v>
      </c>
      <c r="D597" s="252" t="s">
        <v>287</v>
      </c>
      <c r="E597" s="253" t="s">
        <v>2154</v>
      </c>
      <c r="F597" s="236" t="s">
        <v>2155</v>
      </c>
      <c r="G597" s="254" t="s">
        <v>462</v>
      </c>
      <c r="H597" s="255">
        <v>0.286</v>
      </c>
      <c r="I597" s="123">
        <v>0</v>
      </c>
      <c r="J597" s="256">
        <f>ROUND(I597*H597,2)</f>
        <v>0</v>
      </c>
      <c r="K597" s="236" t="s">
        <v>291</v>
      </c>
      <c r="L597" s="347"/>
      <c r="M597" s="372" t="s">
        <v>5</v>
      </c>
      <c r="N597" s="373" t="s">
        <v>48</v>
      </c>
      <c r="O597" s="300"/>
      <c r="P597" s="374">
        <f>O597*H597</f>
        <v>0</v>
      </c>
      <c r="Q597" s="374">
        <v>0</v>
      </c>
      <c r="R597" s="374">
        <f>Q597*H597</f>
        <v>0</v>
      </c>
      <c r="S597" s="374">
        <v>0</v>
      </c>
      <c r="T597" s="375">
        <f>S597*H597</f>
        <v>0</v>
      </c>
      <c r="AR597" s="341" t="s">
        <v>363</v>
      </c>
      <c r="AT597" s="341" t="s">
        <v>287</v>
      </c>
      <c r="AU597" s="341" t="s">
        <v>86</v>
      </c>
      <c r="AY597" s="341" t="s">
        <v>284</v>
      </c>
      <c r="BE597" s="376">
        <f>IF(N597="základní",J597,0)</f>
        <v>0</v>
      </c>
      <c r="BF597" s="376">
        <f>IF(N597="snížená",J597,0)</f>
        <v>0</v>
      </c>
      <c r="BG597" s="376">
        <f>IF(N597="zákl. přenesená",J597,0)</f>
        <v>0</v>
      </c>
      <c r="BH597" s="376">
        <f>IF(N597="sníž. přenesená",J597,0)</f>
        <v>0</v>
      </c>
      <c r="BI597" s="376">
        <f>IF(N597="nulová",J597,0)</f>
        <v>0</v>
      </c>
      <c r="BJ597" s="341" t="s">
        <v>26</v>
      </c>
      <c r="BK597" s="376">
        <f>ROUND(I597*H597,2)</f>
        <v>0</v>
      </c>
      <c r="BL597" s="341" t="s">
        <v>363</v>
      </c>
      <c r="BM597" s="341" t="s">
        <v>2792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1242</v>
      </c>
      <c r="F598" s="236" t="s">
        <v>2157</v>
      </c>
      <c r="G598" s="254" t="s">
        <v>462</v>
      </c>
      <c r="H598" s="255">
        <v>0.286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</v>
      </c>
      <c r="T598" s="375">
        <f>S598*H598</f>
        <v>0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2793</v>
      </c>
    </row>
    <row r="599" spans="2:63" s="246" customFormat="1" ht="29.85" customHeight="1">
      <c r="B599" s="365"/>
      <c r="D599" s="250" t="s">
        <v>76</v>
      </c>
      <c r="E599" s="242" t="s">
        <v>1245</v>
      </c>
      <c r="F599" s="242" t="s">
        <v>1246</v>
      </c>
      <c r="I599" s="425"/>
      <c r="J599" s="251">
        <f>BK599</f>
        <v>0</v>
      </c>
      <c r="L599" s="365"/>
      <c r="M599" s="366"/>
      <c r="N599" s="367"/>
      <c r="O599" s="367"/>
      <c r="P599" s="368">
        <f>SUM(P600:P622)</f>
        <v>0</v>
      </c>
      <c r="Q599" s="367"/>
      <c r="R599" s="368">
        <f>SUM(R600:R622)</f>
        <v>0.9784460000000001</v>
      </c>
      <c r="S599" s="367"/>
      <c r="T599" s="369">
        <f>SUM(T600:T622)</f>
        <v>0</v>
      </c>
      <c r="AR599" s="247" t="s">
        <v>86</v>
      </c>
      <c r="AT599" s="370" t="s">
        <v>76</v>
      </c>
      <c r="AU599" s="370" t="s">
        <v>26</v>
      </c>
      <c r="AY599" s="247" t="s">
        <v>284</v>
      </c>
      <c r="BK599" s="371">
        <f>SUM(BK600:BK622)</f>
        <v>0</v>
      </c>
    </row>
    <row r="600" spans="2:65" s="285" customFormat="1" ht="31.5" customHeight="1">
      <c r="B600" s="347"/>
      <c r="C600" s="252" t="s">
        <v>1116</v>
      </c>
      <c r="D600" s="252" t="s">
        <v>287</v>
      </c>
      <c r="E600" s="253" t="s">
        <v>2794</v>
      </c>
      <c r="F600" s="236" t="s">
        <v>2795</v>
      </c>
      <c r="G600" s="254" t="s">
        <v>290</v>
      </c>
      <c r="H600" s="255">
        <v>329</v>
      </c>
      <c r="I600" s="123">
        <v>0</v>
      </c>
      <c r="J600" s="256">
        <f>ROUND(I600*H600,2)</f>
        <v>0</v>
      </c>
      <c r="K600" s="236" t="s">
        <v>291</v>
      </c>
      <c r="L600" s="347"/>
      <c r="M600" s="372" t="s">
        <v>5</v>
      </c>
      <c r="N600" s="373" t="s">
        <v>48</v>
      </c>
      <c r="O600" s="300"/>
      <c r="P600" s="374">
        <f>O600*H600</f>
        <v>0</v>
      </c>
      <c r="Q600" s="374">
        <v>0</v>
      </c>
      <c r="R600" s="374">
        <f>Q600*H600</f>
        <v>0</v>
      </c>
      <c r="S600" s="374">
        <v>0</v>
      </c>
      <c r="T600" s="375">
        <f>S600*H600</f>
        <v>0</v>
      </c>
      <c r="AR600" s="341" t="s">
        <v>363</v>
      </c>
      <c r="AT600" s="341" t="s">
        <v>287</v>
      </c>
      <c r="AU600" s="341" t="s">
        <v>86</v>
      </c>
      <c r="AY600" s="341" t="s">
        <v>284</v>
      </c>
      <c r="BE600" s="376">
        <f>IF(N600="základní",J600,0)</f>
        <v>0</v>
      </c>
      <c r="BF600" s="376">
        <f>IF(N600="snížená",J600,0)</f>
        <v>0</v>
      </c>
      <c r="BG600" s="376">
        <f>IF(N600="zákl. přenesená",J600,0)</f>
        <v>0</v>
      </c>
      <c r="BH600" s="376">
        <f>IF(N600="sníž. přenesená",J600,0)</f>
        <v>0</v>
      </c>
      <c r="BI600" s="376">
        <f>IF(N600="nulová",J600,0)</f>
        <v>0</v>
      </c>
      <c r="BJ600" s="341" t="s">
        <v>26</v>
      </c>
      <c r="BK600" s="376">
        <f>ROUND(I600*H600,2)</f>
        <v>0</v>
      </c>
      <c r="BL600" s="341" t="s">
        <v>363</v>
      </c>
      <c r="BM600" s="341" t="s">
        <v>2796</v>
      </c>
    </row>
    <row r="601" spans="2:51" s="257" customFormat="1" ht="13.5">
      <c r="B601" s="381"/>
      <c r="D601" s="258" t="s">
        <v>294</v>
      </c>
      <c r="E601" s="259" t="s">
        <v>5</v>
      </c>
      <c r="F601" s="237" t="s">
        <v>2797</v>
      </c>
      <c r="H601" s="260">
        <v>329</v>
      </c>
      <c r="I601" s="426"/>
      <c r="L601" s="381"/>
      <c r="M601" s="382"/>
      <c r="N601" s="383"/>
      <c r="O601" s="383"/>
      <c r="P601" s="383"/>
      <c r="Q601" s="383"/>
      <c r="R601" s="383"/>
      <c r="S601" s="383"/>
      <c r="T601" s="384"/>
      <c r="AT601" s="265" t="s">
        <v>294</v>
      </c>
      <c r="AU601" s="265" t="s">
        <v>86</v>
      </c>
      <c r="AV601" s="257" t="s">
        <v>86</v>
      </c>
      <c r="AW601" s="257" t="s">
        <v>40</v>
      </c>
      <c r="AX601" s="257" t="s">
        <v>26</v>
      </c>
      <c r="AY601" s="265" t="s">
        <v>284</v>
      </c>
    </row>
    <row r="602" spans="2:65" s="285" customFormat="1" ht="22.5" customHeight="1">
      <c r="B602" s="347"/>
      <c r="C602" s="272" t="s">
        <v>1120</v>
      </c>
      <c r="D602" s="272" t="s">
        <v>439</v>
      </c>
      <c r="E602" s="273" t="s">
        <v>2172</v>
      </c>
      <c r="F602" s="274" t="s">
        <v>2173</v>
      </c>
      <c r="G602" s="275" t="s">
        <v>290</v>
      </c>
      <c r="H602" s="276">
        <v>167.79</v>
      </c>
      <c r="I602" s="145">
        <v>0</v>
      </c>
      <c r="J602" s="277">
        <f>ROUND(I602*H602,2)</f>
        <v>0</v>
      </c>
      <c r="K602" s="274" t="s">
        <v>5</v>
      </c>
      <c r="L602" s="399"/>
      <c r="M602" s="400" t="s">
        <v>5</v>
      </c>
      <c r="N602" s="401" t="s">
        <v>48</v>
      </c>
      <c r="O602" s="300"/>
      <c r="P602" s="374">
        <f>O602*H602</f>
        <v>0</v>
      </c>
      <c r="Q602" s="374">
        <v>0.0027</v>
      </c>
      <c r="R602" s="374">
        <f>Q602*H602</f>
        <v>0.453033</v>
      </c>
      <c r="S602" s="374">
        <v>0</v>
      </c>
      <c r="T602" s="375">
        <f>S602*H602</f>
        <v>0</v>
      </c>
      <c r="AR602" s="341" t="s">
        <v>444</v>
      </c>
      <c r="AT602" s="341" t="s">
        <v>439</v>
      </c>
      <c r="AU602" s="341" t="s">
        <v>86</v>
      </c>
      <c r="AY602" s="341" t="s">
        <v>284</v>
      </c>
      <c r="BE602" s="376">
        <f>IF(N602="základní",J602,0)</f>
        <v>0</v>
      </c>
      <c r="BF602" s="376">
        <f>IF(N602="snížená",J602,0)</f>
        <v>0</v>
      </c>
      <c r="BG602" s="376">
        <f>IF(N602="zákl. přenesená",J602,0)</f>
        <v>0</v>
      </c>
      <c r="BH602" s="376">
        <f>IF(N602="sníž. přenesená",J602,0)</f>
        <v>0</v>
      </c>
      <c r="BI602" s="376">
        <f>IF(N602="nulová",J602,0)</f>
        <v>0</v>
      </c>
      <c r="BJ602" s="341" t="s">
        <v>26</v>
      </c>
      <c r="BK602" s="376">
        <f>ROUND(I602*H602,2)</f>
        <v>0</v>
      </c>
      <c r="BL602" s="341" t="s">
        <v>363</v>
      </c>
      <c r="BM602" s="341" t="s">
        <v>2798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2799</v>
      </c>
      <c r="H603" s="260">
        <v>167.79</v>
      </c>
      <c r="I603" s="426"/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72" t="s">
        <v>1124</v>
      </c>
      <c r="D604" s="272" t="s">
        <v>439</v>
      </c>
      <c r="E604" s="273" t="s">
        <v>2176</v>
      </c>
      <c r="F604" s="274" t="s">
        <v>2177</v>
      </c>
      <c r="G604" s="275" t="s">
        <v>290</v>
      </c>
      <c r="H604" s="276">
        <v>167.79</v>
      </c>
      <c r="I604" s="145">
        <v>0</v>
      </c>
      <c r="J604" s="277">
        <f>ROUND(I604*H604,2)</f>
        <v>0</v>
      </c>
      <c r="K604" s="274" t="s">
        <v>5</v>
      </c>
      <c r="L604" s="399"/>
      <c r="M604" s="400" t="s">
        <v>5</v>
      </c>
      <c r="N604" s="401" t="s">
        <v>48</v>
      </c>
      <c r="O604" s="300"/>
      <c r="P604" s="374">
        <f>O604*H604</f>
        <v>0</v>
      </c>
      <c r="Q604" s="374">
        <v>0.0027</v>
      </c>
      <c r="R604" s="374">
        <f>Q604*H604</f>
        <v>0.453033</v>
      </c>
      <c r="S604" s="374">
        <v>0</v>
      </c>
      <c r="T604" s="375">
        <f>S604*H604</f>
        <v>0</v>
      </c>
      <c r="AR604" s="341" t="s">
        <v>444</v>
      </c>
      <c r="AT604" s="341" t="s">
        <v>439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2800</v>
      </c>
    </row>
    <row r="605" spans="2:51" s="257" customFormat="1" ht="13.5">
      <c r="B605" s="381"/>
      <c r="D605" s="258" t="s">
        <v>294</v>
      </c>
      <c r="E605" s="259" t="s">
        <v>5</v>
      </c>
      <c r="F605" s="237" t="s">
        <v>2799</v>
      </c>
      <c r="H605" s="260">
        <v>167.79</v>
      </c>
      <c r="I605" s="426"/>
      <c r="L605" s="381"/>
      <c r="M605" s="382"/>
      <c r="N605" s="383"/>
      <c r="O605" s="383"/>
      <c r="P605" s="383"/>
      <c r="Q605" s="383"/>
      <c r="R605" s="383"/>
      <c r="S605" s="383"/>
      <c r="T605" s="384"/>
      <c r="AT605" s="265" t="s">
        <v>294</v>
      </c>
      <c r="AU605" s="265" t="s">
        <v>86</v>
      </c>
      <c r="AV605" s="257" t="s">
        <v>86</v>
      </c>
      <c r="AW605" s="257" t="s">
        <v>40</v>
      </c>
      <c r="AX605" s="257" t="s">
        <v>26</v>
      </c>
      <c r="AY605" s="265" t="s">
        <v>284</v>
      </c>
    </row>
    <row r="606" spans="2:65" s="285" customFormat="1" ht="31.5" customHeight="1">
      <c r="B606" s="347"/>
      <c r="C606" s="252" t="s">
        <v>1128</v>
      </c>
      <c r="D606" s="252" t="s">
        <v>287</v>
      </c>
      <c r="E606" s="253" t="s">
        <v>2159</v>
      </c>
      <c r="F606" s="236" t="s">
        <v>2160</v>
      </c>
      <c r="G606" s="254" t="s">
        <v>290</v>
      </c>
      <c r="H606" s="255">
        <v>329</v>
      </c>
      <c r="I606" s="123">
        <v>0</v>
      </c>
      <c r="J606" s="256">
        <f>ROUND(I606*H606,2)</f>
        <v>0</v>
      </c>
      <c r="K606" s="236" t="s">
        <v>291</v>
      </c>
      <c r="L606" s="347"/>
      <c r="M606" s="372" t="s">
        <v>5</v>
      </c>
      <c r="N606" s="373" t="s">
        <v>48</v>
      </c>
      <c r="O606" s="300"/>
      <c r="P606" s="374">
        <f>O606*H606</f>
        <v>0</v>
      </c>
      <c r="Q606" s="374">
        <v>1E-05</v>
      </c>
      <c r="R606" s="374">
        <f>Q606*H606</f>
        <v>0.0032900000000000004</v>
      </c>
      <c r="S606" s="374">
        <v>0</v>
      </c>
      <c r="T606" s="375">
        <f>S606*H606</f>
        <v>0</v>
      </c>
      <c r="AR606" s="341" t="s">
        <v>363</v>
      </c>
      <c r="AT606" s="341" t="s">
        <v>287</v>
      </c>
      <c r="AU606" s="341" t="s">
        <v>86</v>
      </c>
      <c r="AY606" s="341" t="s">
        <v>284</v>
      </c>
      <c r="BE606" s="376">
        <f>IF(N606="základní",J606,0)</f>
        <v>0</v>
      </c>
      <c r="BF606" s="376">
        <f>IF(N606="snížená",J606,0)</f>
        <v>0</v>
      </c>
      <c r="BG606" s="376">
        <f>IF(N606="zákl. přenesená",J606,0)</f>
        <v>0</v>
      </c>
      <c r="BH606" s="376">
        <f>IF(N606="sníž. přenesená",J606,0)</f>
        <v>0</v>
      </c>
      <c r="BI606" s="376">
        <f>IF(N606="nulová",J606,0)</f>
        <v>0</v>
      </c>
      <c r="BJ606" s="341" t="s">
        <v>26</v>
      </c>
      <c r="BK606" s="376">
        <f>ROUND(I606*H606,2)</f>
        <v>0</v>
      </c>
      <c r="BL606" s="341" t="s">
        <v>363</v>
      </c>
      <c r="BM606" s="341" t="s">
        <v>2801</v>
      </c>
    </row>
    <row r="607" spans="2:51" s="261" customFormat="1" ht="13.5">
      <c r="B607" s="377"/>
      <c r="D607" s="262" t="s">
        <v>294</v>
      </c>
      <c r="E607" s="263" t="s">
        <v>5</v>
      </c>
      <c r="F607" s="238" t="s">
        <v>2588</v>
      </c>
      <c r="H607" s="264" t="s">
        <v>5</v>
      </c>
      <c r="I607" s="136"/>
      <c r="L607" s="377"/>
      <c r="M607" s="378"/>
      <c r="N607" s="379"/>
      <c r="O607" s="379"/>
      <c r="P607" s="379"/>
      <c r="Q607" s="379"/>
      <c r="R607" s="379"/>
      <c r="S607" s="379"/>
      <c r="T607" s="380"/>
      <c r="AT607" s="264" t="s">
        <v>294</v>
      </c>
      <c r="AU607" s="264" t="s">
        <v>86</v>
      </c>
      <c r="AV607" s="261" t="s">
        <v>26</v>
      </c>
      <c r="AW607" s="261" t="s">
        <v>40</v>
      </c>
      <c r="AX607" s="261" t="s">
        <v>77</v>
      </c>
      <c r="AY607" s="264" t="s">
        <v>284</v>
      </c>
    </row>
    <row r="608" spans="2:51" s="257" customFormat="1" ht="13.5">
      <c r="B608" s="381"/>
      <c r="D608" s="262" t="s">
        <v>294</v>
      </c>
      <c r="E608" s="265" t="s">
        <v>2405</v>
      </c>
      <c r="F608" s="239" t="s">
        <v>2802</v>
      </c>
      <c r="H608" s="266">
        <v>164.5</v>
      </c>
      <c r="I608" s="426"/>
      <c r="L608" s="381"/>
      <c r="M608" s="382"/>
      <c r="N608" s="383"/>
      <c r="O608" s="383"/>
      <c r="P608" s="383"/>
      <c r="Q608" s="383"/>
      <c r="R608" s="383"/>
      <c r="S608" s="383"/>
      <c r="T608" s="384"/>
      <c r="AT608" s="265" t="s">
        <v>294</v>
      </c>
      <c r="AU608" s="265" t="s">
        <v>86</v>
      </c>
      <c r="AV608" s="257" t="s">
        <v>86</v>
      </c>
      <c r="AW608" s="257" t="s">
        <v>40</v>
      </c>
      <c r="AX608" s="257" t="s">
        <v>77</v>
      </c>
      <c r="AY608" s="265" t="s">
        <v>284</v>
      </c>
    </row>
    <row r="609" spans="2:51" s="257" customFormat="1" ht="13.5">
      <c r="B609" s="381"/>
      <c r="D609" s="262" t="s">
        <v>294</v>
      </c>
      <c r="E609" s="265" t="s">
        <v>5</v>
      </c>
      <c r="F609" s="239" t="s">
        <v>2802</v>
      </c>
      <c r="H609" s="266">
        <v>164.5</v>
      </c>
      <c r="I609" s="426"/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77</v>
      </c>
      <c r="AY609" s="265" t="s">
        <v>284</v>
      </c>
    </row>
    <row r="610" spans="2:51" s="267" customFormat="1" ht="13.5">
      <c r="B610" s="390"/>
      <c r="D610" s="258" t="s">
        <v>294</v>
      </c>
      <c r="E610" s="268" t="s">
        <v>5</v>
      </c>
      <c r="F610" s="240" t="s">
        <v>304</v>
      </c>
      <c r="H610" s="269">
        <v>329</v>
      </c>
      <c r="I610" s="427"/>
      <c r="L610" s="390"/>
      <c r="M610" s="391"/>
      <c r="N610" s="392"/>
      <c r="O610" s="392"/>
      <c r="P610" s="392"/>
      <c r="Q610" s="392"/>
      <c r="R610" s="392"/>
      <c r="S610" s="392"/>
      <c r="T610" s="393"/>
      <c r="AT610" s="394" t="s">
        <v>294</v>
      </c>
      <c r="AU610" s="394" t="s">
        <v>86</v>
      </c>
      <c r="AV610" s="267" t="s">
        <v>292</v>
      </c>
      <c r="AW610" s="267" t="s">
        <v>40</v>
      </c>
      <c r="AX610" s="267" t="s">
        <v>26</v>
      </c>
      <c r="AY610" s="394" t="s">
        <v>284</v>
      </c>
    </row>
    <row r="611" spans="2:65" s="285" customFormat="1" ht="22.5" customHeight="1">
      <c r="B611" s="347"/>
      <c r="C611" s="272" t="s">
        <v>1132</v>
      </c>
      <c r="D611" s="272" t="s">
        <v>439</v>
      </c>
      <c r="E611" s="273" t="s">
        <v>2164</v>
      </c>
      <c r="F611" s="274" t="s">
        <v>2165</v>
      </c>
      <c r="G611" s="275" t="s">
        <v>290</v>
      </c>
      <c r="H611" s="276">
        <v>197.4</v>
      </c>
      <c r="I611" s="145">
        <v>0</v>
      </c>
      <c r="J611" s="277">
        <f>ROUND(I611*H611,2)</f>
        <v>0</v>
      </c>
      <c r="K611" s="274" t="s">
        <v>5</v>
      </c>
      <c r="L611" s="399"/>
      <c r="M611" s="400" t="s">
        <v>5</v>
      </c>
      <c r="N611" s="401" t="s">
        <v>48</v>
      </c>
      <c r="O611" s="300"/>
      <c r="P611" s="374">
        <f>O611*H611</f>
        <v>0</v>
      </c>
      <c r="Q611" s="374">
        <v>0.000175</v>
      </c>
      <c r="R611" s="374">
        <f>Q611*H611</f>
        <v>0.034545</v>
      </c>
      <c r="S611" s="374">
        <v>0</v>
      </c>
      <c r="T611" s="375">
        <f>S611*H611</f>
        <v>0</v>
      </c>
      <c r="AR611" s="341" t="s">
        <v>444</v>
      </c>
      <c r="AT611" s="341" t="s">
        <v>439</v>
      </c>
      <c r="AU611" s="341" t="s">
        <v>86</v>
      </c>
      <c r="AY611" s="341" t="s">
        <v>284</v>
      </c>
      <c r="BE611" s="376">
        <f>IF(N611="základní",J611,0)</f>
        <v>0</v>
      </c>
      <c r="BF611" s="376">
        <f>IF(N611="snížená",J611,0)</f>
        <v>0</v>
      </c>
      <c r="BG611" s="376">
        <f>IF(N611="zákl. přenesená",J611,0)</f>
        <v>0</v>
      </c>
      <c r="BH611" s="376">
        <f>IF(N611="sníž. přenesená",J611,0)</f>
        <v>0</v>
      </c>
      <c r="BI611" s="376">
        <f>IF(N611="nulová",J611,0)</f>
        <v>0</v>
      </c>
      <c r="BJ611" s="341" t="s">
        <v>26</v>
      </c>
      <c r="BK611" s="376">
        <f>ROUND(I611*H611,2)</f>
        <v>0</v>
      </c>
      <c r="BL611" s="341" t="s">
        <v>363</v>
      </c>
      <c r="BM611" s="341" t="s">
        <v>2803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2804</v>
      </c>
      <c r="H612" s="260">
        <v>197.4</v>
      </c>
      <c r="I612" s="426"/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22.5" customHeight="1">
      <c r="B613" s="347"/>
      <c r="C613" s="272" t="s">
        <v>1136</v>
      </c>
      <c r="D613" s="272" t="s">
        <v>439</v>
      </c>
      <c r="E613" s="273" t="s">
        <v>2805</v>
      </c>
      <c r="F613" s="274" t="s">
        <v>2806</v>
      </c>
      <c r="G613" s="275" t="s">
        <v>290</v>
      </c>
      <c r="H613" s="276">
        <v>197.4</v>
      </c>
      <c r="I613" s="145">
        <v>0</v>
      </c>
      <c r="J613" s="277">
        <f>ROUND(I613*H613,2)</f>
        <v>0</v>
      </c>
      <c r="K613" s="274" t="s">
        <v>5</v>
      </c>
      <c r="L613" s="399"/>
      <c r="M613" s="400" t="s">
        <v>5</v>
      </c>
      <c r="N613" s="401" t="s">
        <v>48</v>
      </c>
      <c r="O613" s="300"/>
      <c r="P613" s="374">
        <f>O613*H613</f>
        <v>0</v>
      </c>
      <c r="Q613" s="374">
        <v>0.000175</v>
      </c>
      <c r="R613" s="374">
        <f>Q613*H613</f>
        <v>0.034545</v>
      </c>
      <c r="S613" s="374">
        <v>0</v>
      </c>
      <c r="T613" s="375">
        <f>S613*H613</f>
        <v>0</v>
      </c>
      <c r="AR613" s="341" t="s">
        <v>444</v>
      </c>
      <c r="AT613" s="341" t="s">
        <v>439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2807</v>
      </c>
    </row>
    <row r="614" spans="2:51" s="257" customFormat="1" ht="13.5">
      <c r="B614" s="381"/>
      <c r="D614" s="258" t="s">
        <v>294</v>
      </c>
      <c r="E614" s="259" t="s">
        <v>5</v>
      </c>
      <c r="F614" s="237" t="s">
        <v>2804</v>
      </c>
      <c r="H614" s="260">
        <v>197.4</v>
      </c>
      <c r="I614" s="426"/>
      <c r="L614" s="381"/>
      <c r="M614" s="382"/>
      <c r="N614" s="383"/>
      <c r="O614" s="383"/>
      <c r="P614" s="383"/>
      <c r="Q614" s="383"/>
      <c r="R614" s="383"/>
      <c r="S614" s="383"/>
      <c r="T614" s="384"/>
      <c r="AT614" s="265" t="s">
        <v>294</v>
      </c>
      <c r="AU614" s="265" t="s">
        <v>86</v>
      </c>
      <c r="AV614" s="257" t="s">
        <v>86</v>
      </c>
      <c r="AW614" s="257" t="s">
        <v>40</v>
      </c>
      <c r="AX614" s="257" t="s">
        <v>26</v>
      </c>
      <c r="AY614" s="265" t="s">
        <v>284</v>
      </c>
    </row>
    <row r="615" spans="2:65" s="285" customFormat="1" ht="31.5" customHeight="1">
      <c r="B615" s="347"/>
      <c r="C615" s="252" t="s">
        <v>1142</v>
      </c>
      <c r="D615" s="252" t="s">
        <v>287</v>
      </c>
      <c r="E615" s="253" t="s">
        <v>2186</v>
      </c>
      <c r="F615" s="236" t="s">
        <v>2187</v>
      </c>
      <c r="G615" s="254" t="s">
        <v>909</v>
      </c>
      <c r="H615" s="255">
        <v>1</v>
      </c>
      <c r="I615" s="123">
        <v>0</v>
      </c>
      <c r="J615" s="256">
        <f>ROUND(I615*H615,2)</f>
        <v>0</v>
      </c>
      <c r="K615" s="236" t="s">
        <v>5</v>
      </c>
      <c r="L615" s="347"/>
      <c r="M615" s="372" t="s">
        <v>5</v>
      </c>
      <c r="N615" s="373" t="s">
        <v>48</v>
      </c>
      <c r="O615" s="300"/>
      <c r="P615" s="374">
        <f>O615*H615</f>
        <v>0</v>
      </c>
      <c r="Q615" s="374">
        <v>0</v>
      </c>
      <c r="R615" s="374">
        <f>Q615*H615</f>
        <v>0</v>
      </c>
      <c r="S615" s="374">
        <v>0</v>
      </c>
      <c r="T615" s="375">
        <f>S615*H615</f>
        <v>0</v>
      </c>
      <c r="AR615" s="341" t="s">
        <v>363</v>
      </c>
      <c r="AT615" s="341" t="s">
        <v>287</v>
      </c>
      <c r="AU615" s="341" t="s">
        <v>86</v>
      </c>
      <c r="AY615" s="341" t="s">
        <v>284</v>
      </c>
      <c r="BE615" s="376">
        <f>IF(N615="základní",J615,0)</f>
        <v>0</v>
      </c>
      <c r="BF615" s="376">
        <f>IF(N615="snížená",J615,0)</f>
        <v>0</v>
      </c>
      <c r="BG615" s="376">
        <f>IF(N615="zákl. přenesená",J615,0)</f>
        <v>0</v>
      </c>
      <c r="BH615" s="376">
        <f>IF(N615="sníž. přenesená",J615,0)</f>
        <v>0</v>
      </c>
      <c r="BI615" s="376">
        <f>IF(N615="nulová",J615,0)</f>
        <v>0</v>
      </c>
      <c r="BJ615" s="341" t="s">
        <v>26</v>
      </c>
      <c r="BK615" s="376">
        <f>ROUND(I615*H615,2)</f>
        <v>0</v>
      </c>
      <c r="BL615" s="341" t="s">
        <v>363</v>
      </c>
      <c r="BM615" s="341" t="s">
        <v>2808</v>
      </c>
    </row>
    <row r="616" spans="2:51" s="261" customFormat="1" ht="13.5">
      <c r="B616" s="377"/>
      <c r="D616" s="262" t="s">
        <v>294</v>
      </c>
      <c r="E616" s="263" t="s">
        <v>5</v>
      </c>
      <c r="F616" s="238" t="s">
        <v>2588</v>
      </c>
      <c r="H616" s="264" t="s">
        <v>5</v>
      </c>
      <c r="I616" s="136"/>
      <c r="L616" s="377"/>
      <c r="M616" s="378"/>
      <c r="N616" s="379"/>
      <c r="O616" s="379"/>
      <c r="P616" s="379"/>
      <c r="Q616" s="379"/>
      <c r="R616" s="379"/>
      <c r="S616" s="379"/>
      <c r="T616" s="380"/>
      <c r="AT616" s="264" t="s">
        <v>294</v>
      </c>
      <c r="AU616" s="264" t="s">
        <v>86</v>
      </c>
      <c r="AV616" s="261" t="s">
        <v>26</v>
      </c>
      <c r="AW616" s="261" t="s">
        <v>40</v>
      </c>
      <c r="AX616" s="261" t="s">
        <v>77</v>
      </c>
      <c r="AY616" s="264" t="s">
        <v>284</v>
      </c>
    </row>
    <row r="617" spans="2:51" s="257" customFormat="1" ht="13.5">
      <c r="B617" s="381"/>
      <c r="D617" s="258" t="s">
        <v>294</v>
      </c>
      <c r="E617" s="259" t="s">
        <v>5</v>
      </c>
      <c r="F617" s="237" t="s">
        <v>26</v>
      </c>
      <c r="H617" s="260">
        <v>1</v>
      </c>
      <c r="I617" s="426"/>
      <c r="L617" s="381"/>
      <c r="M617" s="382"/>
      <c r="N617" s="383"/>
      <c r="O617" s="383"/>
      <c r="P617" s="383"/>
      <c r="Q617" s="383"/>
      <c r="R617" s="383"/>
      <c r="S617" s="383"/>
      <c r="T617" s="384"/>
      <c r="AT617" s="265" t="s">
        <v>294</v>
      </c>
      <c r="AU617" s="265" t="s">
        <v>86</v>
      </c>
      <c r="AV617" s="257" t="s">
        <v>86</v>
      </c>
      <c r="AW617" s="257" t="s">
        <v>40</v>
      </c>
      <c r="AX617" s="257" t="s">
        <v>26</v>
      </c>
      <c r="AY617" s="265" t="s">
        <v>284</v>
      </c>
    </row>
    <row r="618" spans="2:65" s="285" customFormat="1" ht="31.5" customHeight="1">
      <c r="B618" s="347"/>
      <c r="C618" s="252" t="s">
        <v>1147</v>
      </c>
      <c r="D618" s="252" t="s">
        <v>287</v>
      </c>
      <c r="E618" s="253" t="s">
        <v>2809</v>
      </c>
      <c r="F618" s="236" t="s">
        <v>2810</v>
      </c>
      <c r="G618" s="254" t="s">
        <v>909</v>
      </c>
      <c r="H618" s="255">
        <v>1</v>
      </c>
      <c r="I618" s="123">
        <v>0</v>
      </c>
      <c r="J618" s="256">
        <f>ROUND(I618*H618,2)</f>
        <v>0</v>
      </c>
      <c r="K618" s="236" t="s">
        <v>5</v>
      </c>
      <c r="L618" s="347"/>
      <c r="M618" s="372" t="s">
        <v>5</v>
      </c>
      <c r="N618" s="373" t="s">
        <v>48</v>
      </c>
      <c r="O618" s="300"/>
      <c r="P618" s="374">
        <f>O618*H618</f>
        <v>0</v>
      </c>
      <c r="Q618" s="374">
        <v>0</v>
      </c>
      <c r="R618" s="374">
        <f>Q618*H618</f>
        <v>0</v>
      </c>
      <c r="S618" s="374">
        <v>0</v>
      </c>
      <c r="T618" s="375">
        <f>S618*H618</f>
        <v>0</v>
      </c>
      <c r="AR618" s="341" t="s">
        <v>363</v>
      </c>
      <c r="AT618" s="341" t="s">
        <v>287</v>
      </c>
      <c r="AU618" s="341" t="s">
        <v>86</v>
      </c>
      <c r="AY618" s="341" t="s">
        <v>284</v>
      </c>
      <c r="BE618" s="376">
        <f>IF(N618="základní",J618,0)</f>
        <v>0</v>
      </c>
      <c r="BF618" s="376">
        <f>IF(N618="snížená",J618,0)</f>
        <v>0</v>
      </c>
      <c r="BG618" s="376">
        <f>IF(N618="zákl. přenesená",J618,0)</f>
        <v>0</v>
      </c>
      <c r="BH618" s="376">
        <f>IF(N618="sníž. přenesená",J618,0)</f>
        <v>0</v>
      </c>
      <c r="BI618" s="376">
        <f>IF(N618="nulová",J618,0)</f>
        <v>0</v>
      </c>
      <c r="BJ618" s="341" t="s">
        <v>26</v>
      </c>
      <c r="BK618" s="376">
        <f>ROUND(I618*H618,2)</f>
        <v>0</v>
      </c>
      <c r="BL618" s="341" t="s">
        <v>363</v>
      </c>
      <c r="BM618" s="341" t="s">
        <v>2811</v>
      </c>
    </row>
    <row r="619" spans="2:51" s="261" customFormat="1" ht="13.5">
      <c r="B619" s="377"/>
      <c r="D619" s="262" t="s">
        <v>294</v>
      </c>
      <c r="E619" s="263" t="s">
        <v>5</v>
      </c>
      <c r="F619" s="238" t="s">
        <v>2588</v>
      </c>
      <c r="H619" s="264" t="s">
        <v>5</v>
      </c>
      <c r="I619" s="136"/>
      <c r="L619" s="377"/>
      <c r="M619" s="378"/>
      <c r="N619" s="379"/>
      <c r="O619" s="379"/>
      <c r="P619" s="379"/>
      <c r="Q619" s="379"/>
      <c r="R619" s="379"/>
      <c r="S619" s="379"/>
      <c r="T619" s="380"/>
      <c r="AT619" s="264" t="s">
        <v>294</v>
      </c>
      <c r="AU619" s="264" t="s">
        <v>86</v>
      </c>
      <c r="AV619" s="261" t="s">
        <v>26</v>
      </c>
      <c r="AW619" s="261" t="s">
        <v>40</v>
      </c>
      <c r="AX619" s="261" t="s">
        <v>77</v>
      </c>
      <c r="AY619" s="264" t="s">
        <v>284</v>
      </c>
    </row>
    <row r="620" spans="2:51" s="257" customFormat="1" ht="13.5">
      <c r="B620" s="381"/>
      <c r="D620" s="258" t="s">
        <v>294</v>
      </c>
      <c r="E620" s="259" t="s">
        <v>5</v>
      </c>
      <c r="F620" s="237" t="s">
        <v>26</v>
      </c>
      <c r="H620" s="260">
        <v>1</v>
      </c>
      <c r="I620" s="426"/>
      <c r="L620" s="381"/>
      <c r="M620" s="382"/>
      <c r="N620" s="383"/>
      <c r="O620" s="383"/>
      <c r="P620" s="383"/>
      <c r="Q620" s="383"/>
      <c r="R620" s="383"/>
      <c r="S620" s="383"/>
      <c r="T620" s="384"/>
      <c r="AT620" s="265" t="s">
        <v>294</v>
      </c>
      <c r="AU620" s="265" t="s">
        <v>86</v>
      </c>
      <c r="AV620" s="257" t="s">
        <v>86</v>
      </c>
      <c r="AW620" s="257" t="s">
        <v>40</v>
      </c>
      <c r="AX620" s="257" t="s">
        <v>26</v>
      </c>
      <c r="AY620" s="265" t="s">
        <v>284</v>
      </c>
    </row>
    <row r="621" spans="2:65" s="285" customFormat="1" ht="31.5" customHeight="1">
      <c r="B621" s="347"/>
      <c r="C621" s="252" t="s">
        <v>1151</v>
      </c>
      <c r="D621" s="252" t="s">
        <v>287</v>
      </c>
      <c r="E621" s="253" t="s">
        <v>2189</v>
      </c>
      <c r="F621" s="236" t="s">
        <v>2190</v>
      </c>
      <c r="G621" s="254" t="s">
        <v>462</v>
      </c>
      <c r="H621" s="255">
        <v>0.978</v>
      </c>
      <c r="I621" s="123">
        <v>0</v>
      </c>
      <c r="J621" s="256">
        <f>ROUND(I621*H621,2)</f>
        <v>0</v>
      </c>
      <c r="K621" s="236" t="s">
        <v>291</v>
      </c>
      <c r="L621" s="347"/>
      <c r="M621" s="372" t="s">
        <v>5</v>
      </c>
      <c r="N621" s="373" t="s">
        <v>48</v>
      </c>
      <c r="O621" s="300"/>
      <c r="P621" s="374">
        <f>O621*H621</f>
        <v>0</v>
      </c>
      <c r="Q621" s="374">
        <v>0</v>
      </c>
      <c r="R621" s="374">
        <f>Q621*H621</f>
        <v>0</v>
      </c>
      <c r="S621" s="374">
        <v>0</v>
      </c>
      <c r="T621" s="375">
        <f>S621*H621</f>
        <v>0</v>
      </c>
      <c r="AR621" s="341" t="s">
        <v>363</v>
      </c>
      <c r="AT621" s="341" t="s">
        <v>287</v>
      </c>
      <c r="AU621" s="341" t="s">
        <v>86</v>
      </c>
      <c r="AY621" s="341" t="s">
        <v>284</v>
      </c>
      <c r="BE621" s="376">
        <f>IF(N621="základní",J621,0)</f>
        <v>0</v>
      </c>
      <c r="BF621" s="376">
        <f>IF(N621="snížená",J621,0)</f>
        <v>0</v>
      </c>
      <c r="BG621" s="376">
        <f>IF(N621="zákl. přenesená",J621,0)</f>
        <v>0</v>
      </c>
      <c r="BH621" s="376">
        <f>IF(N621="sníž. přenesená",J621,0)</f>
        <v>0</v>
      </c>
      <c r="BI621" s="376">
        <f>IF(N621="nulová",J621,0)</f>
        <v>0</v>
      </c>
      <c r="BJ621" s="341" t="s">
        <v>26</v>
      </c>
      <c r="BK621" s="376">
        <f>ROUND(I621*H621,2)</f>
        <v>0</v>
      </c>
      <c r="BL621" s="341" t="s">
        <v>363</v>
      </c>
      <c r="BM621" s="341" t="s">
        <v>2812</v>
      </c>
    </row>
    <row r="622" spans="2:65" s="285" customFormat="1" ht="22.5" customHeight="1">
      <c r="B622" s="347"/>
      <c r="C622" s="252" t="s">
        <v>1155</v>
      </c>
      <c r="D622" s="252" t="s">
        <v>287</v>
      </c>
      <c r="E622" s="253" t="s">
        <v>1279</v>
      </c>
      <c r="F622" s="236" t="s">
        <v>2192</v>
      </c>
      <c r="G622" s="254" t="s">
        <v>462</v>
      </c>
      <c r="H622" s="255">
        <v>0.978</v>
      </c>
      <c r="I622" s="123">
        <v>0</v>
      </c>
      <c r="J622" s="256">
        <f>ROUND(I622*H622,2)</f>
        <v>0</v>
      </c>
      <c r="K622" s="236" t="s">
        <v>291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2813</v>
      </c>
    </row>
    <row r="623" spans="2:63" s="246" customFormat="1" ht="29.85" customHeight="1">
      <c r="B623" s="365"/>
      <c r="D623" s="250" t="s">
        <v>76</v>
      </c>
      <c r="E623" s="242" t="s">
        <v>1309</v>
      </c>
      <c r="F623" s="242" t="s">
        <v>1310</v>
      </c>
      <c r="I623" s="425"/>
      <c r="J623" s="251">
        <f>BK623</f>
        <v>0</v>
      </c>
      <c r="L623" s="365"/>
      <c r="M623" s="366"/>
      <c r="N623" s="367"/>
      <c r="O623" s="367"/>
      <c r="P623" s="368">
        <f>SUM(P624:P634)</f>
        <v>0</v>
      </c>
      <c r="Q623" s="367"/>
      <c r="R623" s="368">
        <f>SUM(R624:R634)</f>
        <v>0.8300000000000001</v>
      </c>
      <c r="S623" s="367"/>
      <c r="T623" s="369">
        <f>SUM(T624:T634)</f>
        <v>0</v>
      </c>
      <c r="AR623" s="247" t="s">
        <v>86</v>
      </c>
      <c r="AT623" s="370" t="s">
        <v>76</v>
      </c>
      <c r="AU623" s="370" t="s">
        <v>26</v>
      </c>
      <c r="AY623" s="247" t="s">
        <v>284</v>
      </c>
      <c r="BK623" s="371">
        <f>SUM(BK624:BK634)</f>
        <v>0</v>
      </c>
    </row>
    <row r="624" spans="2:65" s="285" customFormat="1" ht="31.5" customHeight="1">
      <c r="B624" s="347"/>
      <c r="C624" s="252" t="s">
        <v>1159</v>
      </c>
      <c r="D624" s="252" t="s">
        <v>287</v>
      </c>
      <c r="E624" s="253" t="s">
        <v>2814</v>
      </c>
      <c r="F624" s="236" t="s">
        <v>2815</v>
      </c>
      <c r="G624" s="254" t="s">
        <v>909</v>
      </c>
      <c r="H624" s="255">
        <v>1</v>
      </c>
      <c r="I624" s="123">
        <v>0</v>
      </c>
      <c r="J624" s="256">
        <f>ROUND(I624*H624,2)</f>
        <v>0</v>
      </c>
      <c r="K624" s="236" t="s">
        <v>5</v>
      </c>
      <c r="L624" s="347"/>
      <c r="M624" s="372" t="s">
        <v>5</v>
      </c>
      <c r="N624" s="373" t="s">
        <v>48</v>
      </c>
      <c r="O624" s="300"/>
      <c r="P624" s="374">
        <f>O624*H624</f>
        <v>0</v>
      </c>
      <c r="Q624" s="374">
        <v>0.445</v>
      </c>
      <c r="R624" s="374">
        <f>Q624*H624</f>
        <v>0.445</v>
      </c>
      <c r="S624" s="374">
        <v>0</v>
      </c>
      <c r="T624" s="375">
        <f>S624*H624</f>
        <v>0</v>
      </c>
      <c r="AR624" s="341" t="s">
        <v>363</v>
      </c>
      <c r="AT624" s="341" t="s">
        <v>287</v>
      </c>
      <c r="AU624" s="341" t="s">
        <v>86</v>
      </c>
      <c r="AY624" s="341" t="s">
        <v>284</v>
      </c>
      <c r="BE624" s="376">
        <f>IF(N624="základní",J624,0)</f>
        <v>0</v>
      </c>
      <c r="BF624" s="376">
        <f>IF(N624="snížená",J624,0)</f>
        <v>0</v>
      </c>
      <c r="BG624" s="376">
        <f>IF(N624="zákl. přenesená",J624,0)</f>
        <v>0</v>
      </c>
      <c r="BH624" s="376">
        <f>IF(N624="sníž. přenesená",J624,0)</f>
        <v>0</v>
      </c>
      <c r="BI624" s="376">
        <f>IF(N624="nulová",J624,0)</f>
        <v>0</v>
      </c>
      <c r="BJ624" s="341" t="s">
        <v>26</v>
      </c>
      <c r="BK624" s="376">
        <f>ROUND(I624*H624,2)</f>
        <v>0</v>
      </c>
      <c r="BL624" s="341" t="s">
        <v>363</v>
      </c>
      <c r="BM624" s="341" t="s">
        <v>2816</v>
      </c>
    </row>
    <row r="625" spans="2:51" s="261" customFormat="1" ht="13.5">
      <c r="B625" s="377"/>
      <c r="D625" s="262" t="s">
        <v>294</v>
      </c>
      <c r="E625" s="263" t="s">
        <v>5</v>
      </c>
      <c r="F625" s="238" t="s">
        <v>2588</v>
      </c>
      <c r="H625" s="264" t="s">
        <v>5</v>
      </c>
      <c r="I625" s="136"/>
      <c r="L625" s="377"/>
      <c r="M625" s="378"/>
      <c r="N625" s="379"/>
      <c r="O625" s="379"/>
      <c r="P625" s="379"/>
      <c r="Q625" s="379"/>
      <c r="R625" s="379"/>
      <c r="S625" s="379"/>
      <c r="T625" s="380"/>
      <c r="AT625" s="264" t="s">
        <v>294</v>
      </c>
      <c r="AU625" s="264" t="s">
        <v>86</v>
      </c>
      <c r="AV625" s="261" t="s">
        <v>26</v>
      </c>
      <c r="AW625" s="261" t="s">
        <v>40</v>
      </c>
      <c r="AX625" s="261" t="s">
        <v>77</v>
      </c>
      <c r="AY625" s="264" t="s">
        <v>284</v>
      </c>
    </row>
    <row r="626" spans="2:51" s="257" customFormat="1" ht="13.5">
      <c r="B626" s="381"/>
      <c r="D626" s="258" t="s">
        <v>294</v>
      </c>
      <c r="E626" s="259" t="s">
        <v>5</v>
      </c>
      <c r="F626" s="237" t="s">
        <v>26</v>
      </c>
      <c r="H626" s="260">
        <v>1</v>
      </c>
      <c r="I626" s="426"/>
      <c r="L626" s="381"/>
      <c r="M626" s="382"/>
      <c r="N626" s="383"/>
      <c r="O626" s="383"/>
      <c r="P626" s="383"/>
      <c r="Q626" s="383"/>
      <c r="R626" s="383"/>
      <c r="S626" s="383"/>
      <c r="T626" s="384"/>
      <c r="AT626" s="265" t="s">
        <v>294</v>
      </c>
      <c r="AU626" s="265" t="s">
        <v>86</v>
      </c>
      <c r="AV626" s="257" t="s">
        <v>86</v>
      </c>
      <c r="AW626" s="257" t="s">
        <v>40</v>
      </c>
      <c r="AX626" s="257" t="s">
        <v>26</v>
      </c>
      <c r="AY626" s="265" t="s">
        <v>284</v>
      </c>
    </row>
    <row r="627" spans="2:65" s="285" customFormat="1" ht="31.5" customHeight="1">
      <c r="B627" s="347"/>
      <c r="C627" s="252" t="s">
        <v>1163</v>
      </c>
      <c r="D627" s="252" t="s">
        <v>287</v>
      </c>
      <c r="E627" s="253" t="s">
        <v>2817</v>
      </c>
      <c r="F627" s="236" t="s">
        <v>2818</v>
      </c>
      <c r="G627" s="254" t="s">
        <v>909</v>
      </c>
      <c r="H627" s="255">
        <v>1</v>
      </c>
      <c r="I627" s="123">
        <v>0</v>
      </c>
      <c r="J627" s="256">
        <f>ROUND(I627*H627,2)</f>
        <v>0</v>
      </c>
      <c r="K627" s="236" t="s">
        <v>5</v>
      </c>
      <c r="L627" s="347"/>
      <c r="M627" s="372" t="s">
        <v>5</v>
      </c>
      <c r="N627" s="373" t="s">
        <v>48</v>
      </c>
      <c r="O627" s="300"/>
      <c r="P627" s="374">
        <f>O627*H627</f>
        <v>0</v>
      </c>
      <c r="Q627" s="374">
        <v>0.365</v>
      </c>
      <c r="R627" s="374">
        <f>Q627*H627</f>
        <v>0.365</v>
      </c>
      <c r="S627" s="374">
        <v>0</v>
      </c>
      <c r="T627" s="375">
        <f>S627*H627</f>
        <v>0</v>
      </c>
      <c r="AR627" s="341" t="s">
        <v>363</v>
      </c>
      <c r="AT627" s="341" t="s">
        <v>287</v>
      </c>
      <c r="AU627" s="341" t="s">
        <v>86</v>
      </c>
      <c r="AY627" s="341" t="s">
        <v>284</v>
      </c>
      <c r="BE627" s="376">
        <f>IF(N627="základní",J627,0)</f>
        <v>0</v>
      </c>
      <c r="BF627" s="376">
        <f>IF(N627="snížená",J627,0)</f>
        <v>0</v>
      </c>
      <c r="BG627" s="376">
        <f>IF(N627="zákl. přenesená",J627,0)</f>
        <v>0</v>
      </c>
      <c r="BH627" s="376">
        <f>IF(N627="sníž. přenesená",J627,0)</f>
        <v>0</v>
      </c>
      <c r="BI627" s="376">
        <f>IF(N627="nulová",J627,0)</f>
        <v>0</v>
      </c>
      <c r="BJ627" s="341" t="s">
        <v>26</v>
      </c>
      <c r="BK627" s="376">
        <f>ROUND(I627*H627,2)</f>
        <v>0</v>
      </c>
      <c r="BL627" s="341" t="s">
        <v>363</v>
      </c>
      <c r="BM627" s="341" t="s">
        <v>2819</v>
      </c>
    </row>
    <row r="628" spans="2:51" s="261" customFormat="1" ht="13.5">
      <c r="B628" s="377"/>
      <c r="D628" s="262" t="s">
        <v>294</v>
      </c>
      <c r="E628" s="263" t="s">
        <v>5</v>
      </c>
      <c r="F628" s="238" t="s">
        <v>2588</v>
      </c>
      <c r="H628" s="264" t="s">
        <v>5</v>
      </c>
      <c r="I628" s="136"/>
      <c r="L628" s="377"/>
      <c r="M628" s="378"/>
      <c r="N628" s="379"/>
      <c r="O628" s="379"/>
      <c r="P628" s="379"/>
      <c r="Q628" s="379"/>
      <c r="R628" s="379"/>
      <c r="S628" s="379"/>
      <c r="T628" s="380"/>
      <c r="AT628" s="264" t="s">
        <v>294</v>
      </c>
      <c r="AU628" s="264" t="s">
        <v>86</v>
      </c>
      <c r="AV628" s="261" t="s">
        <v>26</v>
      </c>
      <c r="AW628" s="261" t="s">
        <v>40</v>
      </c>
      <c r="AX628" s="261" t="s">
        <v>77</v>
      </c>
      <c r="AY628" s="264" t="s">
        <v>284</v>
      </c>
    </row>
    <row r="629" spans="2:51" s="257" customFormat="1" ht="13.5">
      <c r="B629" s="381"/>
      <c r="D629" s="258" t="s">
        <v>294</v>
      </c>
      <c r="E629" s="259" t="s">
        <v>5</v>
      </c>
      <c r="F629" s="237" t="s">
        <v>26</v>
      </c>
      <c r="H629" s="260">
        <v>1</v>
      </c>
      <c r="I629" s="426"/>
      <c r="L629" s="381"/>
      <c r="M629" s="382"/>
      <c r="N629" s="383"/>
      <c r="O629" s="383"/>
      <c r="P629" s="383"/>
      <c r="Q629" s="383"/>
      <c r="R629" s="383"/>
      <c r="S629" s="383"/>
      <c r="T629" s="384"/>
      <c r="AT629" s="265" t="s">
        <v>294</v>
      </c>
      <c r="AU629" s="265" t="s">
        <v>86</v>
      </c>
      <c r="AV629" s="257" t="s">
        <v>86</v>
      </c>
      <c r="AW629" s="257" t="s">
        <v>40</v>
      </c>
      <c r="AX629" s="257" t="s">
        <v>26</v>
      </c>
      <c r="AY629" s="265" t="s">
        <v>284</v>
      </c>
    </row>
    <row r="630" spans="2:65" s="285" customFormat="1" ht="31.5" customHeight="1">
      <c r="B630" s="347"/>
      <c r="C630" s="252" t="s">
        <v>1167</v>
      </c>
      <c r="D630" s="252" t="s">
        <v>287</v>
      </c>
      <c r="E630" s="253" t="s">
        <v>2820</v>
      </c>
      <c r="F630" s="236" t="s">
        <v>2821</v>
      </c>
      <c r="G630" s="254" t="s">
        <v>909</v>
      </c>
      <c r="H630" s="255">
        <v>1</v>
      </c>
      <c r="I630" s="123">
        <v>0</v>
      </c>
      <c r="J630" s="256">
        <f>ROUND(I630*H630,2)</f>
        <v>0</v>
      </c>
      <c r="K630" s="236" t="s">
        <v>5</v>
      </c>
      <c r="L630" s="347"/>
      <c r="M630" s="372" t="s">
        <v>5</v>
      </c>
      <c r="N630" s="373" t="s">
        <v>48</v>
      </c>
      <c r="O630" s="300"/>
      <c r="P630" s="374">
        <f>O630*H630</f>
        <v>0</v>
      </c>
      <c r="Q630" s="374">
        <v>0.02</v>
      </c>
      <c r="R630" s="374">
        <f>Q630*H630</f>
        <v>0.02</v>
      </c>
      <c r="S630" s="374">
        <v>0</v>
      </c>
      <c r="T630" s="375">
        <f>S630*H630</f>
        <v>0</v>
      </c>
      <c r="AR630" s="341" t="s">
        <v>363</v>
      </c>
      <c r="AT630" s="341" t="s">
        <v>287</v>
      </c>
      <c r="AU630" s="341" t="s">
        <v>86</v>
      </c>
      <c r="AY630" s="341" t="s">
        <v>284</v>
      </c>
      <c r="BE630" s="376">
        <f>IF(N630="základní",J630,0)</f>
        <v>0</v>
      </c>
      <c r="BF630" s="376">
        <f>IF(N630="snížená",J630,0)</f>
        <v>0</v>
      </c>
      <c r="BG630" s="376">
        <f>IF(N630="zákl. přenesená",J630,0)</f>
        <v>0</v>
      </c>
      <c r="BH630" s="376">
        <f>IF(N630="sníž. přenesená",J630,0)</f>
        <v>0</v>
      </c>
      <c r="BI630" s="376">
        <f>IF(N630="nulová",J630,0)</f>
        <v>0</v>
      </c>
      <c r="BJ630" s="341" t="s">
        <v>26</v>
      </c>
      <c r="BK630" s="376">
        <f>ROUND(I630*H630,2)</f>
        <v>0</v>
      </c>
      <c r="BL630" s="341" t="s">
        <v>363</v>
      </c>
      <c r="BM630" s="341" t="s">
        <v>2822</v>
      </c>
    </row>
    <row r="631" spans="2:51" s="261" customFormat="1" ht="13.5">
      <c r="B631" s="377"/>
      <c r="D631" s="262" t="s">
        <v>294</v>
      </c>
      <c r="E631" s="263" t="s">
        <v>5</v>
      </c>
      <c r="F631" s="238" t="s">
        <v>2588</v>
      </c>
      <c r="H631" s="264" t="s">
        <v>5</v>
      </c>
      <c r="I631" s="136"/>
      <c r="L631" s="377"/>
      <c r="M631" s="378"/>
      <c r="N631" s="379"/>
      <c r="O631" s="379"/>
      <c r="P631" s="379"/>
      <c r="Q631" s="379"/>
      <c r="R631" s="379"/>
      <c r="S631" s="379"/>
      <c r="T631" s="380"/>
      <c r="AT631" s="264" t="s">
        <v>294</v>
      </c>
      <c r="AU631" s="264" t="s">
        <v>86</v>
      </c>
      <c r="AV631" s="261" t="s">
        <v>26</v>
      </c>
      <c r="AW631" s="261" t="s">
        <v>40</v>
      </c>
      <c r="AX631" s="261" t="s">
        <v>77</v>
      </c>
      <c r="AY631" s="264" t="s">
        <v>284</v>
      </c>
    </row>
    <row r="632" spans="2:51" s="257" customFormat="1" ht="13.5">
      <c r="B632" s="381"/>
      <c r="D632" s="258" t="s">
        <v>294</v>
      </c>
      <c r="E632" s="259" t="s">
        <v>5</v>
      </c>
      <c r="F632" s="237" t="s">
        <v>26</v>
      </c>
      <c r="H632" s="260">
        <v>1</v>
      </c>
      <c r="I632" s="426"/>
      <c r="L632" s="381"/>
      <c r="M632" s="382"/>
      <c r="N632" s="383"/>
      <c r="O632" s="383"/>
      <c r="P632" s="383"/>
      <c r="Q632" s="383"/>
      <c r="R632" s="383"/>
      <c r="S632" s="383"/>
      <c r="T632" s="384"/>
      <c r="AT632" s="265" t="s">
        <v>294</v>
      </c>
      <c r="AU632" s="265" t="s">
        <v>86</v>
      </c>
      <c r="AV632" s="257" t="s">
        <v>86</v>
      </c>
      <c r="AW632" s="257" t="s">
        <v>40</v>
      </c>
      <c r="AX632" s="257" t="s">
        <v>26</v>
      </c>
      <c r="AY632" s="265" t="s">
        <v>284</v>
      </c>
    </row>
    <row r="633" spans="2:65" s="285" customFormat="1" ht="31.5" customHeight="1">
      <c r="B633" s="347"/>
      <c r="C633" s="252" t="s">
        <v>1171</v>
      </c>
      <c r="D633" s="252" t="s">
        <v>287</v>
      </c>
      <c r="E633" s="253" t="s">
        <v>2209</v>
      </c>
      <c r="F633" s="236" t="s">
        <v>2210</v>
      </c>
      <c r="G633" s="254" t="s">
        <v>462</v>
      </c>
      <c r="H633" s="255">
        <v>0.83</v>
      </c>
      <c r="I633" s="123">
        <v>0</v>
      </c>
      <c r="J633" s="256">
        <f>ROUND(I633*H633,2)</f>
        <v>0</v>
      </c>
      <c r="K633" s="236" t="s">
        <v>291</v>
      </c>
      <c r="L633" s="347"/>
      <c r="M633" s="372" t="s">
        <v>5</v>
      </c>
      <c r="N633" s="373" t="s">
        <v>48</v>
      </c>
      <c r="O633" s="300"/>
      <c r="P633" s="374">
        <f>O633*H633</f>
        <v>0</v>
      </c>
      <c r="Q633" s="374">
        <v>0</v>
      </c>
      <c r="R633" s="374">
        <f>Q633*H633</f>
        <v>0</v>
      </c>
      <c r="S633" s="374">
        <v>0</v>
      </c>
      <c r="T633" s="375">
        <f>S633*H633</f>
        <v>0</v>
      </c>
      <c r="AR633" s="341" t="s">
        <v>363</v>
      </c>
      <c r="AT633" s="341" t="s">
        <v>287</v>
      </c>
      <c r="AU633" s="341" t="s">
        <v>86</v>
      </c>
      <c r="AY633" s="341" t="s">
        <v>284</v>
      </c>
      <c r="BE633" s="376">
        <f>IF(N633="základní",J633,0)</f>
        <v>0</v>
      </c>
      <c r="BF633" s="376">
        <f>IF(N633="snížená",J633,0)</f>
        <v>0</v>
      </c>
      <c r="BG633" s="376">
        <f>IF(N633="zákl. přenesená",J633,0)</f>
        <v>0</v>
      </c>
      <c r="BH633" s="376">
        <f>IF(N633="sníž. přenesená",J633,0)</f>
        <v>0</v>
      </c>
      <c r="BI633" s="376">
        <f>IF(N633="nulová",J633,0)</f>
        <v>0</v>
      </c>
      <c r="BJ633" s="341" t="s">
        <v>26</v>
      </c>
      <c r="BK633" s="376">
        <f>ROUND(I633*H633,2)</f>
        <v>0</v>
      </c>
      <c r="BL633" s="341" t="s">
        <v>363</v>
      </c>
      <c r="BM633" s="341" t="s">
        <v>2823</v>
      </c>
    </row>
    <row r="634" spans="2:65" s="285" customFormat="1" ht="22.5" customHeight="1">
      <c r="B634" s="347"/>
      <c r="C634" s="252" t="s">
        <v>1175</v>
      </c>
      <c r="D634" s="252" t="s">
        <v>287</v>
      </c>
      <c r="E634" s="253" t="s">
        <v>1354</v>
      </c>
      <c r="F634" s="236" t="s">
        <v>2212</v>
      </c>
      <c r="G634" s="254" t="s">
        <v>462</v>
      </c>
      <c r="H634" s="255">
        <v>0.83</v>
      </c>
      <c r="I634" s="123">
        <v>0</v>
      </c>
      <c r="J634" s="256">
        <f>ROUND(I634*H634,2)</f>
        <v>0</v>
      </c>
      <c r="K634" s="236" t="s">
        <v>291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</v>
      </c>
      <c r="R634" s="374">
        <f>Q634*H634</f>
        <v>0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2824</v>
      </c>
    </row>
    <row r="635" spans="2:63" s="246" customFormat="1" ht="29.85" customHeight="1">
      <c r="B635" s="365"/>
      <c r="D635" s="250" t="s">
        <v>76</v>
      </c>
      <c r="E635" s="242" t="s">
        <v>2825</v>
      </c>
      <c r="F635" s="242" t="s">
        <v>2826</v>
      </c>
      <c r="I635" s="425"/>
      <c r="J635" s="251">
        <f>BK635</f>
        <v>0</v>
      </c>
      <c r="L635" s="365"/>
      <c r="M635" s="366"/>
      <c r="N635" s="367"/>
      <c r="O635" s="367"/>
      <c r="P635" s="368">
        <f>SUM(P636:P646)</f>
        <v>0</v>
      </c>
      <c r="Q635" s="367"/>
      <c r="R635" s="368">
        <f>SUM(R636:R646)</f>
        <v>0.0314206</v>
      </c>
      <c r="S635" s="367"/>
      <c r="T635" s="369">
        <f>SUM(T636:T646)</f>
        <v>0</v>
      </c>
      <c r="AR635" s="247" t="s">
        <v>86</v>
      </c>
      <c r="AT635" s="370" t="s">
        <v>76</v>
      </c>
      <c r="AU635" s="370" t="s">
        <v>26</v>
      </c>
      <c r="AY635" s="247" t="s">
        <v>284</v>
      </c>
      <c r="BK635" s="371">
        <f>SUM(BK636:BK646)</f>
        <v>0</v>
      </c>
    </row>
    <row r="636" spans="2:65" s="285" customFormat="1" ht="31.5" customHeight="1">
      <c r="B636" s="347"/>
      <c r="C636" s="252" t="s">
        <v>1179</v>
      </c>
      <c r="D636" s="252" t="s">
        <v>287</v>
      </c>
      <c r="E636" s="253" t="s">
        <v>2827</v>
      </c>
      <c r="F636" s="236" t="s">
        <v>2828</v>
      </c>
      <c r="G636" s="254" t="s">
        <v>290</v>
      </c>
      <c r="H636" s="255">
        <v>2.805</v>
      </c>
      <c r="I636" s="123">
        <v>0</v>
      </c>
      <c r="J636" s="256">
        <f>ROUND(I636*H636,2)</f>
        <v>0</v>
      </c>
      <c r="K636" s="236" t="s">
        <v>291</v>
      </c>
      <c r="L636" s="347"/>
      <c r="M636" s="372" t="s">
        <v>5</v>
      </c>
      <c r="N636" s="373" t="s">
        <v>48</v>
      </c>
      <c r="O636" s="300"/>
      <c r="P636" s="374">
        <f>O636*H636</f>
        <v>0</v>
      </c>
      <c r="Q636" s="374">
        <v>0.0002</v>
      </c>
      <c r="R636" s="374">
        <f>Q636*H636</f>
        <v>0.0005610000000000001</v>
      </c>
      <c r="S636" s="374">
        <v>0</v>
      </c>
      <c r="T636" s="375">
        <f>S636*H636</f>
        <v>0</v>
      </c>
      <c r="AR636" s="341" t="s">
        <v>363</v>
      </c>
      <c r="AT636" s="341" t="s">
        <v>287</v>
      </c>
      <c r="AU636" s="341" t="s">
        <v>86</v>
      </c>
      <c r="AY636" s="341" t="s">
        <v>284</v>
      </c>
      <c r="BE636" s="376">
        <f>IF(N636="základní",J636,0)</f>
        <v>0</v>
      </c>
      <c r="BF636" s="376">
        <f>IF(N636="snížená",J636,0)</f>
        <v>0</v>
      </c>
      <c r="BG636" s="376">
        <f>IF(N636="zákl. přenesená",J636,0)</f>
        <v>0</v>
      </c>
      <c r="BH636" s="376">
        <f>IF(N636="sníž. přenesená",J636,0)</f>
        <v>0</v>
      </c>
      <c r="BI636" s="376">
        <f>IF(N636="nulová",J636,0)</f>
        <v>0</v>
      </c>
      <c r="BJ636" s="341" t="s">
        <v>26</v>
      </c>
      <c r="BK636" s="376">
        <f>ROUND(I636*H636,2)</f>
        <v>0</v>
      </c>
      <c r="BL636" s="341" t="s">
        <v>363</v>
      </c>
      <c r="BM636" s="341" t="s">
        <v>2829</v>
      </c>
    </row>
    <row r="637" spans="2:51" s="257" customFormat="1" ht="13.5">
      <c r="B637" s="381"/>
      <c r="D637" s="258" t="s">
        <v>294</v>
      </c>
      <c r="E637" s="259" t="s">
        <v>5</v>
      </c>
      <c r="F637" s="237" t="s">
        <v>2401</v>
      </c>
      <c r="H637" s="260">
        <v>2.805</v>
      </c>
      <c r="I637" s="426"/>
      <c r="L637" s="381"/>
      <c r="M637" s="382"/>
      <c r="N637" s="383"/>
      <c r="O637" s="383"/>
      <c r="P637" s="383"/>
      <c r="Q637" s="383"/>
      <c r="R637" s="383"/>
      <c r="S637" s="383"/>
      <c r="T637" s="384"/>
      <c r="AT637" s="265" t="s">
        <v>294</v>
      </c>
      <c r="AU637" s="265" t="s">
        <v>86</v>
      </c>
      <c r="AV637" s="257" t="s">
        <v>86</v>
      </c>
      <c r="AW637" s="257" t="s">
        <v>40</v>
      </c>
      <c r="AX637" s="257" t="s">
        <v>26</v>
      </c>
      <c r="AY637" s="265" t="s">
        <v>284</v>
      </c>
    </row>
    <row r="638" spans="2:65" s="285" customFormat="1" ht="22.5" customHeight="1">
      <c r="B638" s="347"/>
      <c r="C638" s="252" t="s">
        <v>1187</v>
      </c>
      <c r="D638" s="252" t="s">
        <v>287</v>
      </c>
      <c r="E638" s="253" t="s">
        <v>2830</v>
      </c>
      <c r="F638" s="236" t="s">
        <v>2831</v>
      </c>
      <c r="G638" s="254" t="s">
        <v>290</v>
      </c>
      <c r="H638" s="255">
        <v>2.805</v>
      </c>
      <c r="I638" s="123">
        <v>0</v>
      </c>
      <c r="J638" s="256">
        <f>ROUND(I638*H638,2)</f>
        <v>0</v>
      </c>
      <c r="K638" s="236" t="s">
        <v>5</v>
      </c>
      <c r="L638" s="347"/>
      <c r="M638" s="372" t="s">
        <v>5</v>
      </c>
      <c r="N638" s="373" t="s">
        <v>48</v>
      </c>
      <c r="O638" s="300"/>
      <c r="P638" s="374">
        <f>O638*H638</f>
        <v>0</v>
      </c>
      <c r="Q638" s="374">
        <v>0.00088</v>
      </c>
      <c r="R638" s="374">
        <f>Q638*H638</f>
        <v>0.0024684000000000004</v>
      </c>
      <c r="S638" s="374">
        <v>0</v>
      </c>
      <c r="T638" s="375">
        <f>S638*H638</f>
        <v>0</v>
      </c>
      <c r="AR638" s="341" t="s">
        <v>363</v>
      </c>
      <c r="AT638" s="341" t="s">
        <v>287</v>
      </c>
      <c r="AU638" s="341" t="s">
        <v>86</v>
      </c>
      <c r="AY638" s="341" t="s">
        <v>284</v>
      </c>
      <c r="BE638" s="376">
        <f>IF(N638="základní",J638,0)</f>
        <v>0</v>
      </c>
      <c r="BF638" s="376">
        <f>IF(N638="snížená",J638,0)</f>
        <v>0</v>
      </c>
      <c r="BG638" s="376">
        <f>IF(N638="zákl. přenesená",J638,0)</f>
        <v>0</v>
      </c>
      <c r="BH638" s="376">
        <f>IF(N638="sníž. přenesená",J638,0)</f>
        <v>0</v>
      </c>
      <c r="BI638" s="376">
        <f>IF(N638="nulová",J638,0)</f>
        <v>0</v>
      </c>
      <c r="BJ638" s="341" t="s">
        <v>26</v>
      </c>
      <c r="BK638" s="376">
        <f>ROUND(I638*H638,2)</f>
        <v>0</v>
      </c>
      <c r="BL638" s="341" t="s">
        <v>363</v>
      </c>
      <c r="BM638" s="341" t="s">
        <v>2832</v>
      </c>
    </row>
    <row r="639" spans="2:51" s="261" customFormat="1" ht="13.5">
      <c r="B639" s="377"/>
      <c r="D639" s="262" t="s">
        <v>294</v>
      </c>
      <c r="E639" s="263" t="s">
        <v>5</v>
      </c>
      <c r="F639" s="238" t="s">
        <v>469</v>
      </c>
      <c r="H639" s="264" t="s">
        <v>5</v>
      </c>
      <c r="I639" s="136"/>
      <c r="L639" s="377"/>
      <c r="M639" s="378"/>
      <c r="N639" s="379"/>
      <c r="O639" s="379"/>
      <c r="P639" s="379"/>
      <c r="Q639" s="379"/>
      <c r="R639" s="379"/>
      <c r="S639" s="379"/>
      <c r="T639" s="380"/>
      <c r="AT639" s="264" t="s">
        <v>294</v>
      </c>
      <c r="AU639" s="264" t="s">
        <v>86</v>
      </c>
      <c r="AV639" s="261" t="s">
        <v>26</v>
      </c>
      <c r="AW639" s="261" t="s">
        <v>40</v>
      </c>
      <c r="AX639" s="261" t="s">
        <v>77</v>
      </c>
      <c r="AY639" s="264" t="s">
        <v>284</v>
      </c>
    </row>
    <row r="640" spans="2:51" s="257" customFormat="1" ht="13.5">
      <c r="B640" s="381"/>
      <c r="D640" s="258" t="s">
        <v>294</v>
      </c>
      <c r="E640" s="259" t="s">
        <v>2401</v>
      </c>
      <c r="F640" s="237" t="s">
        <v>2833</v>
      </c>
      <c r="H640" s="260">
        <v>2.805</v>
      </c>
      <c r="I640" s="426"/>
      <c r="L640" s="381"/>
      <c r="M640" s="382"/>
      <c r="N640" s="383"/>
      <c r="O640" s="383"/>
      <c r="P640" s="383"/>
      <c r="Q640" s="383"/>
      <c r="R640" s="383"/>
      <c r="S640" s="383"/>
      <c r="T640" s="384"/>
      <c r="AT640" s="265" t="s">
        <v>294</v>
      </c>
      <c r="AU640" s="265" t="s">
        <v>86</v>
      </c>
      <c r="AV640" s="257" t="s">
        <v>86</v>
      </c>
      <c r="AW640" s="257" t="s">
        <v>40</v>
      </c>
      <c r="AX640" s="257" t="s">
        <v>26</v>
      </c>
      <c r="AY640" s="265" t="s">
        <v>284</v>
      </c>
    </row>
    <row r="641" spans="2:65" s="285" customFormat="1" ht="22.5" customHeight="1">
      <c r="B641" s="347"/>
      <c r="C641" s="272" t="s">
        <v>1192</v>
      </c>
      <c r="D641" s="272" t="s">
        <v>439</v>
      </c>
      <c r="E641" s="273" t="s">
        <v>2834</v>
      </c>
      <c r="F641" s="274" t="s">
        <v>2835</v>
      </c>
      <c r="G641" s="275" t="s">
        <v>290</v>
      </c>
      <c r="H641" s="276">
        <v>3.086</v>
      </c>
      <c r="I641" s="145">
        <v>0</v>
      </c>
      <c r="J641" s="277">
        <f>ROUND(I641*H641,2)</f>
        <v>0</v>
      </c>
      <c r="K641" s="274" t="s">
        <v>291</v>
      </c>
      <c r="L641" s="399"/>
      <c r="M641" s="400" t="s">
        <v>5</v>
      </c>
      <c r="N641" s="401" t="s">
        <v>48</v>
      </c>
      <c r="O641" s="300"/>
      <c r="P641" s="374">
        <f>O641*H641</f>
        <v>0</v>
      </c>
      <c r="Q641" s="374">
        <v>0.0092</v>
      </c>
      <c r="R641" s="374">
        <f>Q641*H641</f>
        <v>0.0283912</v>
      </c>
      <c r="S641" s="374">
        <v>0</v>
      </c>
      <c r="T641" s="375">
        <f>S641*H641</f>
        <v>0</v>
      </c>
      <c r="AR641" s="341" t="s">
        <v>444</v>
      </c>
      <c r="AT641" s="341" t="s">
        <v>439</v>
      </c>
      <c r="AU641" s="341" t="s">
        <v>86</v>
      </c>
      <c r="AY641" s="341" t="s">
        <v>284</v>
      </c>
      <c r="BE641" s="376">
        <f>IF(N641="základní",J641,0)</f>
        <v>0</v>
      </c>
      <c r="BF641" s="376">
        <f>IF(N641="snížená",J641,0)</f>
        <v>0</v>
      </c>
      <c r="BG641" s="376">
        <f>IF(N641="zákl. přenesená",J641,0)</f>
        <v>0</v>
      </c>
      <c r="BH641" s="376">
        <f>IF(N641="sníž. přenesená",J641,0)</f>
        <v>0</v>
      </c>
      <c r="BI641" s="376">
        <f>IF(N641="nulová",J641,0)</f>
        <v>0</v>
      </c>
      <c r="BJ641" s="341" t="s">
        <v>26</v>
      </c>
      <c r="BK641" s="376">
        <f>ROUND(I641*H641,2)</f>
        <v>0</v>
      </c>
      <c r="BL641" s="341" t="s">
        <v>363</v>
      </c>
      <c r="BM641" s="341" t="s">
        <v>2836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2837</v>
      </c>
      <c r="H642" s="260">
        <v>3.086</v>
      </c>
      <c r="I642" s="426"/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22.5" customHeight="1">
      <c r="B643" s="347"/>
      <c r="C643" s="252" t="s">
        <v>1199</v>
      </c>
      <c r="D643" s="252" t="s">
        <v>287</v>
      </c>
      <c r="E643" s="253" t="s">
        <v>2838</v>
      </c>
      <c r="F643" s="236" t="s">
        <v>2839</v>
      </c>
      <c r="G643" s="254" t="s">
        <v>290</v>
      </c>
      <c r="H643" s="255">
        <v>2.805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</v>
      </c>
      <c r="R643" s="374">
        <f>Q643*H643</f>
        <v>0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2840</v>
      </c>
    </row>
    <row r="644" spans="2:51" s="257" customFormat="1" ht="13.5">
      <c r="B644" s="381"/>
      <c r="D644" s="258" t="s">
        <v>294</v>
      </c>
      <c r="E644" s="259" t="s">
        <v>5</v>
      </c>
      <c r="F644" s="237" t="s">
        <v>2401</v>
      </c>
      <c r="H644" s="260">
        <v>2.805</v>
      </c>
      <c r="I644" s="426"/>
      <c r="L644" s="381"/>
      <c r="M644" s="382"/>
      <c r="N644" s="383"/>
      <c r="O644" s="383"/>
      <c r="P644" s="383"/>
      <c r="Q644" s="383"/>
      <c r="R644" s="383"/>
      <c r="S644" s="383"/>
      <c r="T644" s="384"/>
      <c r="AT644" s="265" t="s">
        <v>294</v>
      </c>
      <c r="AU644" s="265" t="s">
        <v>86</v>
      </c>
      <c r="AV644" s="257" t="s">
        <v>86</v>
      </c>
      <c r="AW644" s="257" t="s">
        <v>40</v>
      </c>
      <c r="AX644" s="257" t="s">
        <v>26</v>
      </c>
      <c r="AY644" s="265" t="s">
        <v>284</v>
      </c>
    </row>
    <row r="645" spans="2:65" s="285" customFormat="1" ht="31.5" customHeight="1">
      <c r="B645" s="347"/>
      <c r="C645" s="252" t="s">
        <v>1203</v>
      </c>
      <c r="D645" s="252" t="s">
        <v>287</v>
      </c>
      <c r="E645" s="253" t="s">
        <v>2841</v>
      </c>
      <c r="F645" s="236" t="s">
        <v>2842</v>
      </c>
      <c r="G645" s="254" t="s">
        <v>462</v>
      </c>
      <c r="H645" s="255">
        <v>0.031</v>
      </c>
      <c r="I645" s="123">
        <v>0</v>
      </c>
      <c r="J645" s="256">
        <f>ROUND(I645*H645,2)</f>
        <v>0</v>
      </c>
      <c r="K645" s="236" t="s">
        <v>291</v>
      </c>
      <c r="L645" s="347"/>
      <c r="M645" s="372" t="s">
        <v>5</v>
      </c>
      <c r="N645" s="373" t="s">
        <v>48</v>
      </c>
      <c r="O645" s="300"/>
      <c r="P645" s="374">
        <f>O645*H645</f>
        <v>0</v>
      </c>
      <c r="Q645" s="374">
        <v>0</v>
      </c>
      <c r="R645" s="374">
        <f>Q645*H645</f>
        <v>0</v>
      </c>
      <c r="S645" s="374">
        <v>0</v>
      </c>
      <c r="T645" s="375">
        <f>S645*H645</f>
        <v>0</v>
      </c>
      <c r="AR645" s="341" t="s">
        <v>363</v>
      </c>
      <c r="AT645" s="341" t="s">
        <v>287</v>
      </c>
      <c r="AU645" s="341" t="s">
        <v>86</v>
      </c>
      <c r="AY645" s="341" t="s">
        <v>284</v>
      </c>
      <c r="BE645" s="376">
        <f>IF(N645="základní",J645,0)</f>
        <v>0</v>
      </c>
      <c r="BF645" s="376">
        <f>IF(N645="snížená",J645,0)</f>
        <v>0</v>
      </c>
      <c r="BG645" s="376">
        <f>IF(N645="zákl. přenesená",J645,0)</f>
        <v>0</v>
      </c>
      <c r="BH645" s="376">
        <f>IF(N645="sníž. přenesená",J645,0)</f>
        <v>0</v>
      </c>
      <c r="BI645" s="376">
        <f>IF(N645="nulová",J645,0)</f>
        <v>0</v>
      </c>
      <c r="BJ645" s="341" t="s">
        <v>26</v>
      </c>
      <c r="BK645" s="376">
        <f>ROUND(I645*H645,2)</f>
        <v>0</v>
      </c>
      <c r="BL645" s="341" t="s">
        <v>363</v>
      </c>
      <c r="BM645" s="341" t="s">
        <v>2843</v>
      </c>
    </row>
    <row r="646" spans="2:65" s="285" customFormat="1" ht="31.5" customHeight="1">
      <c r="B646" s="347"/>
      <c r="C646" s="252" t="s">
        <v>1209</v>
      </c>
      <c r="D646" s="252" t="s">
        <v>287</v>
      </c>
      <c r="E646" s="253" t="s">
        <v>2844</v>
      </c>
      <c r="F646" s="236" t="s">
        <v>2845</v>
      </c>
      <c r="G646" s="254" t="s">
        <v>462</v>
      </c>
      <c r="H646" s="255">
        <v>0.031</v>
      </c>
      <c r="I646" s="123">
        <v>0</v>
      </c>
      <c r="J646" s="256">
        <f>ROUND(I646*H646,2)</f>
        <v>0</v>
      </c>
      <c r="K646" s="236" t="s">
        <v>291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</v>
      </c>
      <c r="R646" s="374">
        <f>Q646*H646</f>
        <v>0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2846</v>
      </c>
    </row>
    <row r="647" spans="2:63" s="246" customFormat="1" ht="29.85" customHeight="1">
      <c r="B647" s="365"/>
      <c r="D647" s="250" t="s">
        <v>76</v>
      </c>
      <c r="E647" s="242" t="s">
        <v>1357</v>
      </c>
      <c r="F647" s="242" t="s">
        <v>1358</v>
      </c>
      <c r="I647" s="425"/>
      <c r="J647" s="251">
        <f>BK647</f>
        <v>0</v>
      </c>
      <c r="L647" s="365"/>
      <c r="M647" s="366"/>
      <c r="N647" s="367"/>
      <c r="O647" s="367"/>
      <c r="P647" s="368">
        <f>SUM(P648:P661)</f>
        <v>0</v>
      </c>
      <c r="Q647" s="367"/>
      <c r="R647" s="368">
        <f>SUM(R648:R661)</f>
        <v>0.04875</v>
      </c>
      <c r="S647" s="367"/>
      <c r="T647" s="369">
        <f>SUM(T648:T661)</f>
        <v>0.12151580000000002</v>
      </c>
      <c r="AR647" s="247" t="s">
        <v>86</v>
      </c>
      <c r="AT647" s="370" t="s">
        <v>76</v>
      </c>
      <c r="AU647" s="370" t="s">
        <v>26</v>
      </c>
      <c r="AY647" s="247" t="s">
        <v>284</v>
      </c>
      <c r="BK647" s="371">
        <f>SUM(BK648:BK661)</f>
        <v>0</v>
      </c>
    </row>
    <row r="648" spans="2:65" s="285" customFormat="1" ht="22.5" customHeight="1">
      <c r="B648" s="347"/>
      <c r="C648" s="252" t="s">
        <v>1213</v>
      </c>
      <c r="D648" s="252" t="s">
        <v>287</v>
      </c>
      <c r="E648" s="253" t="s">
        <v>1365</v>
      </c>
      <c r="F648" s="236" t="s">
        <v>2217</v>
      </c>
      <c r="G648" s="254" t="s">
        <v>452</v>
      </c>
      <c r="H648" s="255">
        <v>42.34</v>
      </c>
      <c r="I648" s="123">
        <v>0</v>
      </c>
      <c r="J648" s="256">
        <f>ROUND(I648*H648,2)</f>
        <v>0</v>
      </c>
      <c r="K648" s="236" t="s">
        <v>291</v>
      </c>
      <c r="L648" s="347"/>
      <c r="M648" s="372" t="s">
        <v>5</v>
      </c>
      <c r="N648" s="373" t="s">
        <v>48</v>
      </c>
      <c r="O648" s="300"/>
      <c r="P648" s="374">
        <f>O648*H648</f>
        <v>0</v>
      </c>
      <c r="Q648" s="374">
        <v>0</v>
      </c>
      <c r="R648" s="374">
        <f>Q648*H648</f>
        <v>0</v>
      </c>
      <c r="S648" s="374">
        <v>0.00287</v>
      </c>
      <c r="T648" s="375">
        <f>S648*H648</f>
        <v>0.12151580000000002</v>
      </c>
      <c r="AR648" s="341" t="s">
        <v>363</v>
      </c>
      <c r="AT648" s="341" t="s">
        <v>287</v>
      </c>
      <c r="AU648" s="341" t="s">
        <v>86</v>
      </c>
      <c r="AY648" s="341" t="s">
        <v>284</v>
      </c>
      <c r="BE648" s="376">
        <f>IF(N648="základní",J648,0)</f>
        <v>0</v>
      </c>
      <c r="BF648" s="376">
        <f>IF(N648="snížená",J648,0)</f>
        <v>0</v>
      </c>
      <c r="BG648" s="376">
        <f>IF(N648="zákl. přenesená",J648,0)</f>
        <v>0</v>
      </c>
      <c r="BH648" s="376">
        <f>IF(N648="sníž. přenesená",J648,0)</f>
        <v>0</v>
      </c>
      <c r="BI648" s="376">
        <f>IF(N648="nulová",J648,0)</f>
        <v>0</v>
      </c>
      <c r="BJ648" s="341" t="s">
        <v>26</v>
      </c>
      <c r="BK648" s="376">
        <f>ROUND(I648*H648,2)</f>
        <v>0</v>
      </c>
      <c r="BL648" s="341" t="s">
        <v>363</v>
      </c>
      <c r="BM648" s="341" t="s">
        <v>2847</v>
      </c>
    </row>
    <row r="649" spans="2:51" s="261" customFormat="1" ht="13.5">
      <c r="B649" s="377"/>
      <c r="D649" s="262" t="s">
        <v>294</v>
      </c>
      <c r="E649" s="263" t="s">
        <v>5</v>
      </c>
      <c r="F649" s="238" t="s">
        <v>298</v>
      </c>
      <c r="H649" s="264" t="s">
        <v>5</v>
      </c>
      <c r="I649" s="136"/>
      <c r="L649" s="377"/>
      <c r="M649" s="378"/>
      <c r="N649" s="379"/>
      <c r="O649" s="379"/>
      <c r="P649" s="379"/>
      <c r="Q649" s="379"/>
      <c r="R649" s="379"/>
      <c r="S649" s="379"/>
      <c r="T649" s="380"/>
      <c r="AT649" s="264" t="s">
        <v>294</v>
      </c>
      <c r="AU649" s="264" t="s">
        <v>86</v>
      </c>
      <c r="AV649" s="261" t="s">
        <v>26</v>
      </c>
      <c r="AW649" s="261" t="s">
        <v>40</v>
      </c>
      <c r="AX649" s="261" t="s">
        <v>77</v>
      </c>
      <c r="AY649" s="264" t="s">
        <v>284</v>
      </c>
    </row>
    <row r="650" spans="2:51" s="257" customFormat="1" ht="13.5">
      <c r="B650" s="381"/>
      <c r="D650" s="258" t="s">
        <v>294</v>
      </c>
      <c r="E650" s="259" t="s">
        <v>5</v>
      </c>
      <c r="F650" s="237" t="s">
        <v>2848</v>
      </c>
      <c r="H650" s="260">
        <v>42.34</v>
      </c>
      <c r="I650" s="426"/>
      <c r="L650" s="381"/>
      <c r="M650" s="382"/>
      <c r="N650" s="383"/>
      <c r="O650" s="383"/>
      <c r="P650" s="383"/>
      <c r="Q650" s="383"/>
      <c r="R650" s="383"/>
      <c r="S650" s="383"/>
      <c r="T650" s="384"/>
      <c r="AT650" s="265" t="s">
        <v>294</v>
      </c>
      <c r="AU650" s="265" t="s">
        <v>86</v>
      </c>
      <c r="AV650" s="257" t="s">
        <v>86</v>
      </c>
      <c r="AW650" s="257" t="s">
        <v>40</v>
      </c>
      <c r="AX650" s="257" t="s">
        <v>26</v>
      </c>
      <c r="AY650" s="265" t="s">
        <v>284</v>
      </c>
    </row>
    <row r="651" spans="2:65" s="285" customFormat="1" ht="22.5" customHeight="1">
      <c r="B651" s="347"/>
      <c r="C651" s="252" t="s">
        <v>1217</v>
      </c>
      <c r="D651" s="252" t="s">
        <v>287</v>
      </c>
      <c r="E651" s="253" t="s">
        <v>2222</v>
      </c>
      <c r="F651" s="236" t="s">
        <v>2223</v>
      </c>
      <c r="G651" s="254" t="s">
        <v>452</v>
      </c>
      <c r="H651" s="255">
        <v>42.5</v>
      </c>
      <c r="I651" s="123">
        <v>0</v>
      </c>
      <c r="J651" s="256">
        <f>ROUND(I651*H651,2)</f>
        <v>0</v>
      </c>
      <c r="K651" s="236" t="s">
        <v>5</v>
      </c>
      <c r="L651" s="347"/>
      <c r="M651" s="372" t="s">
        <v>5</v>
      </c>
      <c r="N651" s="373" t="s">
        <v>48</v>
      </c>
      <c r="O651" s="300"/>
      <c r="P651" s="374">
        <f>O651*H651</f>
        <v>0</v>
      </c>
      <c r="Q651" s="374">
        <v>0.00062</v>
      </c>
      <c r="R651" s="374">
        <f>Q651*H651</f>
        <v>0.02635</v>
      </c>
      <c r="S651" s="374">
        <v>0</v>
      </c>
      <c r="T651" s="375">
        <f>S651*H651</f>
        <v>0</v>
      </c>
      <c r="AR651" s="341" t="s">
        <v>363</v>
      </c>
      <c r="AT651" s="341" t="s">
        <v>287</v>
      </c>
      <c r="AU651" s="341" t="s">
        <v>86</v>
      </c>
      <c r="AY651" s="341" t="s">
        <v>284</v>
      </c>
      <c r="BE651" s="376">
        <f>IF(N651="základní",J651,0)</f>
        <v>0</v>
      </c>
      <c r="BF651" s="376">
        <f>IF(N651="snížená",J651,0)</f>
        <v>0</v>
      </c>
      <c r="BG651" s="376">
        <f>IF(N651="zákl. přenesená",J651,0)</f>
        <v>0</v>
      </c>
      <c r="BH651" s="376">
        <f>IF(N651="sníž. přenesená",J651,0)</f>
        <v>0</v>
      </c>
      <c r="BI651" s="376">
        <f>IF(N651="nulová",J651,0)</f>
        <v>0</v>
      </c>
      <c r="BJ651" s="341" t="s">
        <v>26</v>
      </c>
      <c r="BK651" s="376">
        <f>ROUND(I651*H651,2)</f>
        <v>0</v>
      </c>
      <c r="BL651" s="341" t="s">
        <v>363</v>
      </c>
      <c r="BM651" s="341" t="s">
        <v>2849</v>
      </c>
    </row>
    <row r="652" spans="2:51" s="261" customFormat="1" ht="13.5">
      <c r="B652" s="377"/>
      <c r="D652" s="262" t="s">
        <v>294</v>
      </c>
      <c r="E652" s="263" t="s">
        <v>5</v>
      </c>
      <c r="F652" s="238" t="s">
        <v>2225</v>
      </c>
      <c r="H652" s="264" t="s">
        <v>5</v>
      </c>
      <c r="I652" s="136"/>
      <c r="L652" s="377"/>
      <c r="M652" s="378"/>
      <c r="N652" s="379"/>
      <c r="O652" s="379"/>
      <c r="P652" s="379"/>
      <c r="Q652" s="379"/>
      <c r="R652" s="379"/>
      <c r="S652" s="379"/>
      <c r="T652" s="380"/>
      <c r="AT652" s="264" t="s">
        <v>294</v>
      </c>
      <c r="AU652" s="264" t="s">
        <v>86</v>
      </c>
      <c r="AV652" s="261" t="s">
        <v>26</v>
      </c>
      <c r="AW652" s="261" t="s">
        <v>40</v>
      </c>
      <c r="AX652" s="261" t="s">
        <v>77</v>
      </c>
      <c r="AY652" s="264" t="s">
        <v>284</v>
      </c>
    </row>
    <row r="653" spans="2:51" s="257" customFormat="1" ht="13.5">
      <c r="B653" s="381"/>
      <c r="D653" s="258" t="s">
        <v>294</v>
      </c>
      <c r="E653" s="259" t="s">
        <v>5</v>
      </c>
      <c r="F653" s="237" t="s">
        <v>2850</v>
      </c>
      <c r="H653" s="260">
        <v>42.5</v>
      </c>
      <c r="I653" s="426"/>
      <c r="L653" s="381"/>
      <c r="M653" s="382"/>
      <c r="N653" s="383"/>
      <c r="O653" s="383"/>
      <c r="P653" s="383"/>
      <c r="Q653" s="383"/>
      <c r="R653" s="383"/>
      <c r="S653" s="383"/>
      <c r="T653" s="384"/>
      <c r="AT653" s="265" t="s">
        <v>294</v>
      </c>
      <c r="AU653" s="265" t="s">
        <v>86</v>
      </c>
      <c r="AV653" s="257" t="s">
        <v>86</v>
      </c>
      <c r="AW653" s="257" t="s">
        <v>40</v>
      </c>
      <c r="AX653" s="257" t="s">
        <v>26</v>
      </c>
      <c r="AY653" s="265" t="s">
        <v>284</v>
      </c>
    </row>
    <row r="654" spans="2:65" s="285" customFormat="1" ht="22.5" customHeight="1">
      <c r="B654" s="347"/>
      <c r="C654" s="252" t="s">
        <v>1223</v>
      </c>
      <c r="D654" s="252" t="s">
        <v>287</v>
      </c>
      <c r="E654" s="253" t="s">
        <v>2851</v>
      </c>
      <c r="F654" s="236" t="s">
        <v>2852</v>
      </c>
      <c r="G654" s="254" t="s">
        <v>452</v>
      </c>
      <c r="H654" s="255">
        <v>6</v>
      </c>
      <c r="I654" s="123">
        <v>0</v>
      </c>
      <c r="J654" s="256">
        <f>ROUND(I654*H654,2)</f>
        <v>0</v>
      </c>
      <c r="K654" s="236" t="s">
        <v>5</v>
      </c>
      <c r="L654" s="347"/>
      <c r="M654" s="372" t="s">
        <v>5</v>
      </c>
      <c r="N654" s="373" t="s">
        <v>48</v>
      </c>
      <c r="O654" s="300"/>
      <c r="P654" s="374">
        <f>O654*H654</f>
        <v>0</v>
      </c>
      <c r="Q654" s="374">
        <v>0.0032</v>
      </c>
      <c r="R654" s="374">
        <f>Q654*H654</f>
        <v>0.019200000000000002</v>
      </c>
      <c r="S654" s="374">
        <v>0</v>
      </c>
      <c r="T654" s="375">
        <f>S654*H654</f>
        <v>0</v>
      </c>
      <c r="AR654" s="341" t="s">
        <v>363</v>
      </c>
      <c r="AT654" s="341" t="s">
        <v>287</v>
      </c>
      <c r="AU654" s="341" t="s">
        <v>86</v>
      </c>
      <c r="AY654" s="341" t="s">
        <v>284</v>
      </c>
      <c r="BE654" s="376">
        <f>IF(N654="základní",J654,0)</f>
        <v>0</v>
      </c>
      <c r="BF654" s="376">
        <f>IF(N654="snížená",J654,0)</f>
        <v>0</v>
      </c>
      <c r="BG654" s="376">
        <f>IF(N654="zákl. přenesená",J654,0)</f>
        <v>0</v>
      </c>
      <c r="BH654" s="376">
        <f>IF(N654="sníž. přenesená",J654,0)</f>
        <v>0</v>
      </c>
      <c r="BI654" s="376">
        <f>IF(N654="nulová",J654,0)</f>
        <v>0</v>
      </c>
      <c r="BJ654" s="341" t="s">
        <v>26</v>
      </c>
      <c r="BK654" s="376">
        <f>ROUND(I654*H654,2)</f>
        <v>0</v>
      </c>
      <c r="BL654" s="341" t="s">
        <v>363</v>
      </c>
      <c r="BM654" s="341" t="s">
        <v>2853</v>
      </c>
    </row>
    <row r="655" spans="2:51" s="261" customFormat="1" ht="13.5">
      <c r="B655" s="377"/>
      <c r="D655" s="262" t="s">
        <v>294</v>
      </c>
      <c r="E655" s="263" t="s">
        <v>5</v>
      </c>
      <c r="F655" s="238" t="s">
        <v>2225</v>
      </c>
      <c r="H655" s="264" t="s">
        <v>5</v>
      </c>
      <c r="I655" s="136"/>
      <c r="L655" s="377"/>
      <c r="M655" s="378"/>
      <c r="N655" s="379"/>
      <c r="O655" s="379"/>
      <c r="P655" s="379"/>
      <c r="Q655" s="379"/>
      <c r="R655" s="379"/>
      <c r="S655" s="379"/>
      <c r="T655" s="380"/>
      <c r="AT655" s="264" t="s">
        <v>294</v>
      </c>
      <c r="AU655" s="264" t="s">
        <v>86</v>
      </c>
      <c r="AV655" s="261" t="s">
        <v>26</v>
      </c>
      <c r="AW655" s="261" t="s">
        <v>40</v>
      </c>
      <c r="AX655" s="261" t="s">
        <v>77</v>
      </c>
      <c r="AY655" s="264" t="s">
        <v>284</v>
      </c>
    </row>
    <row r="656" spans="2:51" s="257" customFormat="1" ht="13.5">
      <c r="B656" s="381"/>
      <c r="D656" s="258" t="s">
        <v>294</v>
      </c>
      <c r="E656" s="259" t="s">
        <v>5</v>
      </c>
      <c r="F656" s="237" t="s">
        <v>323</v>
      </c>
      <c r="H656" s="260">
        <v>6</v>
      </c>
      <c r="I656" s="426"/>
      <c r="L656" s="381"/>
      <c r="M656" s="382"/>
      <c r="N656" s="383"/>
      <c r="O656" s="383"/>
      <c r="P656" s="383"/>
      <c r="Q656" s="383"/>
      <c r="R656" s="383"/>
      <c r="S656" s="383"/>
      <c r="T656" s="384"/>
      <c r="AT656" s="265" t="s">
        <v>294</v>
      </c>
      <c r="AU656" s="265" t="s">
        <v>86</v>
      </c>
      <c r="AV656" s="257" t="s">
        <v>86</v>
      </c>
      <c r="AW656" s="257" t="s">
        <v>40</v>
      </c>
      <c r="AX656" s="257" t="s">
        <v>26</v>
      </c>
      <c r="AY656" s="265" t="s">
        <v>284</v>
      </c>
    </row>
    <row r="657" spans="2:65" s="285" customFormat="1" ht="31.5" customHeight="1">
      <c r="B657" s="347"/>
      <c r="C657" s="252" t="s">
        <v>1228</v>
      </c>
      <c r="D657" s="252" t="s">
        <v>287</v>
      </c>
      <c r="E657" s="253" t="s">
        <v>2854</v>
      </c>
      <c r="F657" s="236" t="s">
        <v>2855</v>
      </c>
      <c r="G657" s="254" t="s">
        <v>452</v>
      </c>
      <c r="H657" s="255">
        <v>1</v>
      </c>
      <c r="I657" s="123">
        <v>0</v>
      </c>
      <c r="J657" s="256">
        <f>ROUND(I657*H657,2)</f>
        <v>0</v>
      </c>
      <c r="K657" s="236" t="s">
        <v>5</v>
      </c>
      <c r="L657" s="347"/>
      <c r="M657" s="372" t="s">
        <v>5</v>
      </c>
      <c r="N657" s="373" t="s">
        <v>48</v>
      </c>
      <c r="O657" s="300"/>
      <c r="P657" s="374">
        <f>O657*H657</f>
        <v>0</v>
      </c>
      <c r="Q657" s="374">
        <v>0.0032</v>
      </c>
      <c r="R657" s="374">
        <f>Q657*H657</f>
        <v>0.0032</v>
      </c>
      <c r="S657" s="374">
        <v>0</v>
      </c>
      <c r="T657" s="375">
        <f>S657*H657</f>
        <v>0</v>
      </c>
      <c r="AR657" s="341" t="s">
        <v>363</v>
      </c>
      <c r="AT657" s="341" t="s">
        <v>287</v>
      </c>
      <c r="AU657" s="341" t="s">
        <v>86</v>
      </c>
      <c r="AY657" s="341" t="s">
        <v>284</v>
      </c>
      <c r="BE657" s="376">
        <f>IF(N657="základní",J657,0)</f>
        <v>0</v>
      </c>
      <c r="BF657" s="376">
        <f>IF(N657="snížená",J657,0)</f>
        <v>0</v>
      </c>
      <c r="BG657" s="376">
        <f>IF(N657="zákl. přenesená",J657,0)</f>
        <v>0</v>
      </c>
      <c r="BH657" s="376">
        <f>IF(N657="sníž. přenesená",J657,0)</f>
        <v>0</v>
      </c>
      <c r="BI657" s="376">
        <f>IF(N657="nulová",J657,0)</f>
        <v>0</v>
      </c>
      <c r="BJ657" s="341" t="s">
        <v>26</v>
      </c>
      <c r="BK657" s="376">
        <f>ROUND(I657*H657,2)</f>
        <v>0</v>
      </c>
      <c r="BL657" s="341" t="s">
        <v>363</v>
      </c>
      <c r="BM657" s="341" t="s">
        <v>2856</v>
      </c>
    </row>
    <row r="658" spans="2:51" s="261" customFormat="1" ht="13.5">
      <c r="B658" s="377"/>
      <c r="D658" s="262" t="s">
        <v>294</v>
      </c>
      <c r="E658" s="263" t="s">
        <v>5</v>
      </c>
      <c r="F658" s="238" t="s">
        <v>2225</v>
      </c>
      <c r="H658" s="264" t="s">
        <v>5</v>
      </c>
      <c r="I658" s="136"/>
      <c r="L658" s="377"/>
      <c r="M658" s="378"/>
      <c r="N658" s="379"/>
      <c r="O658" s="379"/>
      <c r="P658" s="379"/>
      <c r="Q658" s="379"/>
      <c r="R658" s="379"/>
      <c r="S658" s="379"/>
      <c r="T658" s="380"/>
      <c r="AT658" s="264" t="s">
        <v>294</v>
      </c>
      <c r="AU658" s="264" t="s">
        <v>86</v>
      </c>
      <c r="AV658" s="261" t="s">
        <v>26</v>
      </c>
      <c r="AW658" s="261" t="s">
        <v>40</v>
      </c>
      <c r="AX658" s="261" t="s">
        <v>77</v>
      </c>
      <c r="AY658" s="264" t="s">
        <v>284</v>
      </c>
    </row>
    <row r="659" spans="2:51" s="257" customFormat="1" ht="13.5">
      <c r="B659" s="381"/>
      <c r="D659" s="258" t="s">
        <v>294</v>
      </c>
      <c r="E659" s="259" t="s">
        <v>5</v>
      </c>
      <c r="F659" s="237" t="s">
        <v>26</v>
      </c>
      <c r="H659" s="260">
        <v>1</v>
      </c>
      <c r="I659" s="426"/>
      <c r="L659" s="381"/>
      <c r="M659" s="382"/>
      <c r="N659" s="383"/>
      <c r="O659" s="383"/>
      <c r="P659" s="383"/>
      <c r="Q659" s="383"/>
      <c r="R659" s="383"/>
      <c r="S659" s="383"/>
      <c r="T659" s="384"/>
      <c r="AT659" s="265" t="s">
        <v>294</v>
      </c>
      <c r="AU659" s="265" t="s">
        <v>86</v>
      </c>
      <c r="AV659" s="257" t="s">
        <v>86</v>
      </c>
      <c r="AW659" s="257" t="s">
        <v>40</v>
      </c>
      <c r="AX659" s="257" t="s">
        <v>26</v>
      </c>
      <c r="AY659" s="265" t="s">
        <v>284</v>
      </c>
    </row>
    <row r="660" spans="2:65" s="285" customFormat="1" ht="31.5" customHeight="1">
      <c r="B660" s="347"/>
      <c r="C660" s="252" t="s">
        <v>1233</v>
      </c>
      <c r="D660" s="252" t="s">
        <v>287</v>
      </c>
      <c r="E660" s="253" t="s">
        <v>2234</v>
      </c>
      <c r="F660" s="236" t="s">
        <v>2235</v>
      </c>
      <c r="G660" s="254" t="s">
        <v>462</v>
      </c>
      <c r="H660" s="255">
        <v>0.049</v>
      </c>
      <c r="I660" s="123">
        <v>0</v>
      </c>
      <c r="J660" s="256">
        <f>ROUND(I660*H660,2)</f>
        <v>0</v>
      </c>
      <c r="K660" s="236" t="s">
        <v>291</v>
      </c>
      <c r="L660" s="347"/>
      <c r="M660" s="372" t="s">
        <v>5</v>
      </c>
      <c r="N660" s="373" t="s">
        <v>48</v>
      </c>
      <c r="O660" s="300"/>
      <c r="P660" s="374">
        <f>O660*H660</f>
        <v>0</v>
      </c>
      <c r="Q660" s="374">
        <v>0</v>
      </c>
      <c r="R660" s="374">
        <f>Q660*H660</f>
        <v>0</v>
      </c>
      <c r="S660" s="374">
        <v>0</v>
      </c>
      <c r="T660" s="375">
        <f>S660*H660</f>
        <v>0</v>
      </c>
      <c r="AR660" s="341" t="s">
        <v>363</v>
      </c>
      <c r="AT660" s="341" t="s">
        <v>287</v>
      </c>
      <c r="AU660" s="341" t="s">
        <v>86</v>
      </c>
      <c r="AY660" s="341" t="s">
        <v>284</v>
      </c>
      <c r="BE660" s="376">
        <f>IF(N660="základní",J660,0)</f>
        <v>0</v>
      </c>
      <c r="BF660" s="376">
        <f>IF(N660="snížená",J660,0)</f>
        <v>0</v>
      </c>
      <c r="BG660" s="376">
        <f>IF(N660="zákl. přenesená",J660,0)</f>
        <v>0</v>
      </c>
      <c r="BH660" s="376">
        <f>IF(N660="sníž. přenesená",J660,0)</f>
        <v>0</v>
      </c>
      <c r="BI660" s="376">
        <f>IF(N660="nulová",J660,0)</f>
        <v>0</v>
      </c>
      <c r="BJ660" s="341" t="s">
        <v>26</v>
      </c>
      <c r="BK660" s="376">
        <f>ROUND(I660*H660,2)</f>
        <v>0</v>
      </c>
      <c r="BL660" s="341" t="s">
        <v>363</v>
      </c>
      <c r="BM660" s="341" t="s">
        <v>2857</v>
      </c>
    </row>
    <row r="661" spans="2:65" s="285" customFormat="1" ht="22.5" customHeight="1">
      <c r="B661" s="347"/>
      <c r="C661" s="252" t="s">
        <v>1237</v>
      </c>
      <c r="D661" s="252" t="s">
        <v>287</v>
      </c>
      <c r="E661" s="253" t="s">
        <v>1449</v>
      </c>
      <c r="F661" s="236" t="s">
        <v>2237</v>
      </c>
      <c r="G661" s="254" t="s">
        <v>462</v>
      </c>
      <c r="H661" s="255">
        <v>0.049</v>
      </c>
      <c r="I661" s="123">
        <v>0</v>
      </c>
      <c r="J661" s="256">
        <f>ROUND(I661*H661,2)</f>
        <v>0</v>
      </c>
      <c r="K661" s="236" t="s">
        <v>291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</v>
      </c>
      <c r="R661" s="374">
        <f>Q661*H661</f>
        <v>0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2858</v>
      </c>
    </row>
    <row r="662" spans="2:63" s="246" customFormat="1" ht="29.85" customHeight="1">
      <c r="B662" s="365"/>
      <c r="D662" s="250" t="s">
        <v>76</v>
      </c>
      <c r="E662" s="242" t="s">
        <v>1464</v>
      </c>
      <c r="F662" s="242" t="s">
        <v>1465</v>
      </c>
      <c r="I662" s="425"/>
      <c r="J662" s="251">
        <f>BK662</f>
        <v>0</v>
      </c>
      <c r="L662" s="365"/>
      <c r="M662" s="366"/>
      <c r="N662" s="367"/>
      <c r="O662" s="367"/>
      <c r="P662" s="368">
        <f>SUM(P663:P710)</f>
        <v>0</v>
      </c>
      <c r="Q662" s="367"/>
      <c r="R662" s="368">
        <f>SUM(R663:R710)</f>
        <v>2.4799400000000005</v>
      </c>
      <c r="S662" s="367"/>
      <c r="T662" s="369">
        <f>SUM(T663:T710)</f>
        <v>0.16</v>
      </c>
      <c r="AR662" s="247" t="s">
        <v>86</v>
      </c>
      <c r="AT662" s="370" t="s">
        <v>76</v>
      </c>
      <c r="AU662" s="370" t="s">
        <v>26</v>
      </c>
      <c r="AY662" s="247" t="s">
        <v>284</v>
      </c>
      <c r="BK662" s="371">
        <f>SUM(BK663:BK710)</f>
        <v>0</v>
      </c>
    </row>
    <row r="663" spans="2:65" s="285" customFormat="1" ht="31.5" customHeight="1">
      <c r="B663" s="347"/>
      <c r="C663" s="252" t="s">
        <v>1241</v>
      </c>
      <c r="D663" s="252" t="s">
        <v>287</v>
      </c>
      <c r="E663" s="253" t="s">
        <v>2859</v>
      </c>
      <c r="F663" s="236" t="s">
        <v>2860</v>
      </c>
      <c r="G663" s="254" t="s">
        <v>485</v>
      </c>
      <c r="H663" s="255">
        <v>1</v>
      </c>
      <c r="I663" s="123">
        <v>0</v>
      </c>
      <c r="J663" s="256">
        <f>ROUND(I663*H663,2)</f>
        <v>0</v>
      </c>
      <c r="K663" s="236" t="s">
        <v>291</v>
      </c>
      <c r="L663" s="347"/>
      <c r="M663" s="372" t="s">
        <v>5</v>
      </c>
      <c r="N663" s="373" t="s">
        <v>48</v>
      </c>
      <c r="O663" s="300"/>
      <c r="P663" s="374">
        <f>O663*H663</f>
        <v>0</v>
      </c>
      <c r="Q663" s="374">
        <v>0</v>
      </c>
      <c r="R663" s="374">
        <f>Q663*H663</f>
        <v>0</v>
      </c>
      <c r="S663" s="374">
        <v>0</v>
      </c>
      <c r="T663" s="375">
        <f>S663*H663</f>
        <v>0</v>
      </c>
      <c r="AR663" s="341" t="s">
        <v>363</v>
      </c>
      <c r="AT663" s="341" t="s">
        <v>287</v>
      </c>
      <c r="AU663" s="341" t="s">
        <v>86</v>
      </c>
      <c r="AY663" s="341" t="s">
        <v>284</v>
      </c>
      <c r="BE663" s="376">
        <f>IF(N663="základní",J663,0)</f>
        <v>0</v>
      </c>
      <c r="BF663" s="376">
        <f>IF(N663="snížená",J663,0)</f>
        <v>0</v>
      </c>
      <c r="BG663" s="376">
        <f>IF(N663="zákl. přenesená",J663,0)</f>
        <v>0</v>
      </c>
      <c r="BH663" s="376">
        <f>IF(N663="sníž. přenesená",J663,0)</f>
        <v>0</v>
      </c>
      <c r="BI663" s="376">
        <f>IF(N663="nulová",J663,0)</f>
        <v>0</v>
      </c>
      <c r="BJ663" s="341" t="s">
        <v>26</v>
      </c>
      <c r="BK663" s="376">
        <f>ROUND(I663*H663,2)</f>
        <v>0</v>
      </c>
      <c r="BL663" s="341" t="s">
        <v>363</v>
      </c>
      <c r="BM663" s="341" t="s">
        <v>2861</v>
      </c>
    </row>
    <row r="664" spans="2:51" s="257" customFormat="1" ht="13.5">
      <c r="B664" s="381"/>
      <c r="D664" s="258" t="s">
        <v>294</v>
      </c>
      <c r="E664" s="259" t="s">
        <v>5</v>
      </c>
      <c r="F664" s="237" t="s">
        <v>2326</v>
      </c>
      <c r="H664" s="260">
        <v>1</v>
      </c>
      <c r="I664" s="426"/>
      <c r="L664" s="381"/>
      <c r="M664" s="382"/>
      <c r="N664" s="383"/>
      <c r="O664" s="383"/>
      <c r="P664" s="383"/>
      <c r="Q664" s="383"/>
      <c r="R664" s="383"/>
      <c r="S664" s="383"/>
      <c r="T664" s="384"/>
      <c r="AT664" s="265" t="s">
        <v>294</v>
      </c>
      <c r="AU664" s="265" t="s">
        <v>86</v>
      </c>
      <c r="AV664" s="257" t="s">
        <v>86</v>
      </c>
      <c r="AW664" s="257" t="s">
        <v>40</v>
      </c>
      <c r="AX664" s="257" t="s">
        <v>26</v>
      </c>
      <c r="AY664" s="265" t="s">
        <v>284</v>
      </c>
    </row>
    <row r="665" spans="2:65" s="285" customFormat="1" ht="22.5" customHeight="1">
      <c r="B665" s="347"/>
      <c r="C665" s="272" t="s">
        <v>1247</v>
      </c>
      <c r="D665" s="272" t="s">
        <v>439</v>
      </c>
      <c r="E665" s="273" t="s">
        <v>2862</v>
      </c>
      <c r="F665" s="274" t="s">
        <v>2863</v>
      </c>
      <c r="G665" s="275" t="s">
        <v>485</v>
      </c>
      <c r="H665" s="276">
        <v>1</v>
      </c>
      <c r="I665" s="145">
        <v>0</v>
      </c>
      <c r="J665" s="277">
        <f>ROUND(I665*H665,2)</f>
        <v>0</v>
      </c>
      <c r="K665" s="274" t="s">
        <v>5</v>
      </c>
      <c r="L665" s="399"/>
      <c r="M665" s="400" t="s">
        <v>5</v>
      </c>
      <c r="N665" s="401" t="s">
        <v>48</v>
      </c>
      <c r="O665" s="300"/>
      <c r="P665" s="374">
        <f>O665*H665</f>
        <v>0</v>
      </c>
      <c r="Q665" s="374">
        <v>0.0185</v>
      </c>
      <c r="R665" s="374">
        <f>Q665*H665</f>
        <v>0.0185</v>
      </c>
      <c r="S665" s="374">
        <v>0</v>
      </c>
      <c r="T665" s="375">
        <f>S665*H665</f>
        <v>0</v>
      </c>
      <c r="AR665" s="341" t="s">
        <v>444</v>
      </c>
      <c r="AT665" s="341" t="s">
        <v>439</v>
      </c>
      <c r="AU665" s="341" t="s">
        <v>86</v>
      </c>
      <c r="AY665" s="341" t="s">
        <v>284</v>
      </c>
      <c r="BE665" s="376">
        <f>IF(N665="základní",J665,0)</f>
        <v>0</v>
      </c>
      <c r="BF665" s="376">
        <f>IF(N665="snížená",J665,0)</f>
        <v>0</v>
      </c>
      <c r="BG665" s="376">
        <f>IF(N665="zákl. přenesená",J665,0)</f>
        <v>0</v>
      </c>
      <c r="BH665" s="376">
        <f>IF(N665="sníž. přenesená",J665,0)</f>
        <v>0</v>
      </c>
      <c r="BI665" s="376">
        <f>IF(N665="nulová",J665,0)</f>
        <v>0</v>
      </c>
      <c r="BJ665" s="341" t="s">
        <v>26</v>
      </c>
      <c r="BK665" s="376">
        <f>ROUND(I665*H665,2)</f>
        <v>0</v>
      </c>
      <c r="BL665" s="341" t="s">
        <v>363</v>
      </c>
      <c r="BM665" s="341" t="s">
        <v>2864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2326</v>
      </c>
      <c r="H666" s="260">
        <v>1</v>
      </c>
      <c r="I666" s="426"/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22.5" customHeight="1">
      <c r="B667" s="347"/>
      <c r="C667" s="252" t="s">
        <v>1252</v>
      </c>
      <c r="D667" s="252" t="s">
        <v>287</v>
      </c>
      <c r="E667" s="253" t="s">
        <v>1475</v>
      </c>
      <c r="F667" s="236" t="s">
        <v>1476</v>
      </c>
      <c r="G667" s="254" t="s">
        <v>485</v>
      </c>
      <c r="H667" s="255">
        <v>1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2865</v>
      </c>
    </row>
    <row r="668" spans="2:51" s="257" customFormat="1" ht="13.5">
      <c r="B668" s="381"/>
      <c r="D668" s="258" t="s">
        <v>294</v>
      </c>
      <c r="E668" s="259" t="s">
        <v>5</v>
      </c>
      <c r="F668" s="237" t="s">
        <v>2326</v>
      </c>
      <c r="H668" s="260">
        <v>1</v>
      </c>
      <c r="I668" s="426"/>
      <c r="L668" s="381"/>
      <c r="M668" s="382"/>
      <c r="N668" s="383"/>
      <c r="O668" s="383"/>
      <c r="P668" s="383"/>
      <c r="Q668" s="383"/>
      <c r="R668" s="383"/>
      <c r="S668" s="383"/>
      <c r="T668" s="384"/>
      <c r="AT668" s="265" t="s">
        <v>294</v>
      </c>
      <c r="AU668" s="265" t="s">
        <v>86</v>
      </c>
      <c r="AV668" s="257" t="s">
        <v>86</v>
      </c>
      <c r="AW668" s="257" t="s">
        <v>40</v>
      </c>
      <c r="AX668" s="257" t="s">
        <v>26</v>
      </c>
      <c r="AY668" s="265" t="s">
        <v>284</v>
      </c>
    </row>
    <row r="669" spans="2:65" s="285" customFormat="1" ht="22.5" customHeight="1">
      <c r="B669" s="347"/>
      <c r="C669" s="272" t="s">
        <v>1257</v>
      </c>
      <c r="D669" s="272" t="s">
        <v>439</v>
      </c>
      <c r="E669" s="273" t="s">
        <v>1479</v>
      </c>
      <c r="F669" s="274" t="s">
        <v>1480</v>
      </c>
      <c r="G669" s="275" t="s">
        <v>485</v>
      </c>
      <c r="H669" s="276">
        <v>1</v>
      </c>
      <c r="I669" s="145">
        <v>0</v>
      </c>
      <c r="J669" s="277">
        <f>ROUND(I669*H669,2)</f>
        <v>0</v>
      </c>
      <c r="K669" s="274" t="s">
        <v>5</v>
      </c>
      <c r="L669" s="399"/>
      <c r="M669" s="400" t="s">
        <v>5</v>
      </c>
      <c r="N669" s="401" t="s">
        <v>48</v>
      </c>
      <c r="O669" s="300"/>
      <c r="P669" s="374">
        <f>O669*H669</f>
        <v>0</v>
      </c>
      <c r="Q669" s="374">
        <v>0.0012</v>
      </c>
      <c r="R669" s="374">
        <f>Q669*H669</f>
        <v>0.0012</v>
      </c>
      <c r="S669" s="374">
        <v>0</v>
      </c>
      <c r="T669" s="375">
        <f>S669*H669</f>
        <v>0</v>
      </c>
      <c r="AR669" s="341" t="s">
        <v>444</v>
      </c>
      <c r="AT669" s="341" t="s">
        <v>439</v>
      </c>
      <c r="AU669" s="341" t="s">
        <v>86</v>
      </c>
      <c r="AY669" s="341" t="s">
        <v>284</v>
      </c>
      <c r="BE669" s="376">
        <f>IF(N669="základní",J669,0)</f>
        <v>0</v>
      </c>
      <c r="BF669" s="376">
        <f>IF(N669="snížená",J669,0)</f>
        <v>0</v>
      </c>
      <c r="BG669" s="376">
        <f>IF(N669="zákl. přenesená",J669,0)</f>
        <v>0</v>
      </c>
      <c r="BH669" s="376">
        <f>IF(N669="sníž. přenesená",J669,0)</f>
        <v>0</v>
      </c>
      <c r="BI669" s="376">
        <f>IF(N669="nulová",J669,0)</f>
        <v>0</v>
      </c>
      <c r="BJ669" s="341" t="s">
        <v>26</v>
      </c>
      <c r="BK669" s="376">
        <f>ROUND(I669*H669,2)</f>
        <v>0</v>
      </c>
      <c r="BL669" s="341" t="s">
        <v>363</v>
      </c>
      <c r="BM669" s="341" t="s">
        <v>2866</v>
      </c>
    </row>
    <row r="670" spans="2:51" s="257" customFormat="1" ht="13.5">
      <c r="B670" s="381"/>
      <c r="D670" s="258" t="s">
        <v>294</v>
      </c>
      <c r="E670" s="259" t="s">
        <v>5</v>
      </c>
      <c r="F670" s="237" t="s">
        <v>2326</v>
      </c>
      <c r="H670" s="260">
        <v>1</v>
      </c>
      <c r="I670" s="426"/>
      <c r="L670" s="381"/>
      <c r="M670" s="382"/>
      <c r="N670" s="383"/>
      <c r="O670" s="383"/>
      <c r="P670" s="383"/>
      <c r="Q670" s="383"/>
      <c r="R670" s="383"/>
      <c r="S670" s="383"/>
      <c r="T670" s="384"/>
      <c r="AT670" s="265" t="s">
        <v>294</v>
      </c>
      <c r="AU670" s="265" t="s">
        <v>86</v>
      </c>
      <c r="AV670" s="257" t="s">
        <v>86</v>
      </c>
      <c r="AW670" s="257" t="s">
        <v>40</v>
      </c>
      <c r="AX670" s="257" t="s">
        <v>26</v>
      </c>
      <c r="AY670" s="265" t="s">
        <v>284</v>
      </c>
    </row>
    <row r="671" spans="2:65" s="285" customFormat="1" ht="22.5" customHeight="1">
      <c r="B671" s="347"/>
      <c r="C671" s="252" t="s">
        <v>1261</v>
      </c>
      <c r="D671" s="252" t="s">
        <v>287</v>
      </c>
      <c r="E671" s="253" t="s">
        <v>1483</v>
      </c>
      <c r="F671" s="236" t="s">
        <v>2239</v>
      </c>
      <c r="G671" s="254" t="s">
        <v>485</v>
      </c>
      <c r="H671" s="255">
        <v>2</v>
      </c>
      <c r="I671" s="123">
        <v>0</v>
      </c>
      <c r="J671" s="256">
        <f>ROUND(I671*H671,2)</f>
        <v>0</v>
      </c>
      <c r="K671" s="236" t="s">
        <v>291</v>
      </c>
      <c r="L671" s="347"/>
      <c r="M671" s="372" t="s">
        <v>5</v>
      </c>
      <c r="N671" s="373" t="s">
        <v>48</v>
      </c>
      <c r="O671" s="300"/>
      <c r="P671" s="374">
        <f>O671*H671</f>
        <v>0</v>
      </c>
      <c r="Q671" s="374">
        <v>0</v>
      </c>
      <c r="R671" s="374">
        <f>Q671*H671</f>
        <v>0</v>
      </c>
      <c r="S671" s="374">
        <v>0.024</v>
      </c>
      <c r="T671" s="375">
        <f>S671*H671</f>
        <v>0.048</v>
      </c>
      <c r="AR671" s="341" t="s">
        <v>363</v>
      </c>
      <c r="AT671" s="341" t="s">
        <v>287</v>
      </c>
      <c r="AU671" s="341" t="s">
        <v>86</v>
      </c>
      <c r="AY671" s="341" t="s">
        <v>284</v>
      </c>
      <c r="BE671" s="376">
        <f>IF(N671="základní",J671,0)</f>
        <v>0</v>
      </c>
      <c r="BF671" s="376">
        <f>IF(N671="snížená",J671,0)</f>
        <v>0</v>
      </c>
      <c r="BG671" s="376">
        <f>IF(N671="zákl. přenesená",J671,0)</f>
        <v>0</v>
      </c>
      <c r="BH671" s="376">
        <f>IF(N671="sníž. přenesená",J671,0)</f>
        <v>0</v>
      </c>
      <c r="BI671" s="376">
        <f>IF(N671="nulová",J671,0)</f>
        <v>0</v>
      </c>
      <c r="BJ671" s="341" t="s">
        <v>26</v>
      </c>
      <c r="BK671" s="376">
        <f>ROUND(I671*H671,2)</f>
        <v>0</v>
      </c>
      <c r="BL671" s="341" t="s">
        <v>363</v>
      </c>
      <c r="BM671" s="341" t="s">
        <v>2867</v>
      </c>
    </row>
    <row r="672" spans="2:51" s="261" customFormat="1" ht="13.5">
      <c r="B672" s="377"/>
      <c r="D672" s="262" t="s">
        <v>294</v>
      </c>
      <c r="E672" s="263" t="s">
        <v>5</v>
      </c>
      <c r="F672" s="238" t="s">
        <v>298</v>
      </c>
      <c r="H672" s="264" t="s">
        <v>5</v>
      </c>
      <c r="I672" s="136"/>
      <c r="L672" s="377"/>
      <c r="M672" s="378"/>
      <c r="N672" s="379"/>
      <c r="O672" s="379"/>
      <c r="P672" s="379"/>
      <c r="Q672" s="379"/>
      <c r="R672" s="379"/>
      <c r="S672" s="379"/>
      <c r="T672" s="380"/>
      <c r="AT672" s="264" t="s">
        <v>294</v>
      </c>
      <c r="AU672" s="264" t="s">
        <v>86</v>
      </c>
      <c r="AV672" s="261" t="s">
        <v>26</v>
      </c>
      <c r="AW672" s="261" t="s">
        <v>40</v>
      </c>
      <c r="AX672" s="261" t="s">
        <v>77</v>
      </c>
      <c r="AY672" s="264" t="s">
        <v>284</v>
      </c>
    </row>
    <row r="673" spans="2:51" s="257" customFormat="1" ht="13.5">
      <c r="B673" s="381"/>
      <c r="D673" s="262" t="s">
        <v>294</v>
      </c>
      <c r="E673" s="265" t="s">
        <v>5</v>
      </c>
      <c r="F673" s="239" t="s">
        <v>26</v>
      </c>
      <c r="H673" s="266">
        <v>1</v>
      </c>
      <c r="I673" s="426"/>
      <c r="L673" s="381"/>
      <c r="M673" s="382"/>
      <c r="N673" s="383"/>
      <c r="O673" s="383"/>
      <c r="P673" s="383"/>
      <c r="Q673" s="383"/>
      <c r="R673" s="383"/>
      <c r="S673" s="383"/>
      <c r="T673" s="384"/>
      <c r="AT673" s="265" t="s">
        <v>294</v>
      </c>
      <c r="AU673" s="265" t="s">
        <v>86</v>
      </c>
      <c r="AV673" s="257" t="s">
        <v>86</v>
      </c>
      <c r="AW673" s="257" t="s">
        <v>40</v>
      </c>
      <c r="AX673" s="257" t="s">
        <v>77</v>
      </c>
      <c r="AY673" s="265" t="s">
        <v>284</v>
      </c>
    </row>
    <row r="674" spans="2:51" s="257" customFormat="1" ht="13.5">
      <c r="B674" s="381"/>
      <c r="D674" s="262" t="s">
        <v>294</v>
      </c>
      <c r="E674" s="265" t="s">
        <v>5</v>
      </c>
      <c r="F674" s="239" t="s">
        <v>2326</v>
      </c>
      <c r="H674" s="266">
        <v>1</v>
      </c>
      <c r="I674" s="426"/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77</v>
      </c>
      <c r="AY674" s="265" t="s">
        <v>284</v>
      </c>
    </row>
    <row r="675" spans="2:51" s="267" customFormat="1" ht="13.5">
      <c r="B675" s="390"/>
      <c r="D675" s="258" t="s">
        <v>294</v>
      </c>
      <c r="E675" s="268" t="s">
        <v>5</v>
      </c>
      <c r="F675" s="240" t="s">
        <v>304</v>
      </c>
      <c r="H675" s="269">
        <v>2</v>
      </c>
      <c r="I675" s="427"/>
      <c r="L675" s="390"/>
      <c r="M675" s="391"/>
      <c r="N675" s="392"/>
      <c r="O675" s="392"/>
      <c r="P675" s="392"/>
      <c r="Q675" s="392"/>
      <c r="R675" s="392"/>
      <c r="S675" s="392"/>
      <c r="T675" s="393"/>
      <c r="AT675" s="394" t="s">
        <v>294</v>
      </c>
      <c r="AU675" s="394" t="s">
        <v>86</v>
      </c>
      <c r="AV675" s="267" t="s">
        <v>292</v>
      </c>
      <c r="AW675" s="267" t="s">
        <v>40</v>
      </c>
      <c r="AX675" s="267" t="s">
        <v>26</v>
      </c>
      <c r="AY675" s="394" t="s">
        <v>284</v>
      </c>
    </row>
    <row r="676" spans="2:65" s="285" customFormat="1" ht="31.5" customHeight="1">
      <c r="B676" s="347"/>
      <c r="C676" s="252" t="s">
        <v>1265</v>
      </c>
      <c r="D676" s="252" t="s">
        <v>287</v>
      </c>
      <c r="E676" s="253" t="s">
        <v>2868</v>
      </c>
      <c r="F676" s="236" t="s">
        <v>2869</v>
      </c>
      <c r="G676" s="254" t="s">
        <v>485</v>
      </c>
      <c r="H676" s="255">
        <v>4</v>
      </c>
      <c r="I676" s="123">
        <v>0</v>
      </c>
      <c r="J676" s="256">
        <f>ROUND(I676*H676,2)</f>
        <v>0</v>
      </c>
      <c r="K676" s="236" t="s">
        <v>291</v>
      </c>
      <c r="L676" s="347"/>
      <c r="M676" s="372" t="s">
        <v>5</v>
      </c>
      <c r="N676" s="373" t="s">
        <v>48</v>
      </c>
      <c r="O676" s="300"/>
      <c r="P676" s="374">
        <f>O676*H676</f>
        <v>0</v>
      </c>
      <c r="Q676" s="374">
        <v>0</v>
      </c>
      <c r="R676" s="374">
        <f>Q676*H676</f>
        <v>0</v>
      </c>
      <c r="S676" s="374">
        <v>0.028</v>
      </c>
      <c r="T676" s="375">
        <f>S676*H676</f>
        <v>0.112</v>
      </c>
      <c r="AR676" s="341" t="s">
        <v>363</v>
      </c>
      <c r="AT676" s="341" t="s">
        <v>287</v>
      </c>
      <c r="AU676" s="341" t="s">
        <v>86</v>
      </c>
      <c r="AY676" s="341" t="s">
        <v>284</v>
      </c>
      <c r="BE676" s="376">
        <f>IF(N676="základní",J676,0)</f>
        <v>0</v>
      </c>
      <c r="BF676" s="376">
        <f>IF(N676="snížená",J676,0)</f>
        <v>0</v>
      </c>
      <c r="BG676" s="376">
        <f>IF(N676="zákl. přenesená",J676,0)</f>
        <v>0</v>
      </c>
      <c r="BH676" s="376">
        <f>IF(N676="sníž. přenesená",J676,0)</f>
        <v>0</v>
      </c>
      <c r="BI676" s="376">
        <f>IF(N676="nulová",J676,0)</f>
        <v>0</v>
      </c>
      <c r="BJ676" s="341" t="s">
        <v>26</v>
      </c>
      <c r="BK676" s="376">
        <f>ROUND(I676*H676,2)</f>
        <v>0</v>
      </c>
      <c r="BL676" s="341" t="s">
        <v>363</v>
      </c>
      <c r="BM676" s="341" t="s">
        <v>2870</v>
      </c>
    </row>
    <row r="677" spans="2:51" s="261" customFormat="1" ht="13.5">
      <c r="B677" s="377"/>
      <c r="D677" s="262" t="s">
        <v>294</v>
      </c>
      <c r="E677" s="263" t="s">
        <v>5</v>
      </c>
      <c r="F677" s="238" t="s">
        <v>298</v>
      </c>
      <c r="H677" s="264" t="s">
        <v>5</v>
      </c>
      <c r="I677" s="136"/>
      <c r="L677" s="377"/>
      <c r="M677" s="378"/>
      <c r="N677" s="379"/>
      <c r="O677" s="379"/>
      <c r="P677" s="379"/>
      <c r="Q677" s="379"/>
      <c r="R677" s="379"/>
      <c r="S677" s="379"/>
      <c r="T677" s="380"/>
      <c r="AT677" s="264" t="s">
        <v>294</v>
      </c>
      <c r="AU677" s="264" t="s">
        <v>86</v>
      </c>
      <c r="AV677" s="261" t="s">
        <v>26</v>
      </c>
      <c r="AW677" s="261" t="s">
        <v>40</v>
      </c>
      <c r="AX677" s="261" t="s">
        <v>77</v>
      </c>
      <c r="AY677" s="264" t="s">
        <v>284</v>
      </c>
    </row>
    <row r="678" spans="2:51" s="257" customFormat="1" ht="13.5">
      <c r="B678" s="381"/>
      <c r="D678" s="258" t="s">
        <v>294</v>
      </c>
      <c r="E678" s="259" t="s">
        <v>5</v>
      </c>
      <c r="F678" s="237" t="s">
        <v>2871</v>
      </c>
      <c r="H678" s="260">
        <v>4</v>
      </c>
      <c r="I678" s="426"/>
      <c r="L678" s="381"/>
      <c r="M678" s="382"/>
      <c r="N678" s="383"/>
      <c r="O678" s="383"/>
      <c r="P678" s="383"/>
      <c r="Q678" s="383"/>
      <c r="R678" s="383"/>
      <c r="S678" s="383"/>
      <c r="T678" s="384"/>
      <c r="AT678" s="265" t="s">
        <v>294</v>
      </c>
      <c r="AU678" s="265" t="s">
        <v>86</v>
      </c>
      <c r="AV678" s="257" t="s">
        <v>86</v>
      </c>
      <c r="AW678" s="257" t="s">
        <v>40</v>
      </c>
      <c r="AX678" s="257" t="s">
        <v>26</v>
      </c>
      <c r="AY678" s="265" t="s">
        <v>284</v>
      </c>
    </row>
    <row r="679" spans="2:65" s="285" customFormat="1" ht="31.5" customHeight="1">
      <c r="B679" s="347"/>
      <c r="C679" s="252" t="s">
        <v>1269</v>
      </c>
      <c r="D679" s="252" t="s">
        <v>287</v>
      </c>
      <c r="E679" s="253" t="s">
        <v>2247</v>
      </c>
      <c r="F679" s="236" t="s">
        <v>2872</v>
      </c>
      <c r="G679" s="254" t="s">
        <v>909</v>
      </c>
      <c r="H679" s="255">
        <v>11</v>
      </c>
      <c r="I679" s="123">
        <v>0</v>
      </c>
      <c r="J679" s="256">
        <f>ROUND(I679*H679,2)</f>
        <v>0</v>
      </c>
      <c r="K679" s="236" t="s">
        <v>5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0.0621</v>
      </c>
      <c r="R679" s="374">
        <f>Q679*H679</f>
        <v>0.6831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2873</v>
      </c>
    </row>
    <row r="680" spans="2:51" s="261" customFormat="1" ht="13.5">
      <c r="B680" s="377"/>
      <c r="D680" s="262" t="s">
        <v>294</v>
      </c>
      <c r="E680" s="263" t="s">
        <v>5</v>
      </c>
      <c r="F680" s="238" t="s">
        <v>2874</v>
      </c>
      <c r="H680" s="264" t="s">
        <v>5</v>
      </c>
      <c r="I680" s="136"/>
      <c r="L680" s="377"/>
      <c r="M680" s="378"/>
      <c r="N680" s="379"/>
      <c r="O680" s="379"/>
      <c r="P680" s="379"/>
      <c r="Q680" s="379"/>
      <c r="R680" s="379"/>
      <c r="S680" s="379"/>
      <c r="T680" s="380"/>
      <c r="AT680" s="264" t="s">
        <v>294</v>
      </c>
      <c r="AU680" s="264" t="s">
        <v>86</v>
      </c>
      <c r="AV680" s="261" t="s">
        <v>26</v>
      </c>
      <c r="AW680" s="261" t="s">
        <v>40</v>
      </c>
      <c r="AX680" s="261" t="s">
        <v>77</v>
      </c>
      <c r="AY680" s="264" t="s">
        <v>284</v>
      </c>
    </row>
    <row r="681" spans="2:51" s="257" customFormat="1" ht="13.5">
      <c r="B681" s="381"/>
      <c r="D681" s="258" t="s">
        <v>294</v>
      </c>
      <c r="E681" s="259" t="s">
        <v>5</v>
      </c>
      <c r="F681" s="237" t="s">
        <v>285</v>
      </c>
      <c r="H681" s="260">
        <v>11</v>
      </c>
      <c r="I681" s="426"/>
      <c r="L681" s="381"/>
      <c r="M681" s="382"/>
      <c r="N681" s="383"/>
      <c r="O681" s="383"/>
      <c r="P681" s="383"/>
      <c r="Q681" s="383"/>
      <c r="R681" s="383"/>
      <c r="S681" s="383"/>
      <c r="T681" s="384"/>
      <c r="AT681" s="265" t="s">
        <v>294</v>
      </c>
      <c r="AU681" s="265" t="s">
        <v>86</v>
      </c>
      <c r="AV681" s="257" t="s">
        <v>86</v>
      </c>
      <c r="AW681" s="257" t="s">
        <v>40</v>
      </c>
      <c r="AX681" s="257" t="s">
        <v>26</v>
      </c>
      <c r="AY681" s="265" t="s">
        <v>284</v>
      </c>
    </row>
    <row r="682" spans="2:65" s="285" customFormat="1" ht="31.5" customHeight="1">
      <c r="B682" s="347"/>
      <c r="C682" s="252" t="s">
        <v>1274</v>
      </c>
      <c r="D682" s="252" t="s">
        <v>287</v>
      </c>
      <c r="E682" s="253" t="s">
        <v>2250</v>
      </c>
      <c r="F682" s="236" t="s">
        <v>2875</v>
      </c>
      <c r="G682" s="254" t="s">
        <v>909</v>
      </c>
      <c r="H682" s="255">
        <v>11</v>
      </c>
      <c r="I682" s="123">
        <v>0</v>
      </c>
      <c r="J682" s="256">
        <f>ROUND(I682*H682,2)</f>
        <v>0</v>
      </c>
      <c r="K682" s="236" t="s">
        <v>5</v>
      </c>
      <c r="L682" s="347"/>
      <c r="M682" s="372" t="s">
        <v>5</v>
      </c>
      <c r="N682" s="373" t="s">
        <v>48</v>
      </c>
      <c r="O682" s="300"/>
      <c r="P682" s="374">
        <f>O682*H682</f>
        <v>0</v>
      </c>
      <c r="Q682" s="374">
        <v>0.0783</v>
      </c>
      <c r="R682" s="374">
        <f>Q682*H682</f>
        <v>0.8613</v>
      </c>
      <c r="S682" s="374">
        <v>0</v>
      </c>
      <c r="T682" s="375">
        <f>S682*H682</f>
        <v>0</v>
      </c>
      <c r="AR682" s="341" t="s">
        <v>363</v>
      </c>
      <c r="AT682" s="341" t="s">
        <v>287</v>
      </c>
      <c r="AU682" s="341" t="s">
        <v>86</v>
      </c>
      <c r="AY682" s="341" t="s">
        <v>284</v>
      </c>
      <c r="BE682" s="376">
        <f>IF(N682="základní",J682,0)</f>
        <v>0</v>
      </c>
      <c r="BF682" s="376">
        <f>IF(N682="snížená",J682,0)</f>
        <v>0</v>
      </c>
      <c r="BG682" s="376">
        <f>IF(N682="zákl. přenesená",J682,0)</f>
        <v>0</v>
      </c>
      <c r="BH682" s="376">
        <f>IF(N682="sníž. přenesená",J682,0)</f>
        <v>0</v>
      </c>
      <c r="BI682" s="376">
        <f>IF(N682="nulová",J682,0)</f>
        <v>0</v>
      </c>
      <c r="BJ682" s="341" t="s">
        <v>26</v>
      </c>
      <c r="BK682" s="376">
        <f>ROUND(I682*H682,2)</f>
        <v>0</v>
      </c>
      <c r="BL682" s="341" t="s">
        <v>363</v>
      </c>
      <c r="BM682" s="341" t="s">
        <v>2876</v>
      </c>
    </row>
    <row r="683" spans="2:51" s="261" customFormat="1" ht="13.5">
      <c r="B683" s="377"/>
      <c r="D683" s="262" t="s">
        <v>294</v>
      </c>
      <c r="E683" s="263" t="s">
        <v>5</v>
      </c>
      <c r="F683" s="238" t="s">
        <v>2874</v>
      </c>
      <c r="H683" s="264" t="s">
        <v>5</v>
      </c>
      <c r="I683" s="136"/>
      <c r="L683" s="377"/>
      <c r="M683" s="378"/>
      <c r="N683" s="379"/>
      <c r="O683" s="379"/>
      <c r="P683" s="379"/>
      <c r="Q683" s="379"/>
      <c r="R683" s="379"/>
      <c r="S683" s="379"/>
      <c r="T683" s="380"/>
      <c r="AT683" s="264" t="s">
        <v>294</v>
      </c>
      <c r="AU683" s="264" t="s">
        <v>86</v>
      </c>
      <c r="AV683" s="261" t="s">
        <v>26</v>
      </c>
      <c r="AW683" s="261" t="s">
        <v>40</v>
      </c>
      <c r="AX683" s="261" t="s">
        <v>77</v>
      </c>
      <c r="AY683" s="264" t="s">
        <v>284</v>
      </c>
    </row>
    <row r="684" spans="2:51" s="257" customFormat="1" ht="13.5">
      <c r="B684" s="381"/>
      <c r="D684" s="258" t="s">
        <v>294</v>
      </c>
      <c r="E684" s="259" t="s">
        <v>5</v>
      </c>
      <c r="F684" s="237" t="s">
        <v>285</v>
      </c>
      <c r="H684" s="260">
        <v>11</v>
      </c>
      <c r="I684" s="426"/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26</v>
      </c>
      <c r="AY684" s="265" t="s">
        <v>284</v>
      </c>
    </row>
    <row r="685" spans="2:65" s="285" customFormat="1" ht="31.5" customHeight="1">
      <c r="B685" s="347"/>
      <c r="C685" s="252" t="s">
        <v>1278</v>
      </c>
      <c r="D685" s="252" t="s">
        <v>287</v>
      </c>
      <c r="E685" s="253" t="s">
        <v>2253</v>
      </c>
      <c r="F685" s="236" t="s">
        <v>2877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347"/>
      <c r="M685" s="372" t="s">
        <v>5</v>
      </c>
      <c r="N685" s="373" t="s">
        <v>48</v>
      </c>
      <c r="O685" s="300"/>
      <c r="P685" s="374">
        <f>O685*H685</f>
        <v>0</v>
      </c>
      <c r="Q685" s="374">
        <v>0.018</v>
      </c>
      <c r="R685" s="374">
        <f>Q685*H685</f>
        <v>0.018</v>
      </c>
      <c r="S685" s="374">
        <v>0</v>
      </c>
      <c r="T685" s="375">
        <f>S685*H685</f>
        <v>0</v>
      </c>
      <c r="AR685" s="341" t="s">
        <v>363</v>
      </c>
      <c r="AT685" s="341" t="s">
        <v>287</v>
      </c>
      <c r="AU685" s="341" t="s">
        <v>86</v>
      </c>
      <c r="AY685" s="341" t="s">
        <v>284</v>
      </c>
      <c r="BE685" s="376">
        <f>IF(N685="základní",J685,0)</f>
        <v>0</v>
      </c>
      <c r="BF685" s="376">
        <f>IF(N685="snížená",J685,0)</f>
        <v>0</v>
      </c>
      <c r="BG685" s="376">
        <f>IF(N685="zákl. přenesená",J685,0)</f>
        <v>0</v>
      </c>
      <c r="BH685" s="376">
        <f>IF(N685="sníž. přenesená",J685,0)</f>
        <v>0</v>
      </c>
      <c r="BI685" s="376">
        <f>IF(N685="nulová",J685,0)</f>
        <v>0</v>
      </c>
      <c r="BJ685" s="341" t="s">
        <v>26</v>
      </c>
      <c r="BK685" s="376">
        <f>ROUND(I685*H685,2)</f>
        <v>0</v>
      </c>
      <c r="BL685" s="341" t="s">
        <v>363</v>
      </c>
      <c r="BM685" s="341" t="s">
        <v>2878</v>
      </c>
    </row>
    <row r="686" spans="2:51" s="261" customFormat="1" ht="13.5">
      <c r="B686" s="377"/>
      <c r="D686" s="262" t="s">
        <v>294</v>
      </c>
      <c r="E686" s="263" t="s">
        <v>5</v>
      </c>
      <c r="F686" s="238" t="s">
        <v>2874</v>
      </c>
      <c r="H686" s="264" t="s">
        <v>5</v>
      </c>
      <c r="I686" s="136"/>
      <c r="L686" s="377"/>
      <c r="M686" s="378"/>
      <c r="N686" s="379"/>
      <c r="O686" s="379"/>
      <c r="P686" s="379"/>
      <c r="Q686" s="379"/>
      <c r="R686" s="379"/>
      <c r="S686" s="379"/>
      <c r="T686" s="380"/>
      <c r="AT686" s="264" t="s">
        <v>294</v>
      </c>
      <c r="AU686" s="264" t="s">
        <v>86</v>
      </c>
      <c r="AV686" s="261" t="s">
        <v>26</v>
      </c>
      <c r="AW686" s="261" t="s">
        <v>40</v>
      </c>
      <c r="AX686" s="261" t="s">
        <v>77</v>
      </c>
      <c r="AY686" s="264" t="s">
        <v>284</v>
      </c>
    </row>
    <row r="687" spans="2:51" s="257" customFormat="1" ht="13.5">
      <c r="B687" s="381"/>
      <c r="D687" s="258" t="s">
        <v>294</v>
      </c>
      <c r="E687" s="259" t="s">
        <v>5</v>
      </c>
      <c r="F687" s="237" t="s">
        <v>26</v>
      </c>
      <c r="H687" s="260">
        <v>1</v>
      </c>
      <c r="I687" s="426"/>
      <c r="L687" s="381"/>
      <c r="M687" s="382"/>
      <c r="N687" s="383"/>
      <c r="O687" s="383"/>
      <c r="P687" s="383"/>
      <c r="Q687" s="383"/>
      <c r="R687" s="383"/>
      <c r="S687" s="383"/>
      <c r="T687" s="384"/>
      <c r="AT687" s="265" t="s">
        <v>294</v>
      </c>
      <c r="AU687" s="265" t="s">
        <v>86</v>
      </c>
      <c r="AV687" s="257" t="s">
        <v>86</v>
      </c>
      <c r="AW687" s="257" t="s">
        <v>40</v>
      </c>
      <c r="AX687" s="257" t="s">
        <v>26</v>
      </c>
      <c r="AY687" s="265" t="s">
        <v>284</v>
      </c>
    </row>
    <row r="688" spans="2:65" s="285" customFormat="1" ht="31.5" customHeight="1">
      <c r="B688" s="347"/>
      <c r="C688" s="252" t="s">
        <v>1284</v>
      </c>
      <c r="D688" s="252" t="s">
        <v>287</v>
      </c>
      <c r="E688" s="253" t="s">
        <v>2256</v>
      </c>
      <c r="F688" s="236" t="s">
        <v>2879</v>
      </c>
      <c r="G688" s="254" t="s">
        <v>909</v>
      </c>
      <c r="H688" s="255">
        <v>3</v>
      </c>
      <c r="I688" s="123">
        <v>0</v>
      </c>
      <c r="J688" s="256">
        <f>ROUND(I688*H688,2)</f>
        <v>0</v>
      </c>
      <c r="K688" s="236" t="s">
        <v>5</v>
      </c>
      <c r="L688" s="347"/>
      <c r="M688" s="372" t="s">
        <v>5</v>
      </c>
      <c r="N688" s="373" t="s">
        <v>48</v>
      </c>
      <c r="O688" s="300"/>
      <c r="P688" s="374">
        <f>O688*H688</f>
        <v>0</v>
      </c>
      <c r="Q688" s="374">
        <v>0.045</v>
      </c>
      <c r="R688" s="374">
        <f>Q688*H688</f>
        <v>0.135</v>
      </c>
      <c r="S688" s="374">
        <v>0</v>
      </c>
      <c r="T688" s="375">
        <f>S688*H688</f>
        <v>0</v>
      </c>
      <c r="AR688" s="341" t="s">
        <v>363</v>
      </c>
      <c r="AT688" s="341" t="s">
        <v>287</v>
      </c>
      <c r="AU688" s="341" t="s">
        <v>86</v>
      </c>
      <c r="AY688" s="341" t="s">
        <v>284</v>
      </c>
      <c r="BE688" s="376">
        <f>IF(N688="základní",J688,0)</f>
        <v>0</v>
      </c>
      <c r="BF688" s="376">
        <f>IF(N688="snížená",J688,0)</f>
        <v>0</v>
      </c>
      <c r="BG688" s="376">
        <f>IF(N688="zákl. přenesená",J688,0)</f>
        <v>0</v>
      </c>
      <c r="BH688" s="376">
        <f>IF(N688="sníž. přenesená",J688,0)</f>
        <v>0</v>
      </c>
      <c r="BI688" s="376">
        <f>IF(N688="nulová",J688,0)</f>
        <v>0</v>
      </c>
      <c r="BJ688" s="341" t="s">
        <v>26</v>
      </c>
      <c r="BK688" s="376">
        <f>ROUND(I688*H688,2)</f>
        <v>0</v>
      </c>
      <c r="BL688" s="341" t="s">
        <v>363</v>
      </c>
      <c r="BM688" s="341" t="s">
        <v>2880</v>
      </c>
    </row>
    <row r="689" spans="2:51" s="261" customFormat="1" ht="13.5">
      <c r="B689" s="377"/>
      <c r="D689" s="262" t="s">
        <v>294</v>
      </c>
      <c r="E689" s="263" t="s">
        <v>5</v>
      </c>
      <c r="F689" s="238" t="s">
        <v>2874</v>
      </c>
      <c r="H689" s="264" t="s">
        <v>5</v>
      </c>
      <c r="I689" s="136"/>
      <c r="L689" s="377"/>
      <c r="M689" s="378"/>
      <c r="N689" s="379"/>
      <c r="O689" s="379"/>
      <c r="P689" s="379"/>
      <c r="Q689" s="379"/>
      <c r="R689" s="379"/>
      <c r="S689" s="379"/>
      <c r="T689" s="380"/>
      <c r="AT689" s="264" t="s">
        <v>294</v>
      </c>
      <c r="AU689" s="264" t="s">
        <v>86</v>
      </c>
      <c r="AV689" s="261" t="s">
        <v>26</v>
      </c>
      <c r="AW689" s="261" t="s">
        <v>40</v>
      </c>
      <c r="AX689" s="261" t="s">
        <v>77</v>
      </c>
      <c r="AY689" s="264" t="s">
        <v>284</v>
      </c>
    </row>
    <row r="690" spans="2:51" s="257" customFormat="1" ht="13.5">
      <c r="B690" s="381"/>
      <c r="D690" s="258" t="s">
        <v>294</v>
      </c>
      <c r="E690" s="259" t="s">
        <v>5</v>
      </c>
      <c r="F690" s="237" t="s">
        <v>305</v>
      </c>
      <c r="H690" s="260">
        <v>3</v>
      </c>
      <c r="I690" s="426"/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5" s="285" customFormat="1" ht="31.5" customHeight="1">
      <c r="B691" s="347"/>
      <c r="C691" s="252" t="s">
        <v>1289</v>
      </c>
      <c r="D691" s="252" t="s">
        <v>287</v>
      </c>
      <c r="E691" s="253" t="s">
        <v>2259</v>
      </c>
      <c r="F691" s="236" t="s">
        <v>2881</v>
      </c>
      <c r="G691" s="254" t="s">
        <v>909</v>
      </c>
      <c r="H691" s="255">
        <v>4</v>
      </c>
      <c r="I691" s="123">
        <v>0</v>
      </c>
      <c r="J691" s="256">
        <f>ROUND(I691*H691,2)</f>
        <v>0</v>
      </c>
      <c r="K691" s="236" t="s">
        <v>5</v>
      </c>
      <c r="L691" s="347"/>
      <c r="M691" s="372" t="s">
        <v>5</v>
      </c>
      <c r="N691" s="373" t="s">
        <v>48</v>
      </c>
      <c r="O691" s="300"/>
      <c r="P691" s="374">
        <f>O691*H691</f>
        <v>0</v>
      </c>
      <c r="Q691" s="374">
        <v>0.0399</v>
      </c>
      <c r="R691" s="374">
        <f>Q691*H691</f>
        <v>0.1596</v>
      </c>
      <c r="S691" s="374">
        <v>0</v>
      </c>
      <c r="T691" s="375">
        <f>S691*H691</f>
        <v>0</v>
      </c>
      <c r="AR691" s="341" t="s">
        <v>363</v>
      </c>
      <c r="AT691" s="341" t="s">
        <v>287</v>
      </c>
      <c r="AU691" s="341" t="s">
        <v>86</v>
      </c>
      <c r="AY691" s="341" t="s">
        <v>284</v>
      </c>
      <c r="BE691" s="376">
        <f>IF(N691="základní",J691,0)</f>
        <v>0</v>
      </c>
      <c r="BF691" s="376">
        <f>IF(N691="snížená",J691,0)</f>
        <v>0</v>
      </c>
      <c r="BG691" s="376">
        <f>IF(N691="zákl. přenesená",J691,0)</f>
        <v>0</v>
      </c>
      <c r="BH691" s="376">
        <f>IF(N691="sníž. přenesená",J691,0)</f>
        <v>0</v>
      </c>
      <c r="BI691" s="376">
        <f>IF(N691="nulová",J691,0)</f>
        <v>0</v>
      </c>
      <c r="BJ691" s="341" t="s">
        <v>26</v>
      </c>
      <c r="BK691" s="376">
        <f>ROUND(I691*H691,2)</f>
        <v>0</v>
      </c>
      <c r="BL691" s="341" t="s">
        <v>363</v>
      </c>
      <c r="BM691" s="341" t="s">
        <v>2882</v>
      </c>
    </row>
    <row r="692" spans="2:51" s="261" customFormat="1" ht="13.5">
      <c r="B692" s="377"/>
      <c r="D692" s="262" t="s">
        <v>294</v>
      </c>
      <c r="E692" s="263" t="s">
        <v>5</v>
      </c>
      <c r="F692" s="238" t="s">
        <v>2874</v>
      </c>
      <c r="H692" s="264" t="s">
        <v>5</v>
      </c>
      <c r="I692" s="136"/>
      <c r="L692" s="377"/>
      <c r="M692" s="378"/>
      <c r="N692" s="379"/>
      <c r="O692" s="379"/>
      <c r="P692" s="379"/>
      <c r="Q692" s="379"/>
      <c r="R692" s="379"/>
      <c r="S692" s="379"/>
      <c r="T692" s="380"/>
      <c r="AT692" s="264" t="s">
        <v>294</v>
      </c>
      <c r="AU692" s="264" t="s">
        <v>86</v>
      </c>
      <c r="AV692" s="261" t="s">
        <v>26</v>
      </c>
      <c r="AW692" s="261" t="s">
        <v>40</v>
      </c>
      <c r="AX692" s="261" t="s">
        <v>77</v>
      </c>
      <c r="AY692" s="264" t="s">
        <v>284</v>
      </c>
    </row>
    <row r="693" spans="2:51" s="257" customFormat="1" ht="13.5">
      <c r="B693" s="381"/>
      <c r="D693" s="258" t="s">
        <v>294</v>
      </c>
      <c r="E693" s="259" t="s">
        <v>5</v>
      </c>
      <c r="F693" s="237" t="s">
        <v>292</v>
      </c>
      <c r="H693" s="260">
        <v>4</v>
      </c>
      <c r="I693" s="426"/>
      <c r="L693" s="381"/>
      <c r="M693" s="382"/>
      <c r="N693" s="383"/>
      <c r="O693" s="383"/>
      <c r="P693" s="383"/>
      <c r="Q693" s="383"/>
      <c r="R693" s="383"/>
      <c r="S693" s="383"/>
      <c r="T693" s="384"/>
      <c r="AT693" s="265" t="s">
        <v>294</v>
      </c>
      <c r="AU693" s="265" t="s">
        <v>86</v>
      </c>
      <c r="AV693" s="257" t="s">
        <v>86</v>
      </c>
      <c r="AW693" s="257" t="s">
        <v>40</v>
      </c>
      <c r="AX693" s="257" t="s">
        <v>26</v>
      </c>
      <c r="AY693" s="265" t="s">
        <v>284</v>
      </c>
    </row>
    <row r="694" spans="2:65" s="285" customFormat="1" ht="31.5" customHeight="1">
      <c r="B694" s="347"/>
      <c r="C694" s="252" t="s">
        <v>1293</v>
      </c>
      <c r="D694" s="252" t="s">
        <v>287</v>
      </c>
      <c r="E694" s="253" t="s">
        <v>2262</v>
      </c>
      <c r="F694" s="236" t="s">
        <v>2883</v>
      </c>
      <c r="G694" s="254" t="s">
        <v>909</v>
      </c>
      <c r="H694" s="255">
        <v>2</v>
      </c>
      <c r="I694" s="123">
        <v>0</v>
      </c>
      <c r="J694" s="256">
        <f>ROUND(I694*H694,2)</f>
        <v>0</v>
      </c>
      <c r="K694" s="236" t="s">
        <v>5</v>
      </c>
      <c r="L694" s="347"/>
      <c r="M694" s="372" t="s">
        <v>5</v>
      </c>
      <c r="N694" s="373" t="s">
        <v>48</v>
      </c>
      <c r="O694" s="300"/>
      <c r="P694" s="374">
        <f>O694*H694</f>
        <v>0</v>
      </c>
      <c r="Q694" s="374">
        <v>0.0162</v>
      </c>
      <c r="R694" s="374">
        <f>Q694*H694</f>
        <v>0.0324</v>
      </c>
      <c r="S694" s="374">
        <v>0</v>
      </c>
      <c r="T694" s="375">
        <f>S694*H694</f>
        <v>0</v>
      </c>
      <c r="AR694" s="341" t="s">
        <v>363</v>
      </c>
      <c r="AT694" s="341" t="s">
        <v>287</v>
      </c>
      <c r="AU694" s="341" t="s">
        <v>86</v>
      </c>
      <c r="AY694" s="341" t="s">
        <v>284</v>
      </c>
      <c r="BE694" s="376">
        <f>IF(N694="základní",J694,0)</f>
        <v>0</v>
      </c>
      <c r="BF694" s="376">
        <f>IF(N694="snížená",J694,0)</f>
        <v>0</v>
      </c>
      <c r="BG694" s="376">
        <f>IF(N694="zákl. přenesená",J694,0)</f>
        <v>0</v>
      </c>
      <c r="BH694" s="376">
        <f>IF(N694="sníž. přenesená",J694,0)</f>
        <v>0</v>
      </c>
      <c r="BI694" s="376">
        <f>IF(N694="nulová",J694,0)</f>
        <v>0</v>
      </c>
      <c r="BJ694" s="341" t="s">
        <v>26</v>
      </c>
      <c r="BK694" s="376">
        <f>ROUND(I694*H694,2)</f>
        <v>0</v>
      </c>
      <c r="BL694" s="341" t="s">
        <v>363</v>
      </c>
      <c r="BM694" s="341" t="s">
        <v>2884</v>
      </c>
    </row>
    <row r="695" spans="2:51" s="261" customFormat="1" ht="13.5">
      <c r="B695" s="377"/>
      <c r="D695" s="262" t="s">
        <v>294</v>
      </c>
      <c r="E695" s="263" t="s">
        <v>5</v>
      </c>
      <c r="F695" s="238" t="s">
        <v>2874</v>
      </c>
      <c r="H695" s="264" t="s">
        <v>5</v>
      </c>
      <c r="I695" s="136"/>
      <c r="L695" s="377"/>
      <c r="M695" s="378"/>
      <c r="N695" s="379"/>
      <c r="O695" s="379"/>
      <c r="P695" s="379"/>
      <c r="Q695" s="379"/>
      <c r="R695" s="379"/>
      <c r="S695" s="379"/>
      <c r="T695" s="380"/>
      <c r="AT695" s="264" t="s">
        <v>294</v>
      </c>
      <c r="AU695" s="264" t="s">
        <v>86</v>
      </c>
      <c r="AV695" s="261" t="s">
        <v>26</v>
      </c>
      <c r="AW695" s="261" t="s">
        <v>40</v>
      </c>
      <c r="AX695" s="261" t="s">
        <v>77</v>
      </c>
      <c r="AY695" s="264" t="s">
        <v>284</v>
      </c>
    </row>
    <row r="696" spans="2:51" s="257" customFormat="1" ht="13.5">
      <c r="B696" s="381"/>
      <c r="D696" s="258" t="s">
        <v>294</v>
      </c>
      <c r="E696" s="259" t="s">
        <v>5</v>
      </c>
      <c r="F696" s="237" t="s">
        <v>86</v>
      </c>
      <c r="H696" s="260">
        <v>2</v>
      </c>
      <c r="I696" s="426"/>
      <c r="L696" s="381"/>
      <c r="M696" s="382"/>
      <c r="N696" s="383"/>
      <c r="O696" s="383"/>
      <c r="P696" s="383"/>
      <c r="Q696" s="383"/>
      <c r="R696" s="383"/>
      <c r="S696" s="383"/>
      <c r="T696" s="384"/>
      <c r="AT696" s="265" t="s">
        <v>294</v>
      </c>
      <c r="AU696" s="265" t="s">
        <v>86</v>
      </c>
      <c r="AV696" s="257" t="s">
        <v>86</v>
      </c>
      <c r="AW696" s="257" t="s">
        <v>40</v>
      </c>
      <c r="AX696" s="257" t="s">
        <v>26</v>
      </c>
      <c r="AY696" s="265" t="s">
        <v>284</v>
      </c>
    </row>
    <row r="697" spans="2:65" s="285" customFormat="1" ht="31.5" customHeight="1">
      <c r="B697" s="347"/>
      <c r="C697" s="252" t="s">
        <v>1297</v>
      </c>
      <c r="D697" s="252" t="s">
        <v>287</v>
      </c>
      <c r="E697" s="253" t="s">
        <v>2265</v>
      </c>
      <c r="F697" s="236" t="s">
        <v>2885</v>
      </c>
      <c r="G697" s="254" t="s">
        <v>909</v>
      </c>
      <c r="H697" s="255">
        <v>2</v>
      </c>
      <c r="I697" s="123">
        <v>0</v>
      </c>
      <c r="J697" s="256">
        <f>ROUND(I697*H697,2)</f>
        <v>0</v>
      </c>
      <c r="K697" s="236" t="s">
        <v>5</v>
      </c>
      <c r="L697" s="347"/>
      <c r="M697" s="372" t="s">
        <v>5</v>
      </c>
      <c r="N697" s="373" t="s">
        <v>48</v>
      </c>
      <c r="O697" s="300"/>
      <c r="P697" s="374">
        <f>O697*H697</f>
        <v>0</v>
      </c>
      <c r="Q697" s="374">
        <v>0.0414</v>
      </c>
      <c r="R697" s="374">
        <f>Q697*H697</f>
        <v>0.0828</v>
      </c>
      <c r="S697" s="374">
        <v>0</v>
      </c>
      <c r="T697" s="375">
        <f>S697*H697</f>
        <v>0</v>
      </c>
      <c r="AR697" s="341" t="s">
        <v>363</v>
      </c>
      <c r="AT697" s="341" t="s">
        <v>287</v>
      </c>
      <c r="AU697" s="341" t="s">
        <v>86</v>
      </c>
      <c r="AY697" s="341" t="s">
        <v>284</v>
      </c>
      <c r="BE697" s="376">
        <f>IF(N697="základní",J697,0)</f>
        <v>0</v>
      </c>
      <c r="BF697" s="376">
        <f>IF(N697="snížená",J697,0)</f>
        <v>0</v>
      </c>
      <c r="BG697" s="376">
        <f>IF(N697="zákl. přenesená",J697,0)</f>
        <v>0</v>
      </c>
      <c r="BH697" s="376">
        <f>IF(N697="sníž. přenesená",J697,0)</f>
        <v>0</v>
      </c>
      <c r="BI697" s="376">
        <f>IF(N697="nulová",J697,0)</f>
        <v>0</v>
      </c>
      <c r="BJ697" s="341" t="s">
        <v>26</v>
      </c>
      <c r="BK697" s="376">
        <f>ROUND(I697*H697,2)</f>
        <v>0</v>
      </c>
      <c r="BL697" s="341" t="s">
        <v>363</v>
      </c>
      <c r="BM697" s="341" t="s">
        <v>2886</v>
      </c>
    </row>
    <row r="698" spans="2:51" s="261" customFormat="1" ht="13.5">
      <c r="B698" s="377"/>
      <c r="D698" s="262" t="s">
        <v>294</v>
      </c>
      <c r="E698" s="263" t="s">
        <v>5</v>
      </c>
      <c r="F698" s="238" t="s">
        <v>2874</v>
      </c>
      <c r="H698" s="264" t="s">
        <v>5</v>
      </c>
      <c r="I698" s="136"/>
      <c r="L698" s="377"/>
      <c r="M698" s="378"/>
      <c r="N698" s="379"/>
      <c r="O698" s="379"/>
      <c r="P698" s="379"/>
      <c r="Q698" s="379"/>
      <c r="R698" s="379"/>
      <c r="S698" s="379"/>
      <c r="T698" s="380"/>
      <c r="AT698" s="264" t="s">
        <v>294</v>
      </c>
      <c r="AU698" s="264" t="s">
        <v>86</v>
      </c>
      <c r="AV698" s="261" t="s">
        <v>26</v>
      </c>
      <c r="AW698" s="261" t="s">
        <v>40</v>
      </c>
      <c r="AX698" s="261" t="s">
        <v>77</v>
      </c>
      <c r="AY698" s="264" t="s">
        <v>284</v>
      </c>
    </row>
    <row r="699" spans="2:51" s="257" customFormat="1" ht="13.5">
      <c r="B699" s="381"/>
      <c r="D699" s="258" t="s">
        <v>294</v>
      </c>
      <c r="E699" s="259" t="s">
        <v>5</v>
      </c>
      <c r="F699" s="237" t="s">
        <v>86</v>
      </c>
      <c r="H699" s="260">
        <v>2</v>
      </c>
      <c r="I699" s="426"/>
      <c r="L699" s="381"/>
      <c r="M699" s="382"/>
      <c r="N699" s="383"/>
      <c r="O699" s="383"/>
      <c r="P699" s="383"/>
      <c r="Q699" s="383"/>
      <c r="R699" s="383"/>
      <c r="S699" s="383"/>
      <c r="T699" s="384"/>
      <c r="AT699" s="265" t="s">
        <v>294</v>
      </c>
      <c r="AU699" s="265" t="s">
        <v>86</v>
      </c>
      <c r="AV699" s="257" t="s">
        <v>86</v>
      </c>
      <c r="AW699" s="257" t="s">
        <v>40</v>
      </c>
      <c r="AX699" s="257" t="s">
        <v>26</v>
      </c>
      <c r="AY699" s="265" t="s">
        <v>284</v>
      </c>
    </row>
    <row r="700" spans="2:65" s="285" customFormat="1" ht="31.5" customHeight="1">
      <c r="B700" s="347"/>
      <c r="C700" s="252" t="s">
        <v>1301</v>
      </c>
      <c r="D700" s="252" t="s">
        <v>287</v>
      </c>
      <c r="E700" s="253" t="s">
        <v>2277</v>
      </c>
      <c r="F700" s="236" t="s">
        <v>2887</v>
      </c>
      <c r="G700" s="254" t="s">
        <v>909</v>
      </c>
      <c r="H700" s="255">
        <v>2</v>
      </c>
      <c r="I700" s="123">
        <v>0</v>
      </c>
      <c r="J700" s="256">
        <f>ROUND(I700*H700,2)</f>
        <v>0</v>
      </c>
      <c r="K700" s="236" t="s">
        <v>5</v>
      </c>
      <c r="L700" s="347"/>
      <c r="M700" s="372" t="s">
        <v>5</v>
      </c>
      <c r="N700" s="373" t="s">
        <v>48</v>
      </c>
      <c r="O700" s="300"/>
      <c r="P700" s="374">
        <f>O700*H700</f>
        <v>0</v>
      </c>
      <c r="Q700" s="374">
        <v>0.05802</v>
      </c>
      <c r="R700" s="374">
        <f>Q700*H700</f>
        <v>0.11604</v>
      </c>
      <c r="S700" s="374">
        <v>0</v>
      </c>
      <c r="T700" s="375">
        <f>S700*H700</f>
        <v>0</v>
      </c>
      <c r="AR700" s="341" t="s">
        <v>363</v>
      </c>
      <c r="AT700" s="341" t="s">
        <v>287</v>
      </c>
      <c r="AU700" s="341" t="s">
        <v>86</v>
      </c>
      <c r="AY700" s="341" t="s">
        <v>284</v>
      </c>
      <c r="BE700" s="376">
        <f>IF(N700="základní",J700,0)</f>
        <v>0</v>
      </c>
      <c r="BF700" s="376">
        <f>IF(N700="snížená",J700,0)</f>
        <v>0</v>
      </c>
      <c r="BG700" s="376">
        <f>IF(N700="zákl. přenesená",J700,0)</f>
        <v>0</v>
      </c>
      <c r="BH700" s="376">
        <f>IF(N700="sníž. přenesená",J700,0)</f>
        <v>0</v>
      </c>
      <c r="BI700" s="376">
        <f>IF(N700="nulová",J700,0)</f>
        <v>0</v>
      </c>
      <c r="BJ700" s="341" t="s">
        <v>26</v>
      </c>
      <c r="BK700" s="376">
        <f>ROUND(I700*H700,2)</f>
        <v>0</v>
      </c>
      <c r="BL700" s="341" t="s">
        <v>363</v>
      </c>
      <c r="BM700" s="341" t="s">
        <v>2888</v>
      </c>
    </row>
    <row r="701" spans="2:51" s="261" customFormat="1" ht="13.5">
      <c r="B701" s="377"/>
      <c r="D701" s="262" t="s">
        <v>294</v>
      </c>
      <c r="E701" s="263" t="s">
        <v>5</v>
      </c>
      <c r="F701" s="238" t="s">
        <v>2874</v>
      </c>
      <c r="H701" s="264" t="s">
        <v>5</v>
      </c>
      <c r="I701" s="136"/>
      <c r="L701" s="377"/>
      <c r="M701" s="378"/>
      <c r="N701" s="379"/>
      <c r="O701" s="379"/>
      <c r="P701" s="379"/>
      <c r="Q701" s="379"/>
      <c r="R701" s="379"/>
      <c r="S701" s="379"/>
      <c r="T701" s="380"/>
      <c r="AT701" s="264" t="s">
        <v>294</v>
      </c>
      <c r="AU701" s="264" t="s">
        <v>86</v>
      </c>
      <c r="AV701" s="261" t="s">
        <v>26</v>
      </c>
      <c r="AW701" s="261" t="s">
        <v>40</v>
      </c>
      <c r="AX701" s="261" t="s">
        <v>77</v>
      </c>
      <c r="AY701" s="264" t="s">
        <v>284</v>
      </c>
    </row>
    <row r="702" spans="2:51" s="257" customFormat="1" ht="13.5">
      <c r="B702" s="381"/>
      <c r="D702" s="258" t="s">
        <v>294</v>
      </c>
      <c r="E702" s="259" t="s">
        <v>5</v>
      </c>
      <c r="F702" s="237" t="s">
        <v>86</v>
      </c>
      <c r="H702" s="260">
        <v>2</v>
      </c>
      <c r="I702" s="426"/>
      <c r="L702" s="381"/>
      <c r="M702" s="382"/>
      <c r="N702" s="383"/>
      <c r="O702" s="383"/>
      <c r="P702" s="383"/>
      <c r="Q702" s="383"/>
      <c r="R702" s="383"/>
      <c r="S702" s="383"/>
      <c r="T702" s="384"/>
      <c r="AT702" s="265" t="s">
        <v>294</v>
      </c>
      <c r="AU702" s="265" t="s">
        <v>86</v>
      </c>
      <c r="AV702" s="257" t="s">
        <v>86</v>
      </c>
      <c r="AW702" s="257" t="s">
        <v>40</v>
      </c>
      <c r="AX702" s="257" t="s">
        <v>26</v>
      </c>
      <c r="AY702" s="265" t="s">
        <v>284</v>
      </c>
    </row>
    <row r="703" spans="2:65" s="285" customFormat="1" ht="31.5" customHeight="1">
      <c r="B703" s="347"/>
      <c r="C703" s="252" t="s">
        <v>1305</v>
      </c>
      <c r="D703" s="252" t="s">
        <v>287</v>
      </c>
      <c r="E703" s="253" t="s">
        <v>2280</v>
      </c>
      <c r="F703" s="236" t="s">
        <v>2889</v>
      </c>
      <c r="G703" s="254" t="s">
        <v>909</v>
      </c>
      <c r="H703" s="255">
        <v>1</v>
      </c>
      <c r="I703" s="123">
        <v>0</v>
      </c>
      <c r="J703" s="256">
        <f>ROUND(I703*H703,2)</f>
        <v>0</v>
      </c>
      <c r="K703" s="236" t="s">
        <v>5</v>
      </c>
      <c r="L703" s="347"/>
      <c r="M703" s="372" t="s">
        <v>5</v>
      </c>
      <c r="N703" s="373" t="s">
        <v>48</v>
      </c>
      <c r="O703" s="300"/>
      <c r="P703" s="374">
        <f>O703*H703</f>
        <v>0</v>
      </c>
      <c r="Q703" s="374">
        <v>0.216</v>
      </c>
      <c r="R703" s="374">
        <f>Q703*H703</f>
        <v>0.216</v>
      </c>
      <c r="S703" s="374">
        <v>0</v>
      </c>
      <c r="T703" s="375">
        <f>S703*H703</f>
        <v>0</v>
      </c>
      <c r="AR703" s="341" t="s">
        <v>363</v>
      </c>
      <c r="AT703" s="341" t="s">
        <v>287</v>
      </c>
      <c r="AU703" s="341" t="s">
        <v>86</v>
      </c>
      <c r="AY703" s="341" t="s">
        <v>284</v>
      </c>
      <c r="BE703" s="376">
        <f>IF(N703="základní",J703,0)</f>
        <v>0</v>
      </c>
      <c r="BF703" s="376">
        <f>IF(N703="snížená",J703,0)</f>
        <v>0</v>
      </c>
      <c r="BG703" s="376">
        <f>IF(N703="zákl. přenesená",J703,0)</f>
        <v>0</v>
      </c>
      <c r="BH703" s="376">
        <f>IF(N703="sníž. přenesená",J703,0)</f>
        <v>0</v>
      </c>
      <c r="BI703" s="376">
        <f>IF(N703="nulová",J703,0)</f>
        <v>0</v>
      </c>
      <c r="BJ703" s="341" t="s">
        <v>26</v>
      </c>
      <c r="BK703" s="376">
        <f>ROUND(I703*H703,2)</f>
        <v>0</v>
      </c>
      <c r="BL703" s="341" t="s">
        <v>363</v>
      </c>
      <c r="BM703" s="341" t="s">
        <v>2890</v>
      </c>
    </row>
    <row r="704" spans="2:51" s="261" customFormat="1" ht="13.5">
      <c r="B704" s="377"/>
      <c r="D704" s="262" t="s">
        <v>294</v>
      </c>
      <c r="E704" s="263" t="s">
        <v>5</v>
      </c>
      <c r="F704" s="238" t="s">
        <v>2874</v>
      </c>
      <c r="H704" s="264" t="s">
        <v>5</v>
      </c>
      <c r="I704" s="136"/>
      <c r="L704" s="377"/>
      <c r="M704" s="378"/>
      <c r="N704" s="379"/>
      <c r="O704" s="379"/>
      <c r="P704" s="379"/>
      <c r="Q704" s="379"/>
      <c r="R704" s="379"/>
      <c r="S704" s="379"/>
      <c r="T704" s="380"/>
      <c r="AT704" s="264" t="s">
        <v>294</v>
      </c>
      <c r="AU704" s="264" t="s">
        <v>86</v>
      </c>
      <c r="AV704" s="261" t="s">
        <v>26</v>
      </c>
      <c r="AW704" s="261" t="s">
        <v>40</v>
      </c>
      <c r="AX704" s="261" t="s">
        <v>77</v>
      </c>
      <c r="AY704" s="264" t="s">
        <v>284</v>
      </c>
    </row>
    <row r="705" spans="2:51" s="257" customFormat="1" ht="13.5">
      <c r="B705" s="381"/>
      <c r="D705" s="258" t="s">
        <v>294</v>
      </c>
      <c r="E705" s="259" t="s">
        <v>5</v>
      </c>
      <c r="F705" s="237" t="s">
        <v>26</v>
      </c>
      <c r="H705" s="260">
        <v>1</v>
      </c>
      <c r="I705" s="426"/>
      <c r="L705" s="381"/>
      <c r="M705" s="382"/>
      <c r="N705" s="383"/>
      <c r="O705" s="383"/>
      <c r="P705" s="383"/>
      <c r="Q705" s="383"/>
      <c r="R705" s="383"/>
      <c r="S705" s="383"/>
      <c r="T705" s="384"/>
      <c r="AT705" s="265" t="s">
        <v>294</v>
      </c>
      <c r="AU705" s="265" t="s">
        <v>86</v>
      </c>
      <c r="AV705" s="257" t="s">
        <v>86</v>
      </c>
      <c r="AW705" s="257" t="s">
        <v>40</v>
      </c>
      <c r="AX705" s="257" t="s">
        <v>26</v>
      </c>
      <c r="AY705" s="265" t="s">
        <v>284</v>
      </c>
    </row>
    <row r="706" spans="2:65" s="285" customFormat="1" ht="31.5" customHeight="1">
      <c r="B706" s="347"/>
      <c r="C706" s="252" t="s">
        <v>1311</v>
      </c>
      <c r="D706" s="252" t="s">
        <v>287</v>
      </c>
      <c r="E706" s="253" t="s">
        <v>2283</v>
      </c>
      <c r="F706" s="236" t="s">
        <v>2891</v>
      </c>
      <c r="G706" s="254" t="s">
        <v>909</v>
      </c>
      <c r="H706" s="255">
        <v>1</v>
      </c>
      <c r="I706" s="123">
        <v>0</v>
      </c>
      <c r="J706" s="256">
        <f>ROUND(I706*H706,2)</f>
        <v>0</v>
      </c>
      <c r="K706" s="236" t="s">
        <v>5</v>
      </c>
      <c r="L706" s="347"/>
      <c r="M706" s="372" t="s">
        <v>5</v>
      </c>
      <c r="N706" s="373" t="s">
        <v>48</v>
      </c>
      <c r="O706" s="300"/>
      <c r="P706" s="374">
        <f>O706*H706</f>
        <v>0</v>
      </c>
      <c r="Q706" s="374">
        <v>0.156</v>
      </c>
      <c r="R706" s="374">
        <f>Q706*H706</f>
        <v>0.156</v>
      </c>
      <c r="S706" s="374">
        <v>0</v>
      </c>
      <c r="T706" s="375">
        <f>S706*H706</f>
        <v>0</v>
      </c>
      <c r="AR706" s="341" t="s">
        <v>363</v>
      </c>
      <c r="AT706" s="341" t="s">
        <v>287</v>
      </c>
      <c r="AU706" s="341" t="s">
        <v>86</v>
      </c>
      <c r="AY706" s="341" t="s">
        <v>284</v>
      </c>
      <c r="BE706" s="376">
        <f>IF(N706="základní",J706,0)</f>
        <v>0</v>
      </c>
      <c r="BF706" s="376">
        <f>IF(N706="snížená",J706,0)</f>
        <v>0</v>
      </c>
      <c r="BG706" s="376">
        <f>IF(N706="zákl. přenesená",J706,0)</f>
        <v>0</v>
      </c>
      <c r="BH706" s="376">
        <f>IF(N706="sníž. přenesená",J706,0)</f>
        <v>0</v>
      </c>
      <c r="BI706" s="376">
        <f>IF(N706="nulová",J706,0)</f>
        <v>0</v>
      </c>
      <c r="BJ706" s="341" t="s">
        <v>26</v>
      </c>
      <c r="BK706" s="376">
        <f>ROUND(I706*H706,2)</f>
        <v>0</v>
      </c>
      <c r="BL706" s="341" t="s">
        <v>363</v>
      </c>
      <c r="BM706" s="341" t="s">
        <v>2892</v>
      </c>
    </row>
    <row r="707" spans="2:51" s="261" customFormat="1" ht="13.5">
      <c r="B707" s="377"/>
      <c r="D707" s="262" t="s">
        <v>294</v>
      </c>
      <c r="E707" s="263" t="s">
        <v>5</v>
      </c>
      <c r="F707" s="238" t="s">
        <v>2874</v>
      </c>
      <c r="H707" s="264" t="s">
        <v>5</v>
      </c>
      <c r="I707" s="136"/>
      <c r="L707" s="377"/>
      <c r="M707" s="378"/>
      <c r="N707" s="379"/>
      <c r="O707" s="379"/>
      <c r="P707" s="379"/>
      <c r="Q707" s="379"/>
      <c r="R707" s="379"/>
      <c r="S707" s="379"/>
      <c r="T707" s="380"/>
      <c r="AT707" s="264" t="s">
        <v>294</v>
      </c>
      <c r="AU707" s="264" t="s">
        <v>86</v>
      </c>
      <c r="AV707" s="261" t="s">
        <v>26</v>
      </c>
      <c r="AW707" s="261" t="s">
        <v>40</v>
      </c>
      <c r="AX707" s="261" t="s">
        <v>77</v>
      </c>
      <c r="AY707" s="264" t="s">
        <v>284</v>
      </c>
    </row>
    <row r="708" spans="2:51" s="257" customFormat="1" ht="13.5">
      <c r="B708" s="381"/>
      <c r="D708" s="258" t="s">
        <v>294</v>
      </c>
      <c r="E708" s="259" t="s">
        <v>5</v>
      </c>
      <c r="F708" s="237" t="s">
        <v>26</v>
      </c>
      <c r="H708" s="260">
        <v>1</v>
      </c>
      <c r="I708" s="426"/>
      <c r="L708" s="381"/>
      <c r="M708" s="382"/>
      <c r="N708" s="383"/>
      <c r="O708" s="383"/>
      <c r="P708" s="383"/>
      <c r="Q708" s="383"/>
      <c r="R708" s="383"/>
      <c r="S708" s="383"/>
      <c r="T708" s="384"/>
      <c r="AT708" s="265" t="s">
        <v>294</v>
      </c>
      <c r="AU708" s="265" t="s">
        <v>86</v>
      </c>
      <c r="AV708" s="257" t="s">
        <v>86</v>
      </c>
      <c r="AW708" s="257" t="s">
        <v>40</v>
      </c>
      <c r="AX708" s="257" t="s">
        <v>26</v>
      </c>
      <c r="AY708" s="265" t="s">
        <v>284</v>
      </c>
    </row>
    <row r="709" spans="2:65" s="285" customFormat="1" ht="31.5" customHeight="1">
      <c r="B709" s="347"/>
      <c r="C709" s="252" t="s">
        <v>1315</v>
      </c>
      <c r="D709" s="252" t="s">
        <v>287</v>
      </c>
      <c r="E709" s="253" t="s">
        <v>2286</v>
      </c>
      <c r="F709" s="236" t="s">
        <v>2287</v>
      </c>
      <c r="G709" s="254" t="s">
        <v>462</v>
      </c>
      <c r="H709" s="255">
        <v>2.48</v>
      </c>
      <c r="I709" s="123">
        <v>0</v>
      </c>
      <c r="J709" s="256">
        <f>ROUND(I709*H709,2)</f>
        <v>0</v>
      </c>
      <c r="K709" s="236" t="s">
        <v>291</v>
      </c>
      <c r="L709" s="347"/>
      <c r="M709" s="372" t="s">
        <v>5</v>
      </c>
      <c r="N709" s="373" t="s">
        <v>48</v>
      </c>
      <c r="O709" s="300"/>
      <c r="P709" s="374">
        <f>O709*H709</f>
        <v>0</v>
      </c>
      <c r="Q709" s="374">
        <v>0</v>
      </c>
      <c r="R709" s="374">
        <f>Q709*H709</f>
        <v>0</v>
      </c>
      <c r="S709" s="374">
        <v>0</v>
      </c>
      <c r="T709" s="375">
        <f>S709*H709</f>
        <v>0</v>
      </c>
      <c r="AR709" s="341" t="s">
        <v>363</v>
      </c>
      <c r="AT709" s="341" t="s">
        <v>287</v>
      </c>
      <c r="AU709" s="341" t="s">
        <v>86</v>
      </c>
      <c r="AY709" s="341" t="s">
        <v>284</v>
      </c>
      <c r="BE709" s="376">
        <f>IF(N709="základní",J709,0)</f>
        <v>0</v>
      </c>
      <c r="BF709" s="376">
        <f>IF(N709="snížená",J709,0)</f>
        <v>0</v>
      </c>
      <c r="BG709" s="376">
        <f>IF(N709="zákl. přenesená",J709,0)</f>
        <v>0</v>
      </c>
      <c r="BH709" s="376">
        <f>IF(N709="sníž. přenesená",J709,0)</f>
        <v>0</v>
      </c>
      <c r="BI709" s="376">
        <f>IF(N709="nulová",J709,0)</f>
        <v>0</v>
      </c>
      <c r="BJ709" s="341" t="s">
        <v>26</v>
      </c>
      <c r="BK709" s="376">
        <f>ROUND(I709*H709,2)</f>
        <v>0</v>
      </c>
      <c r="BL709" s="341" t="s">
        <v>363</v>
      </c>
      <c r="BM709" s="341" t="s">
        <v>2893</v>
      </c>
    </row>
    <row r="710" spans="2:65" s="285" customFormat="1" ht="22.5" customHeight="1">
      <c r="B710" s="347"/>
      <c r="C710" s="252" t="s">
        <v>1320</v>
      </c>
      <c r="D710" s="252" t="s">
        <v>287</v>
      </c>
      <c r="E710" s="253" t="s">
        <v>1522</v>
      </c>
      <c r="F710" s="236" t="s">
        <v>2289</v>
      </c>
      <c r="G710" s="254" t="s">
        <v>462</v>
      </c>
      <c r="H710" s="255">
        <v>2.48</v>
      </c>
      <c r="I710" s="123">
        <v>0</v>
      </c>
      <c r="J710" s="256">
        <f>ROUND(I710*H710,2)</f>
        <v>0</v>
      </c>
      <c r="K710" s="236" t="s">
        <v>291</v>
      </c>
      <c r="L710" s="347"/>
      <c r="M710" s="372" t="s">
        <v>5</v>
      </c>
      <c r="N710" s="373" t="s">
        <v>48</v>
      </c>
      <c r="O710" s="300"/>
      <c r="P710" s="374">
        <f>O710*H710</f>
        <v>0</v>
      </c>
      <c r="Q710" s="374">
        <v>0</v>
      </c>
      <c r="R710" s="374">
        <f>Q710*H710</f>
        <v>0</v>
      </c>
      <c r="S710" s="374">
        <v>0</v>
      </c>
      <c r="T710" s="375">
        <f>S710*H710</f>
        <v>0</v>
      </c>
      <c r="AR710" s="341" t="s">
        <v>363</v>
      </c>
      <c r="AT710" s="341" t="s">
        <v>287</v>
      </c>
      <c r="AU710" s="341" t="s">
        <v>86</v>
      </c>
      <c r="AY710" s="341" t="s">
        <v>284</v>
      </c>
      <c r="BE710" s="376">
        <f>IF(N710="základní",J710,0)</f>
        <v>0</v>
      </c>
      <c r="BF710" s="376">
        <f>IF(N710="snížená",J710,0)</f>
        <v>0</v>
      </c>
      <c r="BG710" s="376">
        <f>IF(N710="zákl. přenesená",J710,0)</f>
        <v>0</v>
      </c>
      <c r="BH710" s="376">
        <f>IF(N710="sníž. přenesená",J710,0)</f>
        <v>0</v>
      </c>
      <c r="BI710" s="376">
        <f>IF(N710="nulová",J710,0)</f>
        <v>0</v>
      </c>
      <c r="BJ710" s="341" t="s">
        <v>26</v>
      </c>
      <c r="BK710" s="376">
        <f>ROUND(I710*H710,2)</f>
        <v>0</v>
      </c>
      <c r="BL710" s="341" t="s">
        <v>363</v>
      </c>
      <c r="BM710" s="341" t="s">
        <v>2894</v>
      </c>
    </row>
    <row r="711" spans="2:63" s="246" customFormat="1" ht="29.85" customHeight="1">
      <c r="B711" s="365"/>
      <c r="D711" s="250" t="s">
        <v>76</v>
      </c>
      <c r="E711" s="242" t="s">
        <v>1525</v>
      </c>
      <c r="F711" s="242" t="s">
        <v>1526</v>
      </c>
      <c r="I711" s="425"/>
      <c r="J711" s="251">
        <f>BK711</f>
        <v>0</v>
      </c>
      <c r="L711" s="365"/>
      <c r="M711" s="366"/>
      <c r="N711" s="367"/>
      <c r="O711" s="367"/>
      <c r="P711" s="368">
        <f>SUM(P712:P716)</f>
        <v>0</v>
      </c>
      <c r="Q711" s="367"/>
      <c r="R711" s="368">
        <f>SUM(R712:R716)</f>
        <v>0</v>
      </c>
      <c r="S711" s="367"/>
      <c r="T711" s="369">
        <f>SUM(T712:T716)</f>
        <v>0.29069999999999996</v>
      </c>
      <c r="AR711" s="247" t="s">
        <v>86</v>
      </c>
      <c r="AT711" s="370" t="s">
        <v>76</v>
      </c>
      <c r="AU711" s="370" t="s">
        <v>26</v>
      </c>
      <c r="AY711" s="247" t="s">
        <v>284</v>
      </c>
      <c r="BK711" s="371">
        <f>SUM(BK712:BK716)</f>
        <v>0</v>
      </c>
    </row>
    <row r="712" spans="2:65" s="285" customFormat="1" ht="22.5" customHeight="1">
      <c r="B712" s="347"/>
      <c r="C712" s="252" t="s">
        <v>1325</v>
      </c>
      <c r="D712" s="252" t="s">
        <v>287</v>
      </c>
      <c r="E712" s="253" t="s">
        <v>2895</v>
      </c>
      <c r="F712" s="236" t="s">
        <v>2896</v>
      </c>
      <c r="G712" s="254" t="s">
        <v>290</v>
      </c>
      <c r="H712" s="255">
        <v>5.1</v>
      </c>
      <c r="I712" s="123">
        <v>0</v>
      </c>
      <c r="J712" s="256">
        <f>ROUND(I712*H712,2)</f>
        <v>0</v>
      </c>
      <c r="K712" s="236" t="s">
        <v>5</v>
      </c>
      <c r="L712" s="347"/>
      <c r="M712" s="372" t="s">
        <v>5</v>
      </c>
      <c r="N712" s="373" t="s">
        <v>48</v>
      </c>
      <c r="O712" s="300"/>
      <c r="P712" s="374">
        <f>O712*H712</f>
        <v>0</v>
      </c>
      <c r="Q712" s="374">
        <v>0</v>
      </c>
      <c r="R712" s="374">
        <f>Q712*H712</f>
        <v>0</v>
      </c>
      <c r="S712" s="374">
        <v>0.055</v>
      </c>
      <c r="T712" s="375">
        <f>S712*H712</f>
        <v>0.28049999999999997</v>
      </c>
      <c r="AR712" s="341" t="s">
        <v>363</v>
      </c>
      <c r="AT712" s="341" t="s">
        <v>287</v>
      </c>
      <c r="AU712" s="341" t="s">
        <v>86</v>
      </c>
      <c r="AY712" s="341" t="s">
        <v>284</v>
      </c>
      <c r="BE712" s="376">
        <f>IF(N712="základní",J712,0)</f>
        <v>0</v>
      </c>
      <c r="BF712" s="376">
        <f>IF(N712="snížená",J712,0)</f>
        <v>0</v>
      </c>
      <c r="BG712" s="376">
        <f>IF(N712="zákl. přenesená",J712,0)</f>
        <v>0</v>
      </c>
      <c r="BH712" s="376">
        <f>IF(N712="sníž. přenesená",J712,0)</f>
        <v>0</v>
      </c>
      <c r="BI712" s="376">
        <f>IF(N712="nulová",J712,0)</f>
        <v>0</v>
      </c>
      <c r="BJ712" s="341" t="s">
        <v>26</v>
      </c>
      <c r="BK712" s="376">
        <f>ROUND(I712*H712,2)</f>
        <v>0</v>
      </c>
      <c r="BL712" s="341" t="s">
        <v>363</v>
      </c>
      <c r="BM712" s="341" t="s">
        <v>2897</v>
      </c>
    </row>
    <row r="713" spans="2:51" s="261" customFormat="1" ht="13.5">
      <c r="B713" s="377"/>
      <c r="D713" s="262" t="s">
        <v>294</v>
      </c>
      <c r="E713" s="263" t="s">
        <v>5</v>
      </c>
      <c r="F713" s="238" t="s">
        <v>469</v>
      </c>
      <c r="H713" s="264" t="s">
        <v>5</v>
      </c>
      <c r="I713" s="136"/>
      <c r="L713" s="377"/>
      <c r="M713" s="378"/>
      <c r="N713" s="379"/>
      <c r="O713" s="379"/>
      <c r="P713" s="379"/>
      <c r="Q713" s="379"/>
      <c r="R713" s="379"/>
      <c r="S713" s="379"/>
      <c r="T713" s="380"/>
      <c r="AT713" s="264" t="s">
        <v>294</v>
      </c>
      <c r="AU713" s="264" t="s">
        <v>86</v>
      </c>
      <c r="AV713" s="261" t="s">
        <v>26</v>
      </c>
      <c r="AW713" s="261" t="s">
        <v>40</v>
      </c>
      <c r="AX713" s="261" t="s">
        <v>77</v>
      </c>
      <c r="AY713" s="264" t="s">
        <v>284</v>
      </c>
    </row>
    <row r="714" spans="2:51" s="257" customFormat="1" ht="13.5">
      <c r="B714" s="381"/>
      <c r="D714" s="258" t="s">
        <v>294</v>
      </c>
      <c r="E714" s="259" t="s">
        <v>2388</v>
      </c>
      <c r="F714" s="237" t="s">
        <v>2389</v>
      </c>
      <c r="H714" s="260">
        <v>5.1</v>
      </c>
      <c r="I714" s="426"/>
      <c r="L714" s="381"/>
      <c r="M714" s="382"/>
      <c r="N714" s="383"/>
      <c r="O714" s="383"/>
      <c r="P714" s="383"/>
      <c r="Q714" s="383"/>
      <c r="R714" s="383"/>
      <c r="S714" s="383"/>
      <c r="T714" s="384"/>
      <c r="AT714" s="265" t="s">
        <v>294</v>
      </c>
      <c r="AU714" s="265" t="s">
        <v>86</v>
      </c>
      <c r="AV714" s="257" t="s">
        <v>86</v>
      </c>
      <c r="AW714" s="257" t="s">
        <v>40</v>
      </c>
      <c r="AX714" s="257" t="s">
        <v>26</v>
      </c>
      <c r="AY714" s="265" t="s">
        <v>284</v>
      </c>
    </row>
    <row r="715" spans="2:65" s="285" customFormat="1" ht="22.5" customHeight="1">
      <c r="B715" s="347"/>
      <c r="C715" s="252" t="s">
        <v>1330</v>
      </c>
      <c r="D715" s="252" t="s">
        <v>287</v>
      </c>
      <c r="E715" s="253" t="s">
        <v>2898</v>
      </c>
      <c r="F715" s="236" t="s">
        <v>2899</v>
      </c>
      <c r="G715" s="254" t="s">
        <v>290</v>
      </c>
      <c r="H715" s="255">
        <v>5.1</v>
      </c>
      <c r="I715" s="123">
        <v>0</v>
      </c>
      <c r="J715" s="256">
        <f>ROUND(I715*H715,2)</f>
        <v>0</v>
      </c>
      <c r="K715" s="236" t="s">
        <v>5</v>
      </c>
      <c r="L715" s="347"/>
      <c r="M715" s="372" t="s">
        <v>5</v>
      </c>
      <c r="N715" s="373" t="s">
        <v>48</v>
      </c>
      <c r="O715" s="300"/>
      <c r="P715" s="374">
        <f>O715*H715</f>
        <v>0</v>
      </c>
      <c r="Q715" s="374">
        <v>0</v>
      </c>
      <c r="R715" s="374">
        <f>Q715*H715</f>
        <v>0</v>
      </c>
      <c r="S715" s="374">
        <v>0.002</v>
      </c>
      <c r="T715" s="375">
        <f>S715*H715</f>
        <v>0.010199999999999999</v>
      </c>
      <c r="AR715" s="341" t="s">
        <v>363</v>
      </c>
      <c r="AT715" s="341" t="s">
        <v>287</v>
      </c>
      <c r="AU715" s="341" t="s">
        <v>86</v>
      </c>
      <c r="AY715" s="341" t="s">
        <v>284</v>
      </c>
      <c r="BE715" s="376">
        <f>IF(N715="základní",J715,0)</f>
        <v>0</v>
      </c>
      <c r="BF715" s="376">
        <f>IF(N715="snížená",J715,0)</f>
        <v>0</v>
      </c>
      <c r="BG715" s="376">
        <f>IF(N715="zákl. přenesená",J715,0)</f>
        <v>0</v>
      </c>
      <c r="BH715" s="376">
        <f>IF(N715="sníž. přenesená",J715,0)</f>
        <v>0</v>
      </c>
      <c r="BI715" s="376">
        <f>IF(N715="nulová",J715,0)</f>
        <v>0</v>
      </c>
      <c r="BJ715" s="341" t="s">
        <v>26</v>
      </c>
      <c r="BK715" s="376">
        <f>ROUND(I715*H715,2)</f>
        <v>0</v>
      </c>
      <c r="BL715" s="341" t="s">
        <v>363</v>
      </c>
      <c r="BM715" s="341" t="s">
        <v>2900</v>
      </c>
    </row>
    <row r="716" spans="2:51" s="257" customFormat="1" ht="13.5">
      <c r="B716" s="381"/>
      <c r="D716" s="262" t="s">
        <v>294</v>
      </c>
      <c r="E716" s="265" t="s">
        <v>5</v>
      </c>
      <c r="F716" s="239" t="s">
        <v>2388</v>
      </c>
      <c r="H716" s="266">
        <v>5.1</v>
      </c>
      <c r="I716" s="426"/>
      <c r="L716" s="381"/>
      <c r="M716" s="382"/>
      <c r="N716" s="383"/>
      <c r="O716" s="383"/>
      <c r="P716" s="383"/>
      <c r="Q716" s="383"/>
      <c r="R716" s="383"/>
      <c r="S716" s="383"/>
      <c r="T716" s="384"/>
      <c r="AT716" s="265" t="s">
        <v>294</v>
      </c>
      <c r="AU716" s="265" t="s">
        <v>86</v>
      </c>
      <c r="AV716" s="257" t="s">
        <v>86</v>
      </c>
      <c r="AW716" s="257" t="s">
        <v>40</v>
      </c>
      <c r="AX716" s="257" t="s">
        <v>26</v>
      </c>
      <c r="AY716" s="265" t="s">
        <v>284</v>
      </c>
    </row>
    <row r="717" spans="2:63" s="246" customFormat="1" ht="29.85" customHeight="1">
      <c r="B717" s="365"/>
      <c r="D717" s="250" t="s">
        <v>76</v>
      </c>
      <c r="E717" s="242" t="s">
        <v>2291</v>
      </c>
      <c r="F717" s="242" t="s">
        <v>2292</v>
      </c>
      <c r="I717" s="425"/>
      <c r="J717" s="251">
        <f>BK717</f>
        <v>0</v>
      </c>
      <c r="L717" s="365"/>
      <c r="M717" s="366"/>
      <c r="N717" s="367"/>
      <c r="O717" s="367"/>
      <c r="P717" s="368">
        <f>SUM(P718:P726)</f>
        <v>0</v>
      </c>
      <c r="Q717" s="367"/>
      <c r="R717" s="368">
        <f>SUM(R718:R726)</f>
        <v>3.0681</v>
      </c>
      <c r="S717" s="367"/>
      <c r="T717" s="369">
        <f>SUM(T718:T726)</f>
        <v>0</v>
      </c>
      <c r="AR717" s="247" t="s">
        <v>86</v>
      </c>
      <c r="AT717" s="370" t="s">
        <v>76</v>
      </c>
      <c r="AU717" s="370" t="s">
        <v>26</v>
      </c>
      <c r="AY717" s="247" t="s">
        <v>284</v>
      </c>
      <c r="BK717" s="371">
        <f>SUM(BK718:BK726)</f>
        <v>0</v>
      </c>
    </row>
    <row r="718" spans="2:65" s="285" customFormat="1" ht="31.5" customHeight="1">
      <c r="B718" s="347"/>
      <c r="C718" s="252" t="s">
        <v>1334</v>
      </c>
      <c r="D718" s="252" t="s">
        <v>287</v>
      </c>
      <c r="E718" s="253" t="s">
        <v>2296</v>
      </c>
      <c r="F718" s="236" t="s">
        <v>2297</v>
      </c>
      <c r="G718" s="254" t="s">
        <v>290</v>
      </c>
      <c r="H718" s="255">
        <v>29.22</v>
      </c>
      <c r="I718" s="123">
        <v>0</v>
      </c>
      <c r="J718" s="256">
        <f>ROUND(I718*H718,2)</f>
        <v>0</v>
      </c>
      <c r="K718" s="236" t="s">
        <v>5</v>
      </c>
      <c r="L718" s="347"/>
      <c r="M718" s="372" t="s">
        <v>5</v>
      </c>
      <c r="N718" s="373" t="s">
        <v>48</v>
      </c>
      <c r="O718" s="300"/>
      <c r="P718" s="374">
        <f>O718*H718</f>
        <v>0</v>
      </c>
      <c r="Q718" s="374">
        <v>0.03</v>
      </c>
      <c r="R718" s="374">
        <f>Q718*H718</f>
        <v>0.8765999999999999</v>
      </c>
      <c r="S718" s="374">
        <v>0</v>
      </c>
      <c r="T718" s="375">
        <f>S718*H718</f>
        <v>0</v>
      </c>
      <c r="AR718" s="341" t="s">
        <v>363</v>
      </c>
      <c r="AT718" s="341" t="s">
        <v>287</v>
      </c>
      <c r="AU718" s="341" t="s">
        <v>86</v>
      </c>
      <c r="AY718" s="341" t="s">
        <v>284</v>
      </c>
      <c r="BE718" s="376">
        <f>IF(N718="základní",J718,0)</f>
        <v>0</v>
      </c>
      <c r="BF718" s="376">
        <f>IF(N718="snížená",J718,0)</f>
        <v>0</v>
      </c>
      <c r="BG718" s="376">
        <f>IF(N718="zákl. přenesená",J718,0)</f>
        <v>0</v>
      </c>
      <c r="BH718" s="376">
        <f>IF(N718="sníž. přenesená",J718,0)</f>
        <v>0</v>
      </c>
      <c r="BI718" s="376">
        <f>IF(N718="nulová",J718,0)</f>
        <v>0</v>
      </c>
      <c r="BJ718" s="341" t="s">
        <v>26</v>
      </c>
      <c r="BK718" s="376">
        <f>ROUND(I718*H718,2)</f>
        <v>0</v>
      </c>
      <c r="BL718" s="341" t="s">
        <v>363</v>
      </c>
      <c r="BM718" s="341" t="s">
        <v>2901</v>
      </c>
    </row>
    <row r="719" spans="2:51" s="257" customFormat="1" ht="13.5">
      <c r="B719" s="381"/>
      <c r="D719" s="258" t="s">
        <v>294</v>
      </c>
      <c r="E719" s="259" t="s">
        <v>5</v>
      </c>
      <c r="F719" s="237" t="s">
        <v>2902</v>
      </c>
      <c r="H719" s="260">
        <v>29.22</v>
      </c>
      <c r="I719" s="426"/>
      <c r="L719" s="381"/>
      <c r="M719" s="382"/>
      <c r="N719" s="383"/>
      <c r="O719" s="383"/>
      <c r="P719" s="383"/>
      <c r="Q719" s="383"/>
      <c r="R719" s="383"/>
      <c r="S719" s="383"/>
      <c r="T719" s="384"/>
      <c r="AT719" s="265" t="s">
        <v>294</v>
      </c>
      <c r="AU719" s="265" t="s">
        <v>86</v>
      </c>
      <c r="AV719" s="257" t="s">
        <v>86</v>
      </c>
      <c r="AW719" s="257" t="s">
        <v>40</v>
      </c>
      <c r="AX719" s="257" t="s">
        <v>26</v>
      </c>
      <c r="AY719" s="265" t="s">
        <v>284</v>
      </c>
    </row>
    <row r="720" spans="2:65" s="285" customFormat="1" ht="31.5" customHeight="1">
      <c r="B720" s="347"/>
      <c r="C720" s="252" t="s">
        <v>1339</v>
      </c>
      <c r="D720" s="252" t="s">
        <v>287</v>
      </c>
      <c r="E720" s="253" t="s">
        <v>2300</v>
      </c>
      <c r="F720" s="236" t="s">
        <v>2301</v>
      </c>
      <c r="G720" s="254" t="s">
        <v>290</v>
      </c>
      <c r="H720" s="255">
        <v>7.305</v>
      </c>
      <c r="I720" s="123">
        <v>0</v>
      </c>
      <c r="J720" s="256">
        <f>ROUND(I720*H720,2)</f>
        <v>0</v>
      </c>
      <c r="K720" s="236" t="s">
        <v>5</v>
      </c>
      <c r="L720" s="347"/>
      <c r="M720" s="372" t="s">
        <v>5</v>
      </c>
      <c r="N720" s="373" t="s">
        <v>48</v>
      </c>
      <c r="O720" s="300"/>
      <c r="P720" s="374">
        <f>O720*H720</f>
        <v>0</v>
      </c>
      <c r="Q720" s="374">
        <v>0.3</v>
      </c>
      <c r="R720" s="374">
        <f>Q720*H720</f>
        <v>2.1915</v>
      </c>
      <c r="S720" s="374">
        <v>0</v>
      </c>
      <c r="T720" s="375">
        <f>S720*H720</f>
        <v>0</v>
      </c>
      <c r="AR720" s="341" t="s">
        <v>363</v>
      </c>
      <c r="AT720" s="341" t="s">
        <v>287</v>
      </c>
      <c r="AU720" s="341" t="s">
        <v>86</v>
      </c>
      <c r="AY720" s="341" t="s">
        <v>284</v>
      </c>
      <c r="BE720" s="376">
        <f>IF(N720="základní",J720,0)</f>
        <v>0</v>
      </c>
      <c r="BF720" s="376">
        <f>IF(N720="snížená",J720,0)</f>
        <v>0</v>
      </c>
      <c r="BG720" s="376">
        <f>IF(N720="zákl. přenesená",J720,0)</f>
        <v>0</v>
      </c>
      <c r="BH720" s="376">
        <f>IF(N720="sníž. přenesená",J720,0)</f>
        <v>0</v>
      </c>
      <c r="BI720" s="376">
        <f>IF(N720="nulová",J720,0)</f>
        <v>0</v>
      </c>
      <c r="BJ720" s="341" t="s">
        <v>26</v>
      </c>
      <c r="BK720" s="376">
        <f>ROUND(I720*H720,2)</f>
        <v>0</v>
      </c>
      <c r="BL720" s="341" t="s">
        <v>363</v>
      </c>
      <c r="BM720" s="341" t="s">
        <v>2903</v>
      </c>
    </row>
    <row r="721" spans="2:51" s="261" customFormat="1" ht="13.5">
      <c r="B721" s="377"/>
      <c r="D721" s="262" t="s">
        <v>294</v>
      </c>
      <c r="E721" s="263" t="s">
        <v>5</v>
      </c>
      <c r="F721" s="238" t="s">
        <v>1919</v>
      </c>
      <c r="H721" s="264" t="s">
        <v>5</v>
      </c>
      <c r="I721" s="136"/>
      <c r="L721" s="377"/>
      <c r="M721" s="378"/>
      <c r="N721" s="379"/>
      <c r="O721" s="379"/>
      <c r="P721" s="379"/>
      <c r="Q721" s="379"/>
      <c r="R721" s="379"/>
      <c r="S721" s="379"/>
      <c r="T721" s="380"/>
      <c r="AT721" s="264" t="s">
        <v>294</v>
      </c>
      <c r="AU721" s="264" t="s">
        <v>86</v>
      </c>
      <c r="AV721" s="261" t="s">
        <v>26</v>
      </c>
      <c r="AW721" s="261" t="s">
        <v>40</v>
      </c>
      <c r="AX721" s="261" t="s">
        <v>77</v>
      </c>
      <c r="AY721" s="264" t="s">
        <v>284</v>
      </c>
    </row>
    <row r="722" spans="2:51" s="257" customFormat="1" ht="13.5">
      <c r="B722" s="381"/>
      <c r="D722" s="262" t="s">
        <v>294</v>
      </c>
      <c r="E722" s="265" t="s">
        <v>5</v>
      </c>
      <c r="F722" s="239" t="s">
        <v>2904</v>
      </c>
      <c r="H722" s="266">
        <v>3.954</v>
      </c>
      <c r="I722" s="426"/>
      <c r="L722" s="381"/>
      <c r="M722" s="382"/>
      <c r="N722" s="383"/>
      <c r="O722" s="383"/>
      <c r="P722" s="383"/>
      <c r="Q722" s="383"/>
      <c r="R722" s="383"/>
      <c r="S722" s="383"/>
      <c r="T722" s="384"/>
      <c r="AT722" s="265" t="s">
        <v>294</v>
      </c>
      <c r="AU722" s="265" t="s">
        <v>86</v>
      </c>
      <c r="AV722" s="257" t="s">
        <v>86</v>
      </c>
      <c r="AW722" s="257" t="s">
        <v>40</v>
      </c>
      <c r="AX722" s="257" t="s">
        <v>77</v>
      </c>
      <c r="AY722" s="265" t="s">
        <v>284</v>
      </c>
    </row>
    <row r="723" spans="2:51" s="257" customFormat="1" ht="13.5">
      <c r="B723" s="381"/>
      <c r="D723" s="262" t="s">
        <v>294</v>
      </c>
      <c r="E723" s="265" t="s">
        <v>5</v>
      </c>
      <c r="F723" s="239" t="s">
        <v>2905</v>
      </c>
      <c r="H723" s="266">
        <v>3.351</v>
      </c>
      <c r="I723" s="426"/>
      <c r="L723" s="381"/>
      <c r="M723" s="382"/>
      <c r="N723" s="383"/>
      <c r="O723" s="383"/>
      <c r="P723" s="383"/>
      <c r="Q723" s="383"/>
      <c r="R723" s="383"/>
      <c r="S723" s="383"/>
      <c r="T723" s="384"/>
      <c r="AT723" s="265" t="s">
        <v>294</v>
      </c>
      <c r="AU723" s="265" t="s">
        <v>86</v>
      </c>
      <c r="AV723" s="257" t="s">
        <v>86</v>
      </c>
      <c r="AW723" s="257" t="s">
        <v>40</v>
      </c>
      <c r="AX723" s="257" t="s">
        <v>77</v>
      </c>
      <c r="AY723" s="265" t="s">
        <v>284</v>
      </c>
    </row>
    <row r="724" spans="2:51" s="267" customFormat="1" ht="13.5">
      <c r="B724" s="390"/>
      <c r="D724" s="258" t="s">
        <v>294</v>
      </c>
      <c r="E724" s="268" t="s">
        <v>2403</v>
      </c>
      <c r="F724" s="240" t="s">
        <v>304</v>
      </c>
      <c r="H724" s="269">
        <v>7.305</v>
      </c>
      <c r="I724" s="427"/>
      <c r="L724" s="390"/>
      <c r="M724" s="391"/>
      <c r="N724" s="392"/>
      <c r="O724" s="392"/>
      <c r="P724" s="392"/>
      <c r="Q724" s="392"/>
      <c r="R724" s="392"/>
      <c r="S724" s="392"/>
      <c r="T724" s="393"/>
      <c r="AT724" s="394" t="s">
        <v>294</v>
      </c>
      <c r="AU724" s="394" t="s">
        <v>86</v>
      </c>
      <c r="AV724" s="267" t="s">
        <v>292</v>
      </c>
      <c r="AW724" s="267" t="s">
        <v>40</v>
      </c>
      <c r="AX724" s="267" t="s">
        <v>26</v>
      </c>
      <c r="AY724" s="394" t="s">
        <v>284</v>
      </c>
    </row>
    <row r="725" spans="2:65" s="285" customFormat="1" ht="31.5" customHeight="1">
      <c r="B725" s="347"/>
      <c r="C725" s="252" t="s">
        <v>1344</v>
      </c>
      <c r="D725" s="252" t="s">
        <v>287</v>
      </c>
      <c r="E725" s="253" t="s">
        <v>2304</v>
      </c>
      <c r="F725" s="236" t="s">
        <v>2305</v>
      </c>
      <c r="G725" s="254" t="s">
        <v>462</v>
      </c>
      <c r="H725" s="255">
        <v>3.068</v>
      </c>
      <c r="I725" s="123">
        <v>0</v>
      </c>
      <c r="J725" s="256">
        <f>ROUND(I725*H725,2)</f>
        <v>0</v>
      </c>
      <c r="K725" s="236" t="s">
        <v>291</v>
      </c>
      <c r="L725" s="347"/>
      <c r="M725" s="372" t="s">
        <v>5</v>
      </c>
      <c r="N725" s="373" t="s">
        <v>48</v>
      </c>
      <c r="O725" s="300"/>
      <c r="P725" s="374">
        <f>O725*H725</f>
        <v>0</v>
      </c>
      <c r="Q725" s="374">
        <v>0</v>
      </c>
      <c r="R725" s="374">
        <f>Q725*H725</f>
        <v>0</v>
      </c>
      <c r="S725" s="374">
        <v>0</v>
      </c>
      <c r="T725" s="375">
        <f>S725*H725</f>
        <v>0</v>
      </c>
      <c r="AR725" s="341" t="s">
        <v>363</v>
      </c>
      <c r="AT725" s="341" t="s">
        <v>287</v>
      </c>
      <c r="AU725" s="341" t="s">
        <v>86</v>
      </c>
      <c r="AY725" s="341" t="s">
        <v>284</v>
      </c>
      <c r="BE725" s="376">
        <f>IF(N725="základní",J725,0)</f>
        <v>0</v>
      </c>
      <c r="BF725" s="376">
        <f>IF(N725="snížená",J725,0)</f>
        <v>0</v>
      </c>
      <c r="BG725" s="376">
        <f>IF(N725="zákl. přenesená",J725,0)</f>
        <v>0</v>
      </c>
      <c r="BH725" s="376">
        <f>IF(N725="sníž. přenesená",J725,0)</f>
        <v>0</v>
      </c>
      <c r="BI725" s="376">
        <f>IF(N725="nulová",J725,0)</f>
        <v>0</v>
      </c>
      <c r="BJ725" s="341" t="s">
        <v>26</v>
      </c>
      <c r="BK725" s="376">
        <f>ROUND(I725*H725,2)</f>
        <v>0</v>
      </c>
      <c r="BL725" s="341" t="s">
        <v>363</v>
      </c>
      <c r="BM725" s="341" t="s">
        <v>2906</v>
      </c>
    </row>
    <row r="726" spans="2:65" s="285" customFormat="1" ht="44.25" customHeight="1">
      <c r="B726" s="347"/>
      <c r="C726" s="252" t="s">
        <v>1349</v>
      </c>
      <c r="D726" s="252" t="s">
        <v>287</v>
      </c>
      <c r="E726" s="253" t="s">
        <v>2307</v>
      </c>
      <c r="F726" s="236" t="s">
        <v>2308</v>
      </c>
      <c r="G726" s="254" t="s">
        <v>462</v>
      </c>
      <c r="H726" s="255">
        <v>3.068</v>
      </c>
      <c r="I726" s="123">
        <v>0</v>
      </c>
      <c r="J726" s="256">
        <f>ROUND(I726*H726,2)</f>
        <v>0</v>
      </c>
      <c r="K726" s="236" t="s">
        <v>291</v>
      </c>
      <c r="L726" s="347"/>
      <c r="M726" s="372" t="s">
        <v>5</v>
      </c>
      <c r="N726" s="373" t="s">
        <v>48</v>
      </c>
      <c r="O726" s="300"/>
      <c r="P726" s="374">
        <f>O726*H726</f>
        <v>0</v>
      </c>
      <c r="Q726" s="374">
        <v>0</v>
      </c>
      <c r="R726" s="374">
        <f>Q726*H726</f>
        <v>0</v>
      </c>
      <c r="S726" s="374">
        <v>0</v>
      </c>
      <c r="T726" s="375">
        <f>S726*H726</f>
        <v>0</v>
      </c>
      <c r="AR726" s="341" t="s">
        <v>363</v>
      </c>
      <c r="AT726" s="341" t="s">
        <v>287</v>
      </c>
      <c r="AU726" s="341" t="s">
        <v>86</v>
      </c>
      <c r="AY726" s="341" t="s">
        <v>284</v>
      </c>
      <c r="BE726" s="376">
        <f>IF(N726="základní",J726,0)</f>
        <v>0</v>
      </c>
      <c r="BF726" s="376">
        <f>IF(N726="snížená",J726,0)</f>
        <v>0</v>
      </c>
      <c r="BG726" s="376">
        <f>IF(N726="zákl. přenesená",J726,0)</f>
        <v>0</v>
      </c>
      <c r="BH726" s="376">
        <f>IF(N726="sníž. přenesená",J726,0)</f>
        <v>0</v>
      </c>
      <c r="BI726" s="376">
        <f>IF(N726="nulová",J726,0)</f>
        <v>0</v>
      </c>
      <c r="BJ726" s="341" t="s">
        <v>26</v>
      </c>
      <c r="BK726" s="376">
        <f>ROUND(I726*H726,2)</f>
        <v>0</v>
      </c>
      <c r="BL726" s="341" t="s">
        <v>363</v>
      </c>
      <c r="BM726" s="341" t="s">
        <v>2907</v>
      </c>
    </row>
    <row r="727" spans="2:63" s="246" customFormat="1" ht="29.85" customHeight="1">
      <c r="B727" s="365"/>
      <c r="D727" s="250" t="s">
        <v>76</v>
      </c>
      <c r="E727" s="242" t="s">
        <v>1563</v>
      </c>
      <c r="F727" s="242" t="s">
        <v>1564</v>
      </c>
      <c r="I727" s="425"/>
      <c r="J727" s="251">
        <f>BK727</f>
        <v>0</v>
      </c>
      <c r="L727" s="365"/>
      <c r="M727" s="366"/>
      <c r="N727" s="367"/>
      <c r="O727" s="367"/>
      <c r="P727" s="368">
        <f>SUM(P728:P732)</f>
        <v>0</v>
      </c>
      <c r="Q727" s="367"/>
      <c r="R727" s="368">
        <f>SUM(R728:R732)</f>
        <v>0.0042594</v>
      </c>
      <c r="S727" s="367"/>
      <c r="T727" s="369">
        <f>SUM(T728:T732)</f>
        <v>0</v>
      </c>
      <c r="AR727" s="247" t="s">
        <v>86</v>
      </c>
      <c r="AT727" s="370" t="s">
        <v>76</v>
      </c>
      <c r="AU727" s="370" t="s">
        <v>26</v>
      </c>
      <c r="AY727" s="247" t="s">
        <v>284</v>
      </c>
      <c r="BK727" s="371">
        <f>SUM(BK728:BK732)</f>
        <v>0</v>
      </c>
    </row>
    <row r="728" spans="2:65" s="285" customFormat="1" ht="31.5" customHeight="1">
      <c r="B728" s="347"/>
      <c r="C728" s="252" t="s">
        <v>1353</v>
      </c>
      <c r="D728" s="252" t="s">
        <v>287</v>
      </c>
      <c r="E728" s="253" t="s">
        <v>1566</v>
      </c>
      <c r="F728" s="236" t="s">
        <v>1567</v>
      </c>
      <c r="G728" s="254" t="s">
        <v>290</v>
      </c>
      <c r="H728" s="255">
        <v>1.2</v>
      </c>
      <c r="I728" s="123">
        <v>0</v>
      </c>
      <c r="J728" s="256">
        <f>ROUND(I728*H728,2)</f>
        <v>0</v>
      </c>
      <c r="K728" s="236" t="s">
        <v>291</v>
      </c>
      <c r="L728" s="347"/>
      <c r="M728" s="372" t="s">
        <v>5</v>
      </c>
      <c r="N728" s="373" t="s">
        <v>48</v>
      </c>
      <c r="O728" s="300"/>
      <c r="P728" s="374">
        <f>O728*H728</f>
        <v>0</v>
      </c>
      <c r="Q728" s="374">
        <v>0.00026</v>
      </c>
      <c r="R728" s="374">
        <f>Q728*H728</f>
        <v>0.00031199999999999994</v>
      </c>
      <c r="S728" s="374">
        <v>0</v>
      </c>
      <c r="T728" s="375">
        <f>S728*H728</f>
        <v>0</v>
      </c>
      <c r="AR728" s="341" t="s">
        <v>363</v>
      </c>
      <c r="AT728" s="341" t="s">
        <v>287</v>
      </c>
      <c r="AU728" s="341" t="s">
        <v>86</v>
      </c>
      <c r="AY728" s="341" t="s">
        <v>284</v>
      </c>
      <c r="BE728" s="376">
        <f>IF(N728="základní",J728,0)</f>
        <v>0</v>
      </c>
      <c r="BF728" s="376">
        <f>IF(N728="snížená",J728,0)</f>
        <v>0</v>
      </c>
      <c r="BG728" s="376">
        <f>IF(N728="zákl. přenesená",J728,0)</f>
        <v>0</v>
      </c>
      <c r="BH728" s="376">
        <f>IF(N728="sníž. přenesená",J728,0)</f>
        <v>0</v>
      </c>
      <c r="BI728" s="376">
        <f>IF(N728="nulová",J728,0)</f>
        <v>0</v>
      </c>
      <c r="BJ728" s="341" t="s">
        <v>26</v>
      </c>
      <c r="BK728" s="376">
        <f>ROUND(I728*H728,2)</f>
        <v>0</v>
      </c>
      <c r="BL728" s="341" t="s">
        <v>363</v>
      </c>
      <c r="BM728" s="341" t="s">
        <v>2908</v>
      </c>
    </row>
    <row r="729" spans="2:51" s="257" customFormat="1" ht="13.5">
      <c r="B729" s="381"/>
      <c r="D729" s="258" t="s">
        <v>294</v>
      </c>
      <c r="E729" s="259" t="s">
        <v>5</v>
      </c>
      <c r="F729" s="237" t="s">
        <v>2909</v>
      </c>
      <c r="H729" s="260">
        <v>1.2</v>
      </c>
      <c r="I729" s="426"/>
      <c r="L729" s="381"/>
      <c r="M729" s="382"/>
      <c r="N729" s="383"/>
      <c r="O729" s="383"/>
      <c r="P729" s="383"/>
      <c r="Q729" s="383"/>
      <c r="R729" s="383"/>
      <c r="S729" s="383"/>
      <c r="T729" s="384"/>
      <c r="AT729" s="265" t="s">
        <v>294</v>
      </c>
      <c r="AU729" s="265" t="s">
        <v>86</v>
      </c>
      <c r="AV729" s="257" t="s">
        <v>86</v>
      </c>
      <c r="AW729" s="257" t="s">
        <v>40</v>
      </c>
      <c r="AX729" s="257" t="s">
        <v>26</v>
      </c>
      <c r="AY729" s="265" t="s">
        <v>284</v>
      </c>
    </row>
    <row r="730" spans="2:65" s="285" customFormat="1" ht="22.5" customHeight="1">
      <c r="B730" s="347"/>
      <c r="C730" s="252" t="s">
        <v>1359</v>
      </c>
      <c r="D730" s="252" t="s">
        <v>287</v>
      </c>
      <c r="E730" s="253" t="s">
        <v>1571</v>
      </c>
      <c r="F730" s="236" t="s">
        <v>2310</v>
      </c>
      <c r="G730" s="254" t="s">
        <v>290</v>
      </c>
      <c r="H730" s="255">
        <v>3.87</v>
      </c>
      <c r="I730" s="123">
        <v>0</v>
      </c>
      <c r="J730" s="256">
        <f>ROUND(I730*H730,2)</f>
        <v>0</v>
      </c>
      <c r="K730" s="236" t="s">
        <v>291</v>
      </c>
      <c r="L730" s="347"/>
      <c r="M730" s="372" t="s">
        <v>5</v>
      </c>
      <c r="N730" s="373" t="s">
        <v>48</v>
      </c>
      <c r="O730" s="300"/>
      <c r="P730" s="374">
        <f>O730*H730</f>
        <v>0</v>
      </c>
      <c r="Q730" s="374">
        <v>0.00102</v>
      </c>
      <c r="R730" s="374">
        <f>Q730*H730</f>
        <v>0.0039474</v>
      </c>
      <c r="S730" s="374">
        <v>0</v>
      </c>
      <c r="T730" s="375">
        <f>S730*H730</f>
        <v>0</v>
      </c>
      <c r="AR730" s="341" t="s">
        <v>363</v>
      </c>
      <c r="AT730" s="341" t="s">
        <v>287</v>
      </c>
      <c r="AU730" s="341" t="s">
        <v>86</v>
      </c>
      <c r="AY730" s="341" t="s">
        <v>284</v>
      </c>
      <c r="BE730" s="376">
        <f>IF(N730="základní",J730,0)</f>
        <v>0</v>
      </c>
      <c r="BF730" s="376">
        <f>IF(N730="snížená",J730,0)</f>
        <v>0</v>
      </c>
      <c r="BG730" s="376">
        <f>IF(N730="zákl. přenesená",J730,0)</f>
        <v>0</v>
      </c>
      <c r="BH730" s="376">
        <f>IF(N730="sníž. přenesená",J730,0)</f>
        <v>0</v>
      </c>
      <c r="BI730" s="376">
        <f>IF(N730="nulová",J730,0)</f>
        <v>0</v>
      </c>
      <c r="BJ730" s="341" t="s">
        <v>26</v>
      </c>
      <c r="BK730" s="376">
        <f>ROUND(I730*H730,2)</f>
        <v>0</v>
      </c>
      <c r="BL730" s="341" t="s">
        <v>363</v>
      </c>
      <c r="BM730" s="341" t="s">
        <v>2910</v>
      </c>
    </row>
    <row r="731" spans="2:51" s="261" customFormat="1" ht="13.5">
      <c r="B731" s="377"/>
      <c r="D731" s="262" t="s">
        <v>294</v>
      </c>
      <c r="E731" s="263" t="s">
        <v>5</v>
      </c>
      <c r="F731" s="238" t="s">
        <v>298</v>
      </c>
      <c r="H731" s="264" t="s">
        <v>5</v>
      </c>
      <c r="I731" s="136"/>
      <c r="L731" s="377"/>
      <c r="M731" s="378"/>
      <c r="N731" s="379"/>
      <c r="O731" s="379"/>
      <c r="P731" s="379"/>
      <c r="Q731" s="379"/>
      <c r="R731" s="379"/>
      <c r="S731" s="379"/>
      <c r="T731" s="380"/>
      <c r="AT731" s="264" t="s">
        <v>294</v>
      </c>
      <c r="AU731" s="264" t="s">
        <v>86</v>
      </c>
      <c r="AV731" s="261" t="s">
        <v>26</v>
      </c>
      <c r="AW731" s="261" t="s">
        <v>40</v>
      </c>
      <c r="AX731" s="261" t="s">
        <v>77</v>
      </c>
      <c r="AY731" s="264" t="s">
        <v>284</v>
      </c>
    </row>
    <row r="732" spans="2:51" s="257" customFormat="1" ht="13.5">
      <c r="B732" s="381"/>
      <c r="D732" s="262" t="s">
        <v>294</v>
      </c>
      <c r="E732" s="265" t="s">
        <v>5</v>
      </c>
      <c r="F732" s="239" t="s">
        <v>2780</v>
      </c>
      <c r="H732" s="266">
        <v>3.87</v>
      </c>
      <c r="I732" s="426"/>
      <c r="L732" s="381"/>
      <c r="M732" s="382"/>
      <c r="N732" s="383"/>
      <c r="O732" s="383"/>
      <c r="P732" s="383"/>
      <c r="Q732" s="383"/>
      <c r="R732" s="383"/>
      <c r="S732" s="383"/>
      <c r="T732" s="384"/>
      <c r="AT732" s="265" t="s">
        <v>294</v>
      </c>
      <c r="AU732" s="265" t="s">
        <v>86</v>
      </c>
      <c r="AV732" s="257" t="s">
        <v>86</v>
      </c>
      <c r="AW732" s="257" t="s">
        <v>40</v>
      </c>
      <c r="AX732" s="257" t="s">
        <v>26</v>
      </c>
      <c r="AY732" s="265" t="s">
        <v>284</v>
      </c>
    </row>
    <row r="733" spans="2:63" s="246" customFormat="1" ht="29.85" customHeight="1">
      <c r="B733" s="365"/>
      <c r="D733" s="250" t="s">
        <v>76</v>
      </c>
      <c r="E733" s="242" t="s">
        <v>1575</v>
      </c>
      <c r="F733" s="242" t="s">
        <v>1576</v>
      </c>
      <c r="I733" s="425"/>
      <c r="J733" s="251">
        <f>BK733</f>
        <v>0</v>
      </c>
      <c r="L733" s="365"/>
      <c r="M733" s="366"/>
      <c r="N733" s="367"/>
      <c r="O733" s="367"/>
      <c r="P733" s="368">
        <f>SUM(P734:P744)</f>
        <v>0</v>
      </c>
      <c r="Q733" s="367"/>
      <c r="R733" s="368">
        <f>SUM(R734:R744)</f>
        <v>0.31119217999999993</v>
      </c>
      <c r="S733" s="367"/>
      <c r="T733" s="369">
        <f>SUM(T734:T744)</f>
        <v>0</v>
      </c>
      <c r="AR733" s="247" t="s">
        <v>86</v>
      </c>
      <c r="AT733" s="370" t="s">
        <v>76</v>
      </c>
      <c r="AU733" s="370" t="s">
        <v>26</v>
      </c>
      <c r="AY733" s="247" t="s">
        <v>284</v>
      </c>
      <c r="BK733" s="371">
        <f>SUM(BK734:BK744)</f>
        <v>0</v>
      </c>
    </row>
    <row r="734" spans="2:65" s="285" customFormat="1" ht="22.5" customHeight="1">
      <c r="B734" s="347"/>
      <c r="C734" s="252" t="s">
        <v>1364</v>
      </c>
      <c r="D734" s="252" t="s">
        <v>287</v>
      </c>
      <c r="E734" s="253" t="s">
        <v>2312</v>
      </c>
      <c r="F734" s="236" t="s">
        <v>2911</v>
      </c>
      <c r="G734" s="254" t="s">
        <v>290</v>
      </c>
      <c r="H734" s="255">
        <v>672.968</v>
      </c>
      <c r="I734" s="123">
        <v>0</v>
      </c>
      <c r="J734" s="256">
        <f>ROUND(I734*H734,2)</f>
        <v>0</v>
      </c>
      <c r="K734" s="236" t="s">
        <v>291</v>
      </c>
      <c r="L734" s="347"/>
      <c r="M734" s="372" t="s">
        <v>5</v>
      </c>
      <c r="N734" s="373" t="s">
        <v>48</v>
      </c>
      <c r="O734" s="300"/>
      <c r="P734" s="374">
        <f>O734*H734</f>
        <v>0</v>
      </c>
      <c r="Q734" s="374">
        <v>0.0002</v>
      </c>
      <c r="R734" s="374">
        <f>Q734*H734</f>
        <v>0.1345936</v>
      </c>
      <c r="S734" s="374">
        <v>0</v>
      </c>
      <c r="T734" s="375">
        <f>S734*H734</f>
        <v>0</v>
      </c>
      <c r="AR734" s="341" t="s">
        <v>363</v>
      </c>
      <c r="AT734" s="341" t="s">
        <v>287</v>
      </c>
      <c r="AU734" s="341" t="s">
        <v>86</v>
      </c>
      <c r="AY734" s="341" t="s">
        <v>284</v>
      </c>
      <c r="BE734" s="376">
        <f>IF(N734="základní",J734,0)</f>
        <v>0</v>
      </c>
      <c r="BF734" s="376">
        <f>IF(N734="snížená",J734,0)</f>
        <v>0</v>
      </c>
      <c r="BG734" s="376">
        <f>IF(N734="zákl. přenesená",J734,0)</f>
        <v>0</v>
      </c>
      <c r="BH734" s="376">
        <f>IF(N734="sníž. přenesená",J734,0)</f>
        <v>0</v>
      </c>
      <c r="BI734" s="376">
        <f>IF(N734="nulová",J734,0)</f>
        <v>0</v>
      </c>
      <c r="BJ734" s="341" t="s">
        <v>26</v>
      </c>
      <c r="BK734" s="376">
        <f>ROUND(I734*H734,2)</f>
        <v>0</v>
      </c>
      <c r="BL734" s="341" t="s">
        <v>363</v>
      </c>
      <c r="BM734" s="341" t="s">
        <v>2912</v>
      </c>
    </row>
    <row r="735" spans="2:51" s="257" customFormat="1" ht="13.5">
      <c r="B735" s="381"/>
      <c r="D735" s="262" t="s">
        <v>294</v>
      </c>
      <c r="E735" s="265" t="s">
        <v>5</v>
      </c>
      <c r="F735" s="239" t="s">
        <v>2373</v>
      </c>
      <c r="H735" s="266">
        <v>165.588</v>
      </c>
      <c r="I735" s="426"/>
      <c r="L735" s="381"/>
      <c r="M735" s="382"/>
      <c r="N735" s="383"/>
      <c r="O735" s="383"/>
      <c r="P735" s="383"/>
      <c r="Q735" s="383"/>
      <c r="R735" s="383"/>
      <c r="S735" s="383"/>
      <c r="T735" s="384"/>
      <c r="AT735" s="265" t="s">
        <v>294</v>
      </c>
      <c r="AU735" s="265" t="s">
        <v>86</v>
      </c>
      <c r="AV735" s="257" t="s">
        <v>86</v>
      </c>
      <c r="AW735" s="257" t="s">
        <v>40</v>
      </c>
      <c r="AX735" s="257" t="s">
        <v>77</v>
      </c>
      <c r="AY735" s="265" t="s">
        <v>284</v>
      </c>
    </row>
    <row r="736" spans="2:51" s="257" customFormat="1" ht="13.5">
      <c r="B736" s="381"/>
      <c r="D736" s="262" t="s">
        <v>294</v>
      </c>
      <c r="E736" s="265" t="s">
        <v>5</v>
      </c>
      <c r="F736" s="239" t="s">
        <v>2913</v>
      </c>
      <c r="H736" s="266">
        <v>0.675</v>
      </c>
      <c r="I736" s="426"/>
      <c r="L736" s="381"/>
      <c r="M736" s="382"/>
      <c r="N736" s="383"/>
      <c r="O736" s="383"/>
      <c r="P736" s="383"/>
      <c r="Q736" s="383"/>
      <c r="R736" s="383"/>
      <c r="S736" s="383"/>
      <c r="T736" s="384"/>
      <c r="AT736" s="265" t="s">
        <v>294</v>
      </c>
      <c r="AU736" s="265" t="s">
        <v>86</v>
      </c>
      <c r="AV736" s="257" t="s">
        <v>86</v>
      </c>
      <c r="AW736" s="257" t="s">
        <v>40</v>
      </c>
      <c r="AX736" s="257" t="s">
        <v>77</v>
      </c>
      <c r="AY736" s="265" t="s">
        <v>284</v>
      </c>
    </row>
    <row r="737" spans="2:51" s="257" customFormat="1" ht="13.5">
      <c r="B737" s="381"/>
      <c r="D737" s="262" t="s">
        <v>294</v>
      </c>
      <c r="E737" s="265" t="s">
        <v>5</v>
      </c>
      <c r="F737" s="239" t="s">
        <v>2914</v>
      </c>
      <c r="H737" s="266">
        <v>50</v>
      </c>
      <c r="I737" s="426"/>
      <c r="L737" s="381"/>
      <c r="M737" s="382"/>
      <c r="N737" s="383"/>
      <c r="O737" s="383"/>
      <c r="P737" s="383"/>
      <c r="Q737" s="383"/>
      <c r="R737" s="383"/>
      <c r="S737" s="383"/>
      <c r="T737" s="384"/>
      <c r="AT737" s="265" t="s">
        <v>294</v>
      </c>
      <c r="AU737" s="265" t="s">
        <v>86</v>
      </c>
      <c r="AV737" s="257" t="s">
        <v>86</v>
      </c>
      <c r="AW737" s="257" t="s">
        <v>40</v>
      </c>
      <c r="AX737" s="257" t="s">
        <v>77</v>
      </c>
      <c r="AY737" s="265" t="s">
        <v>284</v>
      </c>
    </row>
    <row r="738" spans="2:51" s="257" customFormat="1" ht="13.5">
      <c r="B738" s="381"/>
      <c r="D738" s="262" t="s">
        <v>294</v>
      </c>
      <c r="E738" s="265" t="s">
        <v>5</v>
      </c>
      <c r="F738" s="239" t="s">
        <v>2380</v>
      </c>
      <c r="H738" s="266">
        <v>0.705</v>
      </c>
      <c r="I738" s="426"/>
      <c r="L738" s="381"/>
      <c r="M738" s="382"/>
      <c r="N738" s="383"/>
      <c r="O738" s="383"/>
      <c r="P738" s="383"/>
      <c r="Q738" s="383"/>
      <c r="R738" s="383"/>
      <c r="S738" s="383"/>
      <c r="T738" s="384"/>
      <c r="AT738" s="265" t="s">
        <v>294</v>
      </c>
      <c r="AU738" s="265" t="s">
        <v>86</v>
      </c>
      <c r="AV738" s="257" t="s">
        <v>86</v>
      </c>
      <c r="AW738" s="257" t="s">
        <v>40</v>
      </c>
      <c r="AX738" s="257" t="s">
        <v>77</v>
      </c>
      <c r="AY738" s="265" t="s">
        <v>284</v>
      </c>
    </row>
    <row r="739" spans="2:51" s="257" customFormat="1" ht="13.5">
      <c r="B739" s="381"/>
      <c r="D739" s="262" t="s">
        <v>294</v>
      </c>
      <c r="E739" s="265" t="s">
        <v>5</v>
      </c>
      <c r="F739" s="239" t="s">
        <v>2357</v>
      </c>
      <c r="H739" s="266">
        <v>456</v>
      </c>
      <c r="I739" s="426"/>
      <c r="L739" s="381"/>
      <c r="M739" s="382"/>
      <c r="N739" s="383"/>
      <c r="O739" s="383"/>
      <c r="P739" s="383"/>
      <c r="Q739" s="383"/>
      <c r="R739" s="383"/>
      <c r="S739" s="383"/>
      <c r="T739" s="384"/>
      <c r="AT739" s="265" t="s">
        <v>294</v>
      </c>
      <c r="AU739" s="265" t="s">
        <v>86</v>
      </c>
      <c r="AV739" s="257" t="s">
        <v>86</v>
      </c>
      <c r="AW739" s="257" t="s">
        <v>40</v>
      </c>
      <c r="AX739" s="257" t="s">
        <v>77</v>
      </c>
      <c r="AY739" s="265" t="s">
        <v>284</v>
      </c>
    </row>
    <row r="740" spans="2:51" s="267" customFormat="1" ht="13.5">
      <c r="B740" s="390"/>
      <c r="D740" s="258" t="s">
        <v>294</v>
      </c>
      <c r="E740" s="268" t="s">
        <v>2367</v>
      </c>
      <c r="F740" s="240" t="s">
        <v>304</v>
      </c>
      <c r="H740" s="269">
        <v>672.968</v>
      </c>
      <c r="I740" s="427"/>
      <c r="L740" s="390"/>
      <c r="M740" s="391"/>
      <c r="N740" s="392"/>
      <c r="O740" s="392"/>
      <c r="P740" s="392"/>
      <c r="Q740" s="392"/>
      <c r="R740" s="392"/>
      <c r="S740" s="392"/>
      <c r="T740" s="393"/>
      <c r="AT740" s="394" t="s">
        <v>294</v>
      </c>
      <c r="AU740" s="394" t="s">
        <v>86</v>
      </c>
      <c r="AV740" s="267" t="s">
        <v>292</v>
      </c>
      <c r="AW740" s="267" t="s">
        <v>40</v>
      </c>
      <c r="AX740" s="267" t="s">
        <v>26</v>
      </c>
      <c r="AY740" s="394" t="s">
        <v>284</v>
      </c>
    </row>
    <row r="741" spans="2:65" s="285" customFormat="1" ht="31.5" customHeight="1">
      <c r="B741" s="347"/>
      <c r="C741" s="252" t="s">
        <v>1369</v>
      </c>
      <c r="D741" s="252" t="s">
        <v>287</v>
      </c>
      <c r="E741" s="253" t="s">
        <v>2315</v>
      </c>
      <c r="F741" s="236" t="s">
        <v>2915</v>
      </c>
      <c r="G741" s="254" t="s">
        <v>290</v>
      </c>
      <c r="H741" s="255">
        <v>672.968</v>
      </c>
      <c r="I741" s="123">
        <v>0</v>
      </c>
      <c r="J741" s="256">
        <f>ROUND(I741*H741,2)</f>
        <v>0</v>
      </c>
      <c r="K741" s="236" t="s">
        <v>291</v>
      </c>
      <c r="L741" s="347"/>
      <c r="M741" s="372" t="s">
        <v>5</v>
      </c>
      <c r="N741" s="373" t="s">
        <v>48</v>
      </c>
      <c r="O741" s="300"/>
      <c r="P741" s="374">
        <f>O741*H741</f>
        <v>0</v>
      </c>
      <c r="Q741" s="374">
        <v>0.00026</v>
      </c>
      <c r="R741" s="374">
        <f>Q741*H741</f>
        <v>0.17497167999999996</v>
      </c>
      <c r="S741" s="374">
        <v>0</v>
      </c>
      <c r="T741" s="375">
        <f>S741*H741</f>
        <v>0</v>
      </c>
      <c r="AR741" s="341" t="s">
        <v>363</v>
      </c>
      <c r="AT741" s="341" t="s">
        <v>287</v>
      </c>
      <c r="AU741" s="341" t="s">
        <v>86</v>
      </c>
      <c r="AY741" s="341" t="s">
        <v>284</v>
      </c>
      <c r="BE741" s="376">
        <f>IF(N741="základní",J741,0)</f>
        <v>0</v>
      </c>
      <c r="BF741" s="376">
        <f>IF(N741="snížená",J741,0)</f>
        <v>0</v>
      </c>
      <c r="BG741" s="376">
        <f>IF(N741="zákl. přenesená",J741,0)</f>
        <v>0</v>
      </c>
      <c r="BH741" s="376">
        <f>IF(N741="sníž. přenesená",J741,0)</f>
        <v>0</v>
      </c>
      <c r="BI741" s="376">
        <f>IF(N741="nulová",J741,0)</f>
        <v>0</v>
      </c>
      <c r="BJ741" s="341" t="s">
        <v>26</v>
      </c>
      <c r="BK741" s="376">
        <f>ROUND(I741*H741,2)</f>
        <v>0</v>
      </c>
      <c r="BL741" s="341" t="s">
        <v>363</v>
      </c>
      <c r="BM741" s="341" t="s">
        <v>2916</v>
      </c>
    </row>
    <row r="742" spans="2:51" s="257" customFormat="1" ht="13.5">
      <c r="B742" s="381"/>
      <c r="D742" s="258" t="s">
        <v>294</v>
      </c>
      <c r="E742" s="259" t="s">
        <v>5</v>
      </c>
      <c r="F742" s="237" t="s">
        <v>2367</v>
      </c>
      <c r="H742" s="260">
        <v>672.968</v>
      </c>
      <c r="I742" s="426"/>
      <c r="L742" s="381"/>
      <c r="M742" s="382"/>
      <c r="N742" s="383"/>
      <c r="O742" s="383"/>
      <c r="P742" s="383"/>
      <c r="Q742" s="383"/>
      <c r="R742" s="383"/>
      <c r="S742" s="383"/>
      <c r="T742" s="384"/>
      <c r="AT742" s="265" t="s">
        <v>294</v>
      </c>
      <c r="AU742" s="265" t="s">
        <v>86</v>
      </c>
      <c r="AV742" s="257" t="s">
        <v>86</v>
      </c>
      <c r="AW742" s="257" t="s">
        <v>40</v>
      </c>
      <c r="AX742" s="257" t="s">
        <v>26</v>
      </c>
      <c r="AY742" s="265" t="s">
        <v>284</v>
      </c>
    </row>
    <row r="743" spans="2:65" s="285" customFormat="1" ht="22.5" customHeight="1">
      <c r="B743" s="347"/>
      <c r="C743" s="252" t="s">
        <v>1374</v>
      </c>
      <c r="D743" s="252" t="s">
        <v>287</v>
      </c>
      <c r="E743" s="253" t="s">
        <v>2917</v>
      </c>
      <c r="F743" s="236" t="s">
        <v>2918</v>
      </c>
      <c r="G743" s="254" t="s">
        <v>290</v>
      </c>
      <c r="H743" s="255">
        <v>5.61</v>
      </c>
      <c r="I743" s="123">
        <v>0</v>
      </c>
      <c r="J743" s="256">
        <f>ROUND(I743*H743,2)</f>
        <v>0</v>
      </c>
      <c r="K743" s="236" t="s">
        <v>5</v>
      </c>
      <c r="L743" s="347"/>
      <c r="M743" s="372" t="s">
        <v>5</v>
      </c>
      <c r="N743" s="373" t="s">
        <v>48</v>
      </c>
      <c r="O743" s="300"/>
      <c r="P743" s="374">
        <f>O743*H743</f>
        <v>0</v>
      </c>
      <c r="Q743" s="374">
        <v>0.00029</v>
      </c>
      <c r="R743" s="374">
        <f>Q743*H743</f>
        <v>0.0016269000000000001</v>
      </c>
      <c r="S743" s="374">
        <v>0</v>
      </c>
      <c r="T743" s="375">
        <f>S743*H743</f>
        <v>0</v>
      </c>
      <c r="AR743" s="341" t="s">
        <v>363</v>
      </c>
      <c r="AT743" s="341" t="s">
        <v>287</v>
      </c>
      <c r="AU743" s="341" t="s">
        <v>86</v>
      </c>
      <c r="AY743" s="341" t="s">
        <v>284</v>
      </c>
      <c r="BE743" s="376">
        <f>IF(N743="základní",J743,0)</f>
        <v>0</v>
      </c>
      <c r="BF743" s="376">
        <f>IF(N743="snížená",J743,0)</f>
        <v>0</v>
      </c>
      <c r="BG743" s="376">
        <f>IF(N743="zákl. přenesená",J743,0)</f>
        <v>0</v>
      </c>
      <c r="BH743" s="376">
        <f>IF(N743="sníž. přenesená",J743,0)</f>
        <v>0</v>
      </c>
      <c r="BI743" s="376">
        <f>IF(N743="nulová",J743,0)</f>
        <v>0</v>
      </c>
      <c r="BJ743" s="341" t="s">
        <v>26</v>
      </c>
      <c r="BK743" s="376">
        <f>ROUND(I743*H743,2)</f>
        <v>0</v>
      </c>
      <c r="BL743" s="341" t="s">
        <v>363</v>
      </c>
      <c r="BM743" s="341" t="s">
        <v>2919</v>
      </c>
    </row>
    <row r="744" spans="2:51" s="257" customFormat="1" ht="13.5">
      <c r="B744" s="381"/>
      <c r="D744" s="262" t="s">
        <v>294</v>
      </c>
      <c r="E744" s="265" t="s">
        <v>5</v>
      </c>
      <c r="F744" s="239" t="s">
        <v>2920</v>
      </c>
      <c r="H744" s="266">
        <v>5.61</v>
      </c>
      <c r="I744" s="426"/>
      <c r="L744" s="381"/>
      <c r="M744" s="382"/>
      <c r="N744" s="383"/>
      <c r="O744" s="383"/>
      <c r="P744" s="383"/>
      <c r="Q744" s="383"/>
      <c r="R744" s="383"/>
      <c r="S744" s="383"/>
      <c r="T744" s="384"/>
      <c r="AT744" s="265" t="s">
        <v>294</v>
      </c>
      <c r="AU744" s="265" t="s">
        <v>86</v>
      </c>
      <c r="AV744" s="257" t="s">
        <v>86</v>
      </c>
      <c r="AW744" s="257" t="s">
        <v>40</v>
      </c>
      <c r="AX744" s="257" t="s">
        <v>26</v>
      </c>
      <c r="AY744" s="265" t="s">
        <v>284</v>
      </c>
    </row>
    <row r="745" spans="2:63" s="246" customFormat="1" ht="29.85" customHeight="1">
      <c r="B745" s="365"/>
      <c r="D745" s="250" t="s">
        <v>76</v>
      </c>
      <c r="E745" s="242" t="s">
        <v>2921</v>
      </c>
      <c r="F745" s="242" t="s">
        <v>2922</v>
      </c>
      <c r="I745" s="425"/>
      <c r="J745" s="251">
        <f>BK745</f>
        <v>0</v>
      </c>
      <c r="L745" s="365"/>
      <c r="M745" s="366"/>
      <c r="N745" s="367"/>
      <c r="O745" s="367"/>
      <c r="P745" s="368">
        <f>SUM(P746:P748)</f>
        <v>0</v>
      </c>
      <c r="Q745" s="367"/>
      <c r="R745" s="368">
        <f>SUM(R746:R748)</f>
        <v>0</v>
      </c>
      <c r="S745" s="367"/>
      <c r="T745" s="369">
        <f>SUM(T746:T748)</f>
        <v>0.027719999999999998</v>
      </c>
      <c r="AR745" s="247" t="s">
        <v>86</v>
      </c>
      <c r="AT745" s="370" t="s">
        <v>76</v>
      </c>
      <c r="AU745" s="370" t="s">
        <v>26</v>
      </c>
      <c r="AY745" s="247" t="s">
        <v>284</v>
      </c>
      <c r="BK745" s="371">
        <f>SUM(BK746:BK748)</f>
        <v>0</v>
      </c>
    </row>
    <row r="746" spans="2:65" s="285" customFormat="1" ht="31.5" customHeight="1">
      <c r="B746" s="347"/>
      <c r="C746" s="252" t="s">
        <v>1378</v>
      </c>
      <c r="D746" s="252" t="s">
        <v>287</v>
      </c>
      <c r="E746" s="253" t="s">
        <v>2923</v>
      </c>
      <c r="F746" s="236" t="s">
        <v>2924</v>
      </c>
      <c r="G746" s="254" t="s">
        <v>290</v>
      </c>
      <c r="H746" s="255">
        <v>2.772</v>
      </c>
      <c r="I746" s="123">
        <v>0</v>
      </c>
      <c r="J746" s="256">
        <f>ROUND(I746*H746,2)</f>
        <v>0</v>
      </c>
      <c r="K746" s="236" t="s">
        <v>291</v>
      </c>
      <c r="L746" s="347"/>
      <c r="M746" s="372" t="s">
        <v>5</v>
      </c>
      <c r="N746" s="373" t="s">
        <v>48</v>
      </c>
      <c r="O746" s="300"/>
      <c r="P746" s="374">
        <f>O746*H746</f>
        <v>0</v>
      </c>
      <c r="Q746" s="374">
        <v>0</v>
      </c>
      <c r="R746" s="374">
        <f>Q746*H746</f>
        <v>0</v>
      </c>
      <c r="S746" s="374">
        <v>0.01</v>
      </c>
      <c r="T746" s="375">
        <f>S746*H746</f>
        <v>0.027719999999999998</v>
      </c>
      <c r="AR746" s="341" t="s">
        <v>363</v>
      </c>
      <c r="AT746" s="341" t="s">
        <v>287</v>
      </c>
      <c r="AU746" s="341" t="s">
        <v>86</v>
      </c>
      <c r="AY746" s="341" t="s">
        <v>284</v>
      </c>
      <c r="BE746" s="376">
        <f>IF(N746="základní",J746,0)</f>
        <v>0</v>
      </c>
      <c r="BF746" s="376">
        <f>IF(N746="snížená",J746,0)</f>
        <v>0</v>
      </c>
      <c r="BG746" s="376">
        <f>IF(N746="zákl. přenesená",J746,0)</f>
        <v>0</v>
      </c>
      <c r="BH746" s="376">
        <f>IF(N746="sníž. přenesená",J746,0)</f>
        <v>0</v>
      </c>
      <c r="BI746" s="376">
        <f>IF(N746="nulová",J746,0)</f>
        <v>0</v>
      </c>
      <c r="BJ746" s="341" t="s">
        <v>26</v>
      </c>
      <c r="BK746" s="376">
        <f>ROUND(I746*H746,2)</f>
        <v>0</v>
      </c>
      <c r="BL746" s="341" t="s">
        <v>363</v>
      </c>
      <c r="BM746" s="341" t="s">
        <v>2925</v>
      </c>
    </row>
    <row r="747" spans="2:51" s="261" customFormat="1" ht="13.5">
      <c r="B747" s="377"/>
      <c r="D747" s="262" t="s">
        <v>294</v>
      </c>
      <c r="E747" s="263" t="s">
        <v>5</v>
      </c>
      <c r="F747" s="238" t="s">
        <v>469</v>
      </c>
      <c r="H747" s="264" t="s">
        <v>5</v>
      </c>
      <c r="I747" s="136"/>
      <c r="L747" s="377"/>
      <c r="M747" s="378"/>
      <c r="N747" s="379"/>
      <c r="O747" s="379"/>
      <c r="P747" s="379"/>
      <c r="Q747" s="379"/>
      <c r="R747" s="379"/>
      <c r="S747" s="379"/>
      <c r="T747" s="380"/>
      <c r="AT747" s="264" t="s">
        <v>294</v>
      </c>
      <c r="AU747" s="264" t="s">
        <v>86</v>
      </c>
      <c r="AV747" s="261" t="s">
        <v>26</v>
      </c>
      <c r="AW747" s="261" t="s">
        <v>40</v>
      </c>
      <c r="AX747" s="261" t="s">
        <v>77</v>
      </c>
      <c r="AY747" s="264" t="s">
        <v>284</v>
      </c>
    </row>
    <row r="748" spans="2:51" s="257" customFormat="1" ht="13.5">
      <c r="B748" s="381"/>
      <c r="D748" s="262" t="s">
        <v>294</v>
      </c>
      <c r="E748" s="265" t="s">
        <v>5</v>
      </c>
      <c r="F748" s="239" t="s">
        <v>2926</v>
      </c>
      <c r="H748" s="266">
        <v>2.772</v>
      </c>
      <c r="I748" s="426"/>
      <c r="L748" s="381"/>
      <c r="M748" s="382"/>
      <c r="N748" s="383"/>
      <c r="O748" s="383"/>
      <c r="P748" s="383"/>
      <c r="Q748" s="383"/>
      <c r="R748" s="383"/>
      <c r="S748" s="383"/>
      <c r="T748" s="384"/>
      <c r="AT748" s="265" t="s">
        <v>294</v>
      </c>
      <c r="AU748" s="265" t="s">
        <v>86</v>
      </c>
      <c r="AV748" s="257" t="s">
        <v>86</v>
      </c>
      <c r="AW748" s="257" t="s">
        <v>40</v>
      </c>
      <c r="AX748" s="257" t="s">
        <v>26</v>
      </c>
      <c r="AY748" s="265" t="s">
        <v>284</v>
      </c>
    </row>
    <row r="749" spans="2:63" s="246" customFormat="1" ht="37.35" customHeight="1">
      <c r="B749" s="365"/>
      <c r="D749" s="247" t="s">
        <v>76</v>
      </c>
      <c r="E749" s="248" t="s">
        <v>439</v>
      </c>
      <c r="F749" s="248" t="s">
        <v>2318</v>
      </c>
      <c r="I749" s="425"/>
      <c r="J749" s="249">
        <f>BK749</f>
        <v>0</v>
      </c>
      <c r="L749" s="365"/>
      <c r="M749" s="366"/>
      <c r="N749" s="367"/>
      <c r="O749" s="367"/>
      <c r="P749" s="368">
        <f>P750</f>
        <v>0</v>
      </c>
      <c r="Q749" s="367"/>
      <c r="R749" s="368">
        <f>R750</f>
        <v>0.0012599999999999998</v>
      </c>
      <c r="S749" s="367"/>
      <c r="T749" s="369">
        <f>T750</f>
        <v>0</v>
      </c>
      <c r="AR749" s="247" t="s">
        <v>305</v>
      </c>
      <c r="AT749" s="370" t="s">
        <v>76</v>
      </c>
      <c r="AU749" s="370" t="s">
        <v>77</v>
      </c>
      <c r="AY749" s="247" t="s">
        <v>284</v>
      </c>
      <c r="BK749" s="371">
        <f>BK750</f>
        <v>0</v>
      </c>
    </row>
    <row r="750" spans="2:63" s="246" customFormat="1" ht="19.9" customHeight="1">
      <c r="B750" s="365"/>
      <c r="D750" s="250" t="s">
        <v>76</v>
      </c>
      <c r="E750" s="242" t="s">
        <v>2319</v>
      </c>
      <c r="F750" s="242" t="s">
        <v>2320</v>
      </c>
      <c r="I750" s="425"/>
      <c r="J750" s="251">
        <f>BK750</f>
        <v>0</v>
      </c>
      <c r="L750" s="365"/>
      <c r="M750" s="366"/>
      <c r="N750" s="367"/>
      <c r="O750" s="367"/>
      <c r="P750" s="368">
        <f>SUM(P751:P752)</f>
        <v>0</v>
      </c>
      <c r="Q750" s="367"/>
      <c r="R750" s="368">
        <f>SUM(R751:R752)</f>
        <v>0.0012599999999999998</v>
      </c>
      <c r="S750" s="367"/>
      <c r="T750" s="369">
        <f>SUM(T751:T752)</f>
        <v>0</v>
      </c>
      <c r="AR750" s="247" t="s">
        <v>305</v>
      </c>
      <c r="AT750" s="370" t="s">
        <v>76</v>
      </c>
      <c r="AU750" s="370" t="s">
        <v>26</v>
      </c>
      <c r="AY750" s="247" t="s">
        <v>284</v>
      </c>
      <c r="BK750" s="371">
        <f>SUM(BK751:BK752)</f>
        <v>0</v>
      </c>
    </row>
    <row r="751" spans="2:65" s="285" customFormat="1" ht="22.5" customHeight="1">
      <c r="B751" s="347"/>
      <c r="C751" s="252" t="s">
        <v>1382</v>
      </c>
      <c r="D751" s="252" t="s">
        <v>287</v>
      </c>
      <c r="E751" s="253" t="s">
        <v>2321</v>
      </c>
      <c r="F751" s="236" t="s">
        <v>2322</v>
      </c>
      <c r="G751" s="254" t="s">
        <v>452</v>
      </c>
      <c r="H751" s="255">
        <v>18</v>
      </c>
      <c r="I751" s="123">
        <v>0</v>
      </c>
      <c r="J751" s="256">
        <f>ROUND(I751*H751,2)</f>
        <v>0</v>
      </c>
      <c r="K751" s="236" t="s">
        <v>5</v>
      </c>
      <c r="L751" s="347"/>
      <c r="M751" s="372" t="s">
        <v>5</v>
      </c>
      <c r="N751" s="373" t="s">
        <v>48</v>
      </c>
      <c r="O751" s="300"/>
      <c r="P751" s="374">
        <f>O751*H751</f>
        <v>0</v>
      </c>
      <c r="Q751" s="374">
        <v>7E-05</v>
      </c>
      <c r="R751" s="374">
        <f>Q751*H751</f>
        <v>0.0012599999999999998</v>
      </c>
      <c r="S751" s="374">
        <v>0</v>
      </c>
      <c r="T751" s="375">
        <f>S751*H751</f>
        <v>0</v>
      </c>
      <c r="AR751" s="341" t="s">
        <v>292</v>
      </c>
      <c r="AT751" s="341" t="s">
        <v>287</v>
      </c>
      <c r="AU751" s="341" t="s">
        <v>86</v>
      </c>
      <c r="AY751" s="341" t="s">
        <v>284</v>
      </c>
      <c r="BE751" s="376">
        <f>IF(N751="základní",J751,0)</f>
        <v>0</v>
      </c>
      <c r="BF751" s="376">
        <f>IF(N751="snížená",J751,0)</f>
        <v>0</v>
      </c>
      <c r="BG751" s="376">
        <f>IF(N751="zákl. přenesená",J751,0)</f>
        <v>0</v>
      </c>
      <c r="BH751" s="376">
        <f>IF(N751="sníž. přenesená",J751,0)</f>
        <v>0</v>
      </c>
      <c r="BI751" s="376">
        <f>IF(N751="nulová",J751,0)</f>
        <v>0</v>
      </c>
      <c r="BJ751" s="341" t="s">
        <v>26</v>
      </c>
      <c r="BK751" s="376">
        <f>ROUND(I751*H751,2)</f>
        <v>0</v>
      </c>
      <c r="BL751" s="341" t="s">
        <v>292</v>
      </c>
      <c r="BM751" s="341" t="s">
        <v>2927</v>
      </c>
    </row>
    <row r="752" spans="2:51" s="257" customFormat="1" ht="13.5">
      <c r="B752" s="381"/>
      <c r="D752" s="262" t="s">
        <v>294</v>
      </c>
      <c r="E752" s="265" t="s">
        <v>5</v>
      </c>
      <c r="F752" s="239" t="s">
        <v>2928</v>
      </c>
      <c r="H752" s="266">
        <v>18</v>
      </c>
      <c r="I752" s="426"/>
      <c r="L752" s="381"/>
      <c r="M752" s="385"/>
      <c r="N752" s="386"/>
      <c r="O752" s="386"/>
      <c r="P752" s="386"/>
      <c r="Q752" s="386"/>
      <c r="R752" s="386"/>
      <c r="S752" s="386"/>
      <c r="T752" s="387"/>
      <c r="AT752" s="265" t="s">
        <v>294</v>
      </c>
      <c r="AU752" s="265" t="s">
        <v>86</v>
      </c>
      <c r="AV752" s="257" t="s">
        <v>86</v>
      </c>
      <c r="AW752" s="257" t="s">
        <v>40</v>
      </c>
      <c r="AX752" s="257" t="s">
        <v>26</v>
      </c>
      <c r="AY752" s="265" t="s">
        <v>284</v>
      </c>
    </row>
    <row r="753" spans="2:12" s="285" customFormat="1" ht="6.95" customHeight="1">
      <c r="B753" s="350"/>
      <c r="C753" s="320"/>
      <c r="D753" s="320"/>
      <c r="E753" s="320"/>
      <c r="F753" s="320"/>
      <c r="G753" s="320"/>
      <c r="H753" s="320"/>
      <c r="I753" s="105"/>
      <c r="J753" s="320"/>
      <c r="K753" s="320"/>
      <c r="L753" s="347"/>
    </row>
  </sheetData>
  <sheetProtection algorithmName="SHA-512" hashValue="7UYGACNP/+N2gTGPdCU1FQ5VsULFA3+tOZRzbnJYByaXqm8OUU5t7ysz08u0cqDZCY8CiEbyncqJbUryxwuT2Q==" saltValue="/qQ4CKRm0FMVvvPFwsjh/w==" spinCount="100000" sheet="1" objects="1" scenarios="1"/>
  <autoFilter ref="C102:K752"/>
  <mergeCells count="10">
    <mergeCell ref="L490:O490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59" activePane="bottomLeft" state="frozen"/>
      <selection pane="bottomLeft" activeCell="D82" sqref="D8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95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4" t="s">
        <v>2929</v>
      </c>
      <c r="F9" s="495"/>
      <c r="G9" s="495"/>
      <c r="H9" s="49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6" t="s">
        <v>5</v>
      </c>
      <c r="F24" s="496"/>
      <c r="G24" s="496"/>
      <c r="H24" s="49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4" t="str">
        <f>E9</f>
        <v>MJEL-00604 - Technika prostř. staveb - vytápění, plynofikace</v>
      </c>
      <c r="F47" s="495"/>
      <c r="G47" s="495"/>
      <c r="H47" s="49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2930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6" t="str">
        <f>E7</f>
        <v>Realizace úspor energie - Odborné učiliště Chroustovice, Zámek 1</v>
      </c>
      <c r="F68" s="487"/>
      <c r="G68" s="487"/>
      <c r="H68" s="48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8" t="str">
        <f>E9</f>
        <v>MJEL-00604 - Technika prostř. staveb - vytápění, plynofikace</v>
      </c>
      <c r="F70" s="489"/>
      <c r="G70" s="489"/>
      <c r="H70" s="48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2931</v>
      </c>
      <c r="F80" s="242" t="s">
        <v>2932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2934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2936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hEe2CQ7xJEnvKP4G81PPSi8UmP8bCtP6Mxfo0foMZXUmy5DXFM1upB74dPWnVzuTGuOjuWwvf7SZIrrW2Qu7Hg==" saltValue="CbRSYUnlt55pd5bWw17pXg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94" sqref="F94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98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4" t="s">
        <v>2938</v>
      </c>
      <c r="F9" s="495"/>
      <c r="G9" s="495"/>
      <c r="H9" s="49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6" t="s">
        <v>5</v>
      </c>
      <c r="F24" s="496"/>
      <c r="G24" s="496"/>
      <c r="H24" s="49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4" t="str">
        <f>E9</f>
        <v>MJEL-00605 - Technika prostř. staveb - vzduchotechnika</v>
      </c>
      <c r="F47" s="495"/>
      <c r="G47" s="495"/>
      <c r="H47" s="49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2939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6" t="str">
        <f>E7</f>
        <v>Realizace úspor energie - Odborné učiliště Chroustovice, Zámek 1</v>
      </c>
      <c r="F68" s="487"/>
      <c r="G68" s="487"/>
      <c r="H68" s="48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8" t="str">
        <f>E9</f>
        <v>MJEL-00605 - Technika prostř. staveb - vzduchotechnika</v>
      </c>
      <c r="F70" s="489"/>
      <c r="G70" s="489"/>
      <c r="H70" s="48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2940</v>
      </c>
      <c r="F80" s="242" t="s">
        <v>2941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2941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2942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PmtM3+Q+4zhOaiKzlNJbnAD1pde3Z/IPT0J9ZyLdcT5FjlAKY51eRhwE+v4kTC/A+S7XuETCHFU8+kO8gMG+HQ==" saltValue="O0T8l5srkfMWn4MtrHr5dA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88" sqref="F88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101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4" t="s">
        <v>2943</v>
      </c>
      <c r="F9" s="495"/>
      <c r="G9" s="495"/>
      <c r="H9" s="49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6" t="s">
        <v>5</v>
      </c>
      <c r="F24" s="496"/>
      <c r="G24" s="496"/>
      <c r="H24" s="49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4" t="str">
        <f>E9</f>
        <v>MJEL-00606 - Technika prostř. staveb - silnoproud, elektroins., M a R</v>
      </c>
      <c r="F47" s="495"/>
      <c r="G47" s="495"/>
      <c r="H47" s="49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2944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6" t="str">
        <f>E7</f>
        <v>Realizace úspor energie - Odborné učiliště Chroustovice, Zámek 1</v>
      </c>
      <c r="F68" s="487"/>
      <c r="G68" s="487"/>
      <c r="H68" s="48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8" t="str">
        <f>E9</f>
        <v>MJEL-00606 - Technika prostř. staveb - silnoproud, elektroins., M a R</v>
      </c>
      <c r="F70" s="489"/>
      <c r="G70" s="489"/>
      <c r="H70" s="48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2945</v>
      </c>
      <c r="F80" s="242" t="s">
        <v>2946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3211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2947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CK0IPY1ZTl1wudwuBfX/8zBFzX9lTrYN2ddpL9VToF3nOB9S7PnvzZJHoVYgfX+NHuyywo9CB9nLiCR1aBfuIg==" saltValue="D/H1AwOIXXn0jnbhyMKN0Q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tabSelected="1" workbookViewId="0" topLeftCell="A1">
      <pane ySplit="1" topLeftCell="A2" activePane="bottomLeft" state="frozen"/>
      <selection pane="bottomLeft" activeCell="I96" sqref="I96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hidden="1" customWidth="1"/>
    <col min="23" max="23" width="16.33203125" style="322" hidden="1" customWidth="1"/>
    <col min="24" max="24" width="12.33203125" style="322" hidden="1" customWidth="1"/>
    <col min="25" max="25" width="15" style="322" hidden="1" customWidth="1"/>
    <col min="26" max="26" width="11" style="322" hidden="1" customWidth="1"/>
    <col min="27" max="27" width="15" style="322" hidden="1" customWidth="1"/>
    <col min="28" max="28" width="16.33203125" style="322" hidden="1" customWidth="1"/>
    <col min="29" max="29" width="11" style="322" hidden="1" customWidth="1"/>
    <col min="30" max="30" width="15" style="322" hidden="1" customWidth="1"/>
    <col min="31" max="31" width="16.33203125" style="322" hidden="1" customWidth="1"/>
    <col min="32" max="42" width="9.33203125" style="322" hidden="1" customWidth="1"/>
    <col min="43" max="43" width="9.5" style="322" hidden="1" customWidth="1"/>
    <col min="44" max="84" width="9.33203125" style="322" hidden="1" customWidth="1"/>
    <col min="85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9" t="s">
        <v>107</v>
      </c>
      <c r="H1" s="499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500" t="s">
        <v>8</v>
      </c>
      <c r="M2" s="501"/>
      <c r="N2" s="501"/>
      <c r="O2" s="501"/>
      <c r="P2" s="501"/>
      <c r="Q2" s="501"/>
      <c r="R2" s="501"/>
      <c r="S2" s="501"/>
      <c r="T2" s="501"/>
      <c r="U2" s="501"/>
      <c r="V2" s="501"/>
      <c r="AT2" s="341" t="s">
        <v>105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2" t="str">
        <f>'Rekapitulace stavby'!K6</f>
        <v>Realizace úspor energie - Odborné učiliště Chroustovice, Zámek 1</v>
      </c>
      <c r="F7" s="493"/>
      <c r="G7" s="493"/>
      <c r="H7" s="49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4" t="s">
        <v>2948</v>
      </c>
      <c r="F9" s="495"/>
      <c r="G9" s="495"/>
      <c r="H9" s="49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6" t="s">
        <v>5</v>
      </c>
      <c r="F24" s="496"/>
      <c r="G24" s="496"/>
      <c r="H24" s="49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ROUNDUP(J79,2)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ROUNDUP(SUM(BE79:BE137),2)</f>
        <v>0</v>
      </c>
      <c r="G30" s="300"/>
      <c r="H30" s="300"/>
      <c r="I30" s="312">
        <v>0.21</v>
      </c>
      <c r="J30" s="311">
        <f>ROUNDUP(ROUNDUP((SUM(BE79:BE137)),2)*I30,1)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ROUNDUP(SUM(BF79:BF137),2)</f>
        <v>0</v>
      </c>
      <c r="G31" s="300"/>
      <c r="H31" s="300"/>
      <c r="I31" s="312">
        <v>0.15</v>
      </c>
      <c r="J31" s="311">
        <f>ROUNDUP(ROUNDUP((SUM(BF79:BF137)),2)*I31,1)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ROUNDUP(SUM(BG79:BG137),2)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ROUNDUP(SUM(BH79:BH137),2)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ROUNDUP(SUM(BI79:BI137),2)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2" t="str">
        <f>E7</f>
        <v>Realizace úspor energie - Odborné učiliště Chroustovice, Zámek 1</v>
      </c>
      <c r="F45" s="493"/>
      <c r="G45" s="493"/>
      <c r="H45" s="49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4" t="str">
        <f>E9</f>
        <v>MJEL-00607 - vedlejší a ostatní náklady</v>
      </c>
      <c r="F47" s="495"/>
      <c r="G47" s="495"/>
      <c r="H47" s="49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J79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2949</v>
      </c>
      <c r="E57" s="330"/>
      <c r="F57" s="330"/>
      <c r="G57" s="330"/>
      <c r="H57" s="330"/>
      <c r="I57" s="330"/>
      <c r="J57" s="331">
        <f>J80</f>
        <v>0</v>
      </c>
      <c r="K57" s="332"/>
    </row>
    <row r="58" spans="2:11" s="355" customFormat="1" ht="19.9" customHeight="1">
      <c r="B58" s="354"/>
      <c r="C58" s="333"/>
      <c r="D58" s="334" t="s">
        <v>2950</v>
      </c>
      <c r="E58" s="335"/>
      <c r="F58" s="335"/>
      <c r="G58" s="335"/>
      <c r="H58" s="335"/>
      <c r="I58" s="335"/>
      <c r="J58" s="336">
        <f>J81</f>
        <v>0</v>
      </c>
      <c r="K58" s="337"/>
    </row>
    <row r="59" spans="2:11" s="355" customFormat="1" ht="19.9" customHeight="1">
      <c r="B59" s="354"/>
      <c r="C59" s="333"/>
      <c r="D59" s="334" t="s">
        <v>2951</v>
      </c>
      <c r="E59" s="335"/>
      <c r="F59" s="335"/>
      <c r="G59" s="335"/>
      <c r="H59" s="335"/>
      <c r="I59" s="335"/>
      <c r="J59" s="336">
        <f>J118</f>
        <v>0</v>
      </c>
      <c r="K59" s="337"/>
    </row>
    <row r="60" spans="2:11" s="285" customFormat="1" ht="21.75" customHeight="1">
      <c r="B60" s="347"/>
      <c r="C60" s="300"/>
      <c r="D60" s="300"/>
      <c r="E60" s="300"/>
      <c r="F60" s="300"/>
      <c r="G60" s="300"/>
      <c r="H60" s="300"/>
      <c r="I60" s="300"/>
      <c r="J60" s="300"/>
      <c r="K60" s="299"/>
    </row>
    <row r="61" spans="2:11" s="285" customFormat="1" ht="6.95" customHeight="1">
      <c r="B61" s="350"/>
      <c r="C61" s="320"/>
      <c r="D61" s="320"/>
      <c r="E61" s="320"/>
      <c r="F61" s="320"/>
      <c r="G61" s="320"/>
      <c r="H61" s="320"/>
      <c r="I61" s="320"/>
      <c r="J61" s="320"/>
      <c r="K61" s="321"/>
    </row>
    <row r="65" spans="2:12" s="285" customFormat="1" ht="6.95" customHeight="1">
      <c r="B65" s="351"/>
      <c r="C65" s="288"/>
      <c r="D65" s="288"/>
      <c r="E65" s="288"/>
      <c r="F65" s="288"/>
      <c r="G65" s="288"/>
      <c r="H65" s="288"/>
      <c r="I65" s="288"/>
      <c r="J65" s="288"/>
      <c r="K65" s="288"/>
      <c r="L65" s="347"/>
    </row>
    <row r="66" spans="2:12" s="285" customFormat="1" ht="36.95" customHeight="1">
      <c r="B66" s="347"/>
      <c r="C66" s="282" t="s">
        <v>268</v>
      </c>
      <c r="L66" s="347"/>
    </row>
    <row r="67" spans="2:12" s="285" customFormat="1" ht="6.95" customHeight="1">
      <c r="B67" s="347"/>
      <c r="L67" s="347"/>
    </row>
    <row r="68" spans="2:12" s="285" customFormat="1" ht="14.45" customHeight="1">
      <c r="B68" s="347"/>
      <c r="C68" s="284" t="s">
        <v>19</v>
      </c>
      <c r="L68" s="347"/>
    </row>
    <row r="69" spans="2:12" s="285" customFormat="1" ht="22.5" customHeight="1">
      <c r="B69" s="347"/>
      <c r="E69" s="486" t="str">
        <f>E7</f>
        <v>Realizace úspor energie - Odborné učiliště Chroustovice, Zámek 1</v>
      </c>
      <c r="F69" s="487"/>
      <c r="G69" s="487"/>
      <c r="H69" s="487"/>
      <c r="L69" s="347"/>
    </row>
    <row r="70" spans="2:12" s="285" customFormat="1" ht="14.45" customHeight="1">
      <c r="B70" s="347"/>
      <c r="C70" s="284" t="s">
        <v>123</v>
      </c>
      <c r="L70" s="347"/>
    </row>
    <row r="71" spans="2:12" s="285" customFormat="1" ht="23.25" customHeight="1">
      <c r="B71" s="347"/>
      <c r="E71" s="488" t="str">
        <f>E9</f>
        <v>MJEL-00607 - vedlejší a ostatní náklady</v>
      </c>
      <c r="F71" s="489"/>
      <c r="G71" s="489"/>
      <c r="H71" s="489"/>
      <c r="L71" s="347"/>
    </row>
    <row r="72" spans="2:12" s="285" customFormat="1" ht="6.95" customHeight="1">
      <c r="B72" s="347"/>
      <c r="L72" s="347"/>
    </row>
    <row r="73" spans="2:12" s="285" customFormat="1" ht="18" customHeight="1">
      <c r="B73" s="347"/>
      <c r="C73" s="284" t="s">
        <v>27</v>
      </c>
      <c r="F73" s="286" t="str">
        <f>F12</f>
        <v>Chroustovice</v>
      </c>
      <c r="I73" s="284" t="s">
        <v>29</v>
      </c>
      <c r="J73" s="287" t="str">
        <f>IF(J12="","",J12)</f>
        <v>16.12.2016</v>
      </c>
      <c r="L73" s="347"/>
    </row>
    <row r="74" spans="2:12" s="285" customFormat="1" ht="6.95" customHeight="1">
      <c r="B74" s="347"/>
      <c r="L74" s="347"/>
    </row>
    <row r="75" spans="2:12" s="285" customFormat="1" ht="15">
      <c r="B75" s="347"/>
      <c r="C75" s="284" t="s">
        <v>32</v>
      </c>
      <c r="F75" s="286" t="str">
        <f>E15</f>
        <v xml:space="preserve">PARDUBICKÝ KRAJ, Komenského nám. 125, Pardubice </v>
      </c>
      <c r="I75" s="284" t="s">
        <v>38</v>
      </c>
      <c r="J75" s="286" t="str">
        <f>E21</f>
        <v>Ing. Miloslav Jelínek, projekce staveb-urbanismus</v>
      </c>
      <c r="L75" s="347"/>
    </row>
    <row r="76" spans="2:12" s="285" customFormat="1" ht="14.45" customHeight="1">
      <c r="B76" s="347"/>
      <c r="C76" s="284" t="s">
        <v>36</v>
      </c>
      <c r="F76" s="286" t="str">
        <f>IF(E18="","",E18)</f>
        <v/>
      </c>
      <c r="L76" s="347"/>
    </row>
    <row r="77" spans="2:12" s="285" customFormat="1" ht="10.35" customHeight="1">
      <c r="B77" s="347"/>
      <c r="L77" s="347"/>
    </row>
    <row r="78" spans="2:20" s="360" customFormat="1" ht="29.25" customHeight="1">
      <c r="B78" s="356"/>
      <c r="C78" s="289" t="s">
        <v>269</v>
      </c>
      <c r="D78" s="290" t="s">
        <v>62</v>
      </c>
      <c r="E78" s="290" t="s">
        <v>58</v>
      </c>
      <c r="F78" s="290" t="s">
        <v>270</v>
      </c>
      <c r="G78" s="290" t="s">
        <v>271</v>
      </c>
      <c r="H78" s="290" t="s">
        <v>272</v>
      </c>
      <c r="I78" s="291" t="s">
        <v>273</v>
      </c>
      <c r="J78" s="290" t="s">
        <v>218</v>
      </c>
      <c r="K78" s="292" t="s">
        <v>274</v>
      </c>
      <c r="L78" s="356"/>
      <c r="M78" s="357" t="s">
        <v>275</v>
      </c>
      <c r="N78" s="358" t="s">
        <v>47</v>
      </c>
      <c r="O78" s="358" t="s">
        <v>276</v>
      </c>
      <c r="P78" s="358" t="s">
        <v>277</v>
      </c>
      <c r="Q78" s="358" t="s">
        <v>278</v>
      </c>
      <c r="R78" s="358" t="s">
        <v>279</v>
      </c>
      <c r="S78" s="358" t="s">
        <v>280</v>
      </c>
      <c r="T78" s="359" t="s">
        <v>281</v>
      </c>
    </row>
    <row r="79" spans="2:63" s="285" customFormat="1" ht="29.25" customHeight="1">
      <c r="B79" s="347"/>
      <c r="C79" s="243" t="s">
        <v>223</v>
      </c>
      <c r="J79" s="245">
        <f>BK79</f>
        <v>0</v>
      </c>
      <c r="L79" s="347"/>
      <c r="M79" s="361"/>
      <c r="N79" s="305"/>
      <c r="O79" s="305"/>
      <c r="P79" s="362">
        <f>P80</f>
        <v>0</v>
      </c>
      <c r="Q79" s="305"/>
      <c r="R79" s="362">
        <f>R80</f>
        <v>0</v>
      </c>
      <c r="S79" s="305"/>
      <c r="T79" s="363">
        <f>T80</f>
        <v>0</v>
      </c>
      <c r="AT79" s="341" t="s">
        <v>76</v>
      </c>
      <c r="AU79" s="341" t="s">
        <v>224</v>
      </c>
      <c r="BK79" s="364">
        <f>BK80</f>
        <v>0</v>
      </c>
    </row>
    <row r="80" spans="2:63" s="246" customFormat="1" ht="37.35" customHeight="1">
      <c r="B80" s="365"/>
      <c r="D80" s="247" t="s">
        <v>76</v>
      </c>
      <c r="E80" s="248" t="s">
        <v>2952</v>
      </c>
      <c r="F80" s="248" t="s">
        <v>2953</v>
      </c>
      <c r="J80" s="249">
        <f>BK80</f>
        <v>0</v>
      </c>
      <c r="L80" s="365"/>
      <c r="M80" s="366"/>
      <c r="N80" s="367"/>
      <c r="O80" s="367"/>
      <c r="P80" s="368">
        <f>P81+P118</f>
        <v>0</v>
      </c>
      <c r="Q80" s="367"/>
      <c r="R80" s="368">
        <f>R81+R118</f>
        <v>0</v>
      </c>
      <c r="S80" s="367"/>
      <c r="T80" s="369">
        <f>T81+T118</f>
        <v>0</v>
      </c>
      <c r="AR80" s="247" t="s">
        <v>292</v>
      </c>
      <c r="AT80" s="370" t="s">
        <v>76</v>
      </c>
      <c r="AU80" s="370" t="s">
        <v>77</v>
      </c>
      <c r="AY80" s="247" t="s">
        <v>284</v>
      </c>
      <c r="BK80" s="371">
        <f>BK81+BK118</f>
        <v>0</v>
      </c>
    </row>
    <row r="81" spans="2:63" s="246" customFormat="1" ht="19.9" customHeight="1">
      <c r="B81" s="365"/>
      <c r="D81" s="250" t="s">
        <v>76</v>
      </c>
      <c r="E81" s="242" t="s">
        <v>2954</v>
      </c>
      <c r="F81" s="242" t="s">
        <v>2953</v>
      </c>
      <c r="J81" s="251">
        <f>BK81</f>
        <v>0</v>
      </c>
      <c r="L81" s="365"/>
      <c r="M81" s="366"/>
      <c r="N81" s="367"/>
      <c r="O81" s="367"/>
      <c r="P81" s="368">
        <f>SUM(P82:P117)</f>
        <v>0</v>
      </c>
      <c r="Q81" s="367"/>
      <c r="R81" s="368">
        <f>SUM(R82:R117)</f>
        <v>0</v>
      </c>
      <c r="S81" s="367"/>
      <c r="T81" s="369">
        <f>SUM(T82:T117)</f>
        <v>0</v>
      </c>
      <c r="AR81" s="247" t="s">
        <v>292</v>
      </c>
      <c r="AT81" s="370" t="s">
        <v>76</v>
      </c>
      <c r="AU81" s="370" t="s">
        <v>26</v>
      </c>
      <c r="AY81" s="247" t="s">
        <v>284</v>
      </c>
      <c r="BK81" s="371">
        <f>SUM(BK82:BK117)</f>
        <v>0</v>
      </c>
    </row>
    <row r="82" spans="2:65" s="285" customFormat="1" ht="22.5" customHeight="1">
      <c r="B82" s="347"/>
      <c r="C82" s="252" t="s">
        <v>26</v>
      </c>
      <c r="D82" s="252" t="s">
        <v>287</v>
      </c>
      <c r="E82" s="253" t="s">
        <v>2955</v>
      </c>
      <c r="F82" s="236" t="s">
        <v>2956</v>
      </c>
      <c r="G82" s="254" t="s">
        <v>2957</v>
      </c>
      <c r="H82" s="255">
        <v>1</v>
      </c>
      <c r="I82" s="123">
        <v>0</v>
      </c>
      <c r="J82" s="256">
        <f>ROUND(I82*H82,2)</f>
        <v>0</v>
      </c>
      <c r="K82" s="236" t="s">
        <v>5</v>
      </c>
      <c r="L82" s="347"/>
      <c r="M82" s="372" t="s">
        <v>5</v>
      </c>
      <c r="N82" s="373" t="s">
        <v>48</v>
      </c>
      <c r="O82" s="300"/>
      <c r="P82" s="374">
        <f>O82*H82</f>
        <v>0</v>
      </c>
      <c r="Q82" s="374">
        <v>0</v>
      </c>
      <c r="R82" s="374">
        <f>Q82*H82</f>
        <v>0</v>
      </c>
      <c r="S82" s="374">
        <v>0</v>
      </c>
      <c r="T82" s="375">
        <f>S82*H82</f>
        <v>0</v>
      </c>
      <c r="AR82" s="341" t="s">
        <v>2958</v>
      </c>
      <c r="AT82" s="341" t="s">
        <v>287</v>
      </c>
      <c r="AU82" s="341" t="s">
        <v>86</v>
      </c>
      <c r="AY82" s="341" t="s">
        <v>284</v>
      </c>
      <c r="BE82" s="376">
        <f>IF(N82="základní",J82,0)</f>
        <v>0</v>
      </c>
      <c r="BF82" s="376">
        <f>IF(N82="snížená",J82,0)</f>
        <v>0</v>
      </c>
      <c r="BG82" s="376">
        <f>IF(N82="zákl. přenesená",J82,0)</f>
        <v>0</v>
      </c>
      <c r="BH82" s="376">
        <f>IF(N82="sníž. přenesená",J82,0)</f>
        <v>0</v>
      </c>
      <c r="BI82" s="376">
        <f>IF(N82="nulová",J82,0)</f>
        <v>0</v>
      </c>
      <c r="BJ82" s="341" t="s">
        <v>26</v>
      </c>
      <c r="BK82" s="376">
        <f>ROUND(I82*H82,2)</f>
        <v>0</v>
      </c>
      <c r="BL82" s="341" t="s">
        <v>2958</v>
      </c>
      <c r="BM82" s="341" t="s">
        <v>2959</v>
      </c>
    </row>
    <row r="83" spans="2:51" s="261" customFormat="1" ht="27">
      <c r="B83" s="377"/>
      <c r="D83" s="262" t="s">
        <v>294</v>
      </c>
      <c r="E83" s="263" t="s">
        <v>5</v>
      </c>
      <c r="F83" s="238" t="s">
        <v>2960</v>
      </c>
      <c r="H83" s="264" t="s">
        <v>5</v>
      </c>
      <c r="L83" s="377"/>
      <c r="M83" s="378"/>
      <c r="N83" s="379"/>
      <c r="O83" s="379"/>
      <c r="P83" s="379"/>
      <c r="Q83" s="379"/>
      <c r="R83" s="379"/>
      <c r="S83" s="379"/>
      <c r="T83" s="380"/>
      <c r="AT83" s="264" t="s">
        <v>294</v>
      </c>
      <c r="AU83" s="264" t="s">
        <v>86</v>
      </c>
      <c r="AV83" s="261" t="s">
        <v>26</v>
      </c>
      <c r="AW83" s="261" t="s">
        <v>40</v>
      </c>
      <c r="AX83" s="261" t="s">
        <v>77</v>
      </c>
      <c r="AY83" s="264" t="s">
        <v>284</v>
      </c>
    </row>
    <row r="84" spans="2:51" s="257" customFormat="1" ht="13.5">
      <c r="B84" s="381"/>
      <c r="D84" s="258" t="s">
        <v>294</v>
      </c>
      <c r="E84" s="259" t="s">
        <v>5</v>
      </c>
      <c r="F84" s="237" t="s">
        <v>26</v>
      </c>
      <c r="H84" s="260">
        <v>1</v>
      </c>
      <c r="L84" s="381"/>
      <c r="M84" s="382"/>
      <c r="N84" s="383"/>
      <c r="O84" s="383"/>
      <c r="P84" s="383"/>
      <c r="Q84" s="383"/>
      <c r="R84" s="383"/>
      <c r="S84" s="383"/>
      <c r="T84" s="384"/>
      <c r="AT84" s="265" t="s">
        <v>294</v>
      </c>
      <c r="AU84" s="265" t="s">
        <v>86</v>
      </c>
      <c r="AV84" s="257" t="s">
        <v>86</v>
      </c>
      <c r="AW84" s="257" t="s">
        <v>40</v>
      </c>
      <c r="AX84" s="257" t="s">
        <v>26</v>
      </c>
      <c r="AY84" s="265" t="s">
        <v>284</v>
      </c>
    </row>
    <row r="85" spans="2:65" s="285" customFormat="1" ht="22.5" customHeight="1">
      <c r="B85" s="347"/>
      <c r="C85" s="252" t="s">
        <v>86</v>
      </c>
      <c r="D85" s="252" t="s">
        <v>287</v>
      </c>
      <c r="E85" s="253" t="s">
        <v>2961</v>
      </c>
      <c r="F85" s="236" t="s">
        <v>2962</v>
      </c>
      <c r="G85" s="254" t="s">
        <v>2957</v>
      </c>
      <c r="H85" s="255">
        <v>1</v>
      </c>
      <c r="I85" s="123">
        <v>0</v>
      </c>
      <c r="J85" s="256">
        <f>ROUND(I85*H85,2)</f>
        <v>0</v>
      </c>
      <c r="K85" s="236" t="s">
        <v>5</v>
      </c>
      <c r="L85" s="347"/>
      <c r="M85" s="372" t="s">
        <v>5</v>
      </c>
      <c r="N85" s="373" t="s">
        <v>48</v>
      </c>
      <c r="O85" s="300"/>
      <c r="P85" s="374">
        <f>O85*H85</f>
        <v>0</v>
      </c>
      <c r="Q85" s="374">
        <v>0</v>
      </c>
      <c r="R85" s="374">
        <f>Q85*H85</f>
        <v>0</v>
      </c>
      <c r="S85" s="374">
        <v>0</v>
      </c>
      <c r="T85" s="375">
        <f>S85*H85</f>
        <v>0</v>
      </c>
      <c r="AR85" s="341" t="s">
        <v>2958</v>
      </c>
      <c r="AT85" s="341" t="s">
        <v>287</v>
      </c>
      <c r="AU85" s="341" t="s">
        <v>86</v>
      </c>
      <c r="AY85" s="341" t="s">
        <v>284</v>
      </c>
      <c r="BE85" s="376">
        <f>IF(N85="základní",J85,0)</f>
        <v>0</v>
      </c>
      <c r="BF85" s="376">
        <f>IF(N85="snížená",J85,0)</f>
        <v>0</v>
      </c>
      <c r="BG85" s="376">
        <f>IF(N85="zákl. přenesená",J85,0)</f>
        <v>0</v>
      </c>
      <c r="BH85" s="376">
        <f>IF(N85="sníž. přenesená",J85,0)</f>
        <v>0</v>
      </c>
      <c r="BI85" s="376">
        <f>IF(N85="nulová",J85,0)</f>
        <v>0</v>
      </c>
      <c r="BJ85" s="341" t="s">
        <v>26</v>
      </c>
      <c r="BK85" s="376">
        <f>ROUND(I85*H85,2)</f>
        <v>0</v>
      </c>
      <c r="BL85" s="341" t="s">
        <v>2958</v>
      </c>
      <c r="BM85" s="341" t="s">
        <v>2963</v>
      </c>
    </row>
    <row r="86" spans="2:51" s="261" customFormat="1" ht="13.5">
      <c r="B86" s="377"/>
      <c r="D86" s="262" t="s">
        <v>294</v>
      </c>
      <c r="E86" s="263" t="s">
        <v>5</v>
      </c>
      <c r="F86" s="238" t="s">
        <v>2964</v>
      </c>
      <c r="H86" s="264" t="s">
        <v>5</v>
      </c>
      <c r="L86" s="377"/>
      <c r="M86" s="378"/>
      <c r="N86" s="379"/>
      <c r="O86" s="379"/>
      <c r="P86" s="379"/>
      <c r="Q86" s="379"/>
      <c r="R86" s="379"/>
      <c r="S86" s="379"/>
      <c r="T86" s="380"/>
      <c r="AT86" s="264" t="s">
        <v>294</v>
      </c>
      <c r="AU86" s="264" t="s">
        <v>86</v>
      </c>
      <c r="AV86" s="261" t="s">
        <v>26</v>
      </c>
      <c r="AW86" s="261" t="s">
        <v>40</v>
      </c>
      <c r="AX86" s="261" t="s">
        <v>77</v>
      </c>
      <c r="AY86" s="264" t="s">
        <v>284</v>
      </c>
    </row>
    <row r="87" spans="2:51" s="257" customFormat="1" ht="13.5">
      <c r="B87" s="381"/>
      <c r="D87" s="258" t="s">
        <v>294</v>
      </c>
      <c r="E87" s="259" t="s">
        <v>5</v>
      </c>
      <c r="F87" s="237" t="s">
        <v>26</v>
      </c>
      <c r="H87" s="260">
        <v>1</v>
      </c>
      <c r="L87" s="381"/>
      <c r="M87" s="382"/>
      <c r="N87" s="383"/>
      <c r="O87" s="383"/>
      <c r="P87" s="383"/>
      <c r="Q87" s="383"/>
      <c r="R87" s="383"/>
      <c r="S87" s="383"/>
      <c r="T87" s="384"/>
      <c r="AT87" s="265" t="s">
        <v>294</v>
      </c>
      <c r="AU87" s="265" t="s">
        <v>86</v>
      </c>
      <c r="AV87" s="257" t="s">
        <v>86</v>
      </c>
      <c r="AW87" s="257" t="s">
        <v>40</v>
      </c>
      <c r="AX87" s="257" t="s">
        <v>26</v>
      </c>
      <c r="AY87" s="265" t="s">
        <v>284</v>
      </c>
    </row>
    <row r="88" spans="2:65" s="285" customFormat="1" ht="31.5" customHeight="1">
      <c r="B88" s="347"/>
      <c r="C88" s="252" t="s">
        <v>305</v>
      </c>
      <c r="D88" s="252" t="s">
        <v>287</v>
      </c>
      <c r="E88" s="253" t="s">
        <v>2965</v>
      </c>
      <c r="F88" s="405" t="s">
        <v>2966</v>
      </c>
      <c r="G88" s="254" t="s">
        <v>2957</v>
      </c>
      <c r="H88" s="255">
        <v>1</v>
      </c>
      <c r="I88" s="123">
        <v>0</v>
      </c>
      <c r="J88" s="256">
        <f>ROUND(I88*H88,2)</f>
        <v>0</v>
      </c>
      <c r="K88" s="236" t="s">
        <v>5</v>
      </c>
      <c r="L88" s="347"/>
      <c r="M88" s="372" t="s">
        <v>5</v>
      </c>
      <c r="N88" s="373" t="s">
        <v>48</v>
      </c>
      <c r="O88" s="300"/>
      <c r="P88" s="374">
        <f>O88*H88</f>
        <v>0</v>
      </c>
      <c r="Q88" s="374">
        <v>0</v>
      </c>
      <c r="R88" s="374">
        <f>Q88*H88</f>
        <v>0</v>
      </c>
      <c r="S88" s="374">
        <v>0</v>
      </c>
      <c r="T88" s="375">
        <f>S88*H88</f>
        <v>0</v>
      </c>
      <c r="AR88" s="341" t="s">
        <v>2958</v>
      </c>
      <c r="AT88" s="341" t="s">
        <v>287</v>
      </c>
      <c r="AU88" s="341" t="s">
        <v>86</v>
      </c>
      <c r="AY88" s="341" t="s">
        <v>284</v>
      </c>
      <c r="BE88" s="376">
        <f>IF(N88="základní",J88,0)</f>
        <v>0</v>
      </c>
      <c r="BF88" s="376">
        <f>IF(N88="snížená",J88,0)</f>
        <v>0</v>
      </c>
      <c r="BG88" s="376">
        <f>IF(N88="zákl. přenesená",J88,0)</f>
        <v>0</v>
      </c>
      <c r="BH88" s="376">
        <f>IF(N88="sníž. přenesená",J88,0)</f>
        <v>0</v>
      </c>
      <c r="BI88" s="376">
        <f>IF(N88="nulová",J88,0)</f>
        <v>0</v>
      </c>
      <c r="BJ88" s="341" t="s">
        <v>26</v>
      </c>
      <c r="BK88" s="376">
        <f>ROUND(I88*H88,2)</f>
        <v>0</v>
      </c>
      <c r="BL88" s="341" t="s">
        <v>2958</v>
      </c>
      <c r="BM88" s="341" t="s">
        <v>2967</v>
      </c>
    </row>
    <row r="89" spans="2:51" s="261" customFormat="1" ht="27">
      <c r="B89" s="377"/>
      <c r="D89" s="262" t="s">
        <v>294</v>
      </c>
      <c r="E89" s="263" t="s">
        <v>5</v>
      </c>
      <c r="F89" s="238" t="s">
        <v>2968</v>
      </c>
      <c r="H89" s="264" t="s">
        <v>5</v>
      </c>
      <c r="L89" s="377"/>
      <c r="M89" s="378"/>
      <c r="N89" s="379"/>
      <c r="O89" s="379"/>
      <c r="P89" s="379"/>
      <c r="Q89" s="379"/>
      <c r="R89" s="379"/>
      <c r="S89" s="379"/>
      <c r="T89" s="380"/>
      <c r="AT89" s="264" t="s">
        <v>294</v>
      </c>
      <c r="AU89" s="264" t="s">
        <v>86</v>
      </c>
      <c r="AV89" s="261" t="s">
        <v>26</v>
      </c>
      <c r="AW89" s="261" t="s">
        <v>40</v>
      </c>
      <c r="AX89" s="261" t="s">
        <v>77</v>
      </c>
      <c r="AY89" s="264" t="s">
        <v>284</v>
      </c>
    </row>
    <row r="90" spans="2:51" s="257" customFormat="1" ht="13.5">
      <c r="B90" s="381"/>
      <c r="D90" s="258" t="s">
        <v>294</v>
      </c>
      <c r="E90" s="259" t="s">
        <v>5</v>
      </c>
      <c r="F90" s="237" t="s">
        <v>26</v>
      </c>
      <c r="H90" s="260">
        <v>1</v>
      </c>
      <c r="L90" s="381"/>
      <c r="M90" s="382"/>
      <c r="N90" s="383"/>
      <c r="O90" s="383"/>
      <c r="P90" s="383"/>
      <c r="Q90" s="383"/>
      <c r="R90" s="383"/>
      <c r="S90" s="383"/>
      <c r="T90" s="384"/>
      <c r="AT90" s="265" t="s">
        <v>294</v>
      </c>
      <c r="AU90" s="265" t="s">
        <v>86</v>
      </c>
      <c r="AV90" s="257" t="s">
        <v>86</v>
      </c>
      <c r="AW90" s="257" t="s">
        <v>40</v>
      </c>
      <c r="AX90" s="257" t="s">
        <v>26</v>
      </c>
      <c r="AY90" s="265" t="s">
        <v>284</v>
      </c>
    </row>
    <row r="91" spans="2:65" s="285" customFormat="1" ht="22.5" customHeight="1">
      <c r="B91" s="347"/>
      <c r="C91" s="252" t="s">
        <v>292</v>
      </c>
      <c r="D91" s="252" t="s">
        <v>287</v>
      </c>
      <c r="E91" s="253" t="s">
        <v>2969</v>
      </c>
      <c r="F91" s="236" t="s">
        <v>2970</v>
      </c>
      <c r="G91" s="254" t="s">
        <v>2957</v>
      </c>
      <c r="H91" s="255">
        <v>1</v>
      </c>
      <c r="I91" s="123">
        <v>0</v>
      </c>
      <c r="J91" s="256">
        <f>ROUND(I91*H91,2)</f>
        <v>0</v>
      </c>
      <c r="K91" s="236" t="s">
        <v>5</v>
      </c>
      <c r="L91" s="347"/>
      <c r="M91" s="372" t="s">
        <v>5</v>
      </c>
      <c r="N91" s="373" t="s">
        <v>48</v>
      </c>
      <c r="O91" s="300"/>
      <c r="P91" s="374">
        <f>O91*H91</f>
        <v>0</v>
      </c>
      <c r="Q91" s="374">
        <v>0</v>
      </c>
      <c r="R91" s="374">
        <f>Q91*H91</f>
        <v>0</v>
      </c>
      <c r="S91" s="374">
        <v>0</v>
      </c>
      <c r="T91" s="375">
        <f>S91*H91</f>
        <v>0</v>
      </c>
      <c r="AR91" s="341" t="s">
        <v>2958</v>
      </c>
      <c r="AT91" s="341" t="s">
        <v>287</v>
      </c>
      <c r="AU91" s="341" t="s">
        <v>86</v>
      </c>
      <c r="AY91" s="341" t="s">
        <v>284</v>
      </c>
      <c r="BE91" s="376">
        <f>IF(N91="základní",J91,0)</f>
        <v>0</v>
      </c>
      <c r="BF91" s="376">
        <f>IF(N91="snížená",J91,0)</f>
        <v>0</v>
      </c>
      <c r="BG91" s="376">
        <f>IF(N91="zákl. přenesená",J91,0)</f>
        <v>0</v>
      </c>
      <c r="BH91" s="376">
        <f>IF(N91="sníž. přenesená",J91,0)</f>
        <v>0</v>
      </c>
      <c r="BI91" s="376">
        <f>IF(N91="nulová",J91,0)</f>
        <v>0</v>
      </c>
      <c r="BJ91" s="341" t="s">
        <v>26</v>
      </c>
      <c r="BK91" s="376">
        <f>ROUND(I91*H91,2)</f>
        <v>0</v>
      </c>
      <c r="BL91" s="341" t="s">
        <v>2958</v>
      </c>
      <c r="BM91" s="341" t="s">
        <v>2971</v>
      </c>
    </row>
    <row r="92" spans="2:51" s="261" customFormat="1" ht="27">
      <c r="B92" s="377"/>
      <c r="D92" s="262" t="s">
        <v>294</v>
      </c>
      <c r="E92" s="263" t="s">
        <v>5</v>
      </c>
      <c r="F92" s="238" t="s">
        <v>2972</v>
      </c>
      <c r="H92" s="264" t="s">
        <v>5</v>
      </c>
      <c r="L92" s="377"/>
      <c r="M92" s="378"/>
      <c r="N92" s="379"/>
      <c r="O92" s="379"/>
      <c r="P92" s="379"/>
      <c r="Q92" s="379"/>
      <c r="R92" s="379"/>
      <c r="S92" s="379"/>
      <c r="T92" s="380"/>
      <c r="AT92" s="264" t="s">
        <v>294</v>
      </c>
      <c r="AU92" s="264" t="s">
        <v>86</v>
      </c>
      <c r="AV92" s="261" t="s">
        <v>26</v>
      </c>
      <c r="AW92" s="261" t="s">
        <v>40</v>
      </c>
      <c r="AX92" s="261" t="s">
        <v>77</v>
      </c>
      <c r="AY92" s="264" t="s">
        <v>284</v>
      </c>
    </row>
    <row r="93" spans="2:51" s="257" customFormat="1" ht="13.5">
      <c r="B93" s="381"/>
      <c r="D93" s="258" t="s">
        <v>294</v>
      </c>
      <c r="E93" s="259" t="s">
        <v>5</v>
      </c>
      <c r="F93" s="237" t="s">
        <v>26</v>
      </c>
      <c r="H93" s="260">
        <v>1</v>
      </c>
      <c r="L93" s="381"/>
      <c r="M93" s="382"/>
      <c r="N93" s="383"/>
      <c r="O93" s="383"/>
      <c r="P93" s="383"/>
      <c r="Q93" s="383"/>
      <c r="R93" s="383"/>
      <c r="S93" s="383"/>
      <c r="T93" s="384"/>
      <c r="AT93" s="265" t="s">
        <v>294</v>
      </c>
      <c r="AU93" s="265" t="s">
        <v>86</v>
      </c>
      <c r="AV93" s="257" t="s">
        <v>86</v>
      </c>
      <c r="AW93" s="257" t="s">
        <v>40</v>
      </c>
      <c r="AX93" s="257" t="s">
        <v>26</v>
      </c>
      <c r="AY93" s="265" t="s">
        <v>284</v>
      </c>
    </row>
    <row r="94" spans="2:65" s="257" customFormat="1" ht="27">
      <c r="B94" s="381"/>
      <c r="C94" s="252">
        <v>5</v>
      </c>
      <c r="D94" s="252" t="s">
        <v>287</v>
      </c>
      <c r="E94" s="253" t="s">
        <v>3206</v>
      </c>
      <c r="F94" s="236" t="s">
        <v>3207</v>
      </c>
      <c r="G94" s="254" t="s">
        <v>2957</v>
      </c>
      <c r="H94" s="255">
        <v>1</v>
      </c>
      <c r="I94" s="123">
        <v>0</v>
      </c>
      <c r="J94" s="256">
        <f>ROUND(I94*H94,2)</f>
        <v>0</v>
      </c>
      <c r="K94" s="236" t="s">
        <v>5</v>
      </c>
      <c r="L94" s="381"/>
      <c r="M94" s="372" t="s">
        <v>5</v>
      </c>
      <c r="N94" s="373" t="s">
        <v>48</v>
      </c>
      <c r="O94" s="429"/>
      <c r="P94" s="374">
        <f>O94*H94</f>
        <v>0</v>
      </c>
      <c r="Q94" s="374">
        <v>0</v>
      </c>
      <c r="R94" s="374">
        <f>Q94*H94</f>
        <v>0</v>
      </c>
      <c r="S94" s="374">
        <v>0</v>
      </c>
      <c r="T94" s="384"/>
      <c r="AR94" s="341" t="s">
        <v>2958</v>
      </c>
      <c r="AS94" s="402"/>
      <c r="AT94" s="341" t="s">
        <v>287</v>
      </c>
      <c r="AU94" s="341" t="s">
        <v>86</v>
      </c>
      <c r="AV94" s="402"/>
      <c r="AW94" s="402"/>
      <c r="AX94" s="402"/>
      <c r="AY94" s="341" t="s">
        <v>284</v>
      </c>
      <c r="AZ94" s="402"/>
      <c r="BA94" s="402"/>
      <c r="BB94" s="402"/>
      <c r="BC94" s="402"/>
      <c r="BD94" s="402"/>
      <c r="BE94" s="376">
        <f>IF(N94="základní",J94,0)</f>
        <v>0</v>
      </c>
      <c r="BF94" s="376">
        <f>IF(N94="snížená",J94,0)</f>
        <v>0</v>
      </c>
      <c r="BG94" s="376">
        <f>IF(N94="zákl. přenesená",J94,0)</f>
        <v>0</v>
      </c>
      <c r="BH94" s="376">
        <f>IF(N94="sníž. přenesená",J94,0)</f>
        <v>0</v>
      </c>
      <c r="BI94" s="376">
        <f>IF(N94="nulová",J94,0)</f>
        <v>0</v>
      </c>
      <c r="BJ94" s="341" t="s">
        <v>26</v>
      </c>
      <c r="BK94" s="376">
        <f>ROUND(I94*H94,2)</f>
        <v>0</v>
      </c>
      <c r="BL94" s="341" t="s">
        <v>2958</v>
      </c>
      <c r="BM94" s="341" t="s">
        <v>2971</v>
      </c>
    </row>
    <row r="95" spans="2:65" s="257" customFormat="1" ht="27">
      <c r="B95" s="381"/>
      <c r="D95" s="406"/>
      <c r="E95" s="407"/>
      <c r="F95" s="404" t="s">
        <v>3208</v>
      </c>
      <c r="H95" s="408"/>
      <c r="L95" s="381"/>
      <c r="M95" s="382"/>
      <c r="N95" s="409"/>
      <c r="O95" s="409"/>
      <c r="P95" s="409"/>
      <c r="Q95" s="409"/>
      <c r="R95" s="409"/>
      <c r="S95" s="409"/>
      <c r="T95" s="384"/>
      <c r="AR95" s="261"/>
      <c r="AS95" s="261"/>
      <c r="AT95" s="264" t="s">
        <v>294</v>
      </c>
      <c r="AU95" s="264" t="s">
        <v>86</v>
      </c>
      <c r="AV95" s="261" t="s">
        <v>26</v>
      </c>
      <c r="AW95" s="261" t="s">
        <v>40</v>
      </c>
      <c r="AX95" s="261" t="s">
        <v>77</v>
      </c>
      <c r="AY95" s="264" t="s">
        <v>284</v>
      </c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</row>
    <row r="96" spans="2:51" s="257" customFormat="1" ht="13.5">
      <c r="B96" s="381"/>
      <c r="D96" s="406"/>
      <c r="E96" s="407"/>
      <c r="F96" s="237" t="s">
        <v>26</v>
      </c>
      <c r="H96" s="408"/>
      <c r="L96" s="381"/>
      <c r="M96" s="382"/>
      <c r="N96" s="409"/>
      <c r="O96" s="409"/>
      <c r="P96" s="409"/>
      <c r="Q96" s="409"/>
      <c r="R96" s="409"/>
      <c r="S96" s="409"/>
      <c r="T96" s="384"/>
      <c r="AT96" s="265" t="s">
        <v>294</v>
      </c>
      <c r="AU96" s="265" t="s">
        <v>86</v>
      </c>
      <c r="AV96" s="257" t="s">
        <v>86</v>
      </c>
      <c r="AW96" s="257" t="s">
        <v>40</v>
      </c>
      <c r="AX96" s="257" t="s">
        <v>26</v>
      </c>
      <c r="AY96" s="265" t="s">
        <v>284</v>
      </c>
    </row>
    <row r="97" spans="2:65" s="285" customFormat="1" ht="31.5" customHeight="1">
      <c r="B97" s="347"/>
      <c r="C97" s="252">
        <v>6</v>
      </c>
      <c r="D97" s="252" t="s">
        <v>287</v>
      </c>
      <c r="E97" s="253" t="s">
        <v>2973</v>
      </c>
      <c r="F97" s="236" t="s">
        <v>3209</v>
      </c>
      <c r="G97" s="254" t="s">
        <v>2957</v>
      </c>
      <c r="H97" s="255">
        <v>1</v>
      </c>
      <c r="I97" s="123">
        <v>0</v>
      </c>
      <c r="J97" s="256">
        <f>ROUND(I97*H97,2)</f>
        <v>0</v>
      </c>
      <c r="K97" s="236" t="s">
        <v>5</v>
      </c>
      <c r="L97" s="347"/>
      <c r="M97" s="372" t="s">
        <v>5</v>
      </c>
      <c r="N97" s="373" t="s">
        <v>48</v>
      </c>
      <c r="O97" s="300"/>
      <c r="P97" s="374">
        <f>O97*H97</f>
        <v>0</v>
      </c>
      <c r="Q97" s="374">
        <v>0</v>
      </c>
      <c r="R97" s="374">
        <f>Q97*H97</f>
        <v>0</v>
      </c>
      <c r="S97" s="374">
        <v>0</v>
      </c>
      <c r="T97" s="375">
        <f>S97*H97</f>
        <v>0</v>
      </c>
      <c r="AR97" s="341" t="s">
        <v>2958</v>
      </c>
      <c r="AT97" s="341" t="s">
        <v>287</v>
      </c>
      <c r="AU97" s="341" t="s">
        <v>86</v>
      </c>
      <c r="AY97" s="341" t="s">
        <v>284</v>
      </c>
      <c r="BE97" s="376">
        <f>IF(N97="základní",J97,0)</f>
        <v>0</v>
      </c>
      <c r="BF97" s="376">
        <f>IF(N97="snížená",J97,0)</f>
        <v>0</v>
      </c>
      <c r="BG97" s="376">
        <f>IF(N97="zákl. přenesená",J97,0)</f>
        <v>0</v>
      </c>
      <c r="BH97" s="376">
        <f>IF(N97="sníž. přenesená",J97,0)</f>
        <v>0</v>
      </c>
      <c r="BI97" s="376">
        <f>IF(N97="nulová",J97,0)</f>
        <v>0</v>
      </c>
      <c r="BJ97" s="341" t="s">
        <v>26</v>
      </c>
      <c r="BK97" s="376">
        <f>ROUND(I97*H97,2)</f>
        <v>0</v>
      </c>
      <c r="BL97" s="341" t="s">
        <v>2958</v>
      </c>
      <c r="BM97" s="341" t="s">
        <v>2974</v>
      </c>
    </row>
    <row r="98" spans="2:51" s="261" customFormat="1" ht="40.5">
      <c r="B98" s="377"/>
      <c r="D98" s="262" t="s">
        <v>294</v>
      </c>
      <c r="E98" s="263" t="s">
        <v>5</v>
      </c>
      <c r="F98" s="238" t="s">
        <v>3210</v>
      </c>
      <c r="H98" s="264" t="s">
        <v>5</v>
      </c>
      <c r="L98" s="377"/>
      <c r="M98" s="378"/>
      <c r="N98" s="379"/>
      <c r="O98" s="379"/>
      <c r="P98" s="379"/>
      <c r="Q98" s="379"/>
      <c r="R98" s="379"/>
      <c r="S98" s="379"/>
      <c r="T98" s="380"/>
      <c r="AT98" s="264" t="s">
        <v>294</v>
      </c>
      <c r="AU98" s="264" t="s">
        <v>86</v>
      </c>
      <c r="AV98" s="261" t="s">
        <v>26</v>
      </c>
      <c r="AW98" s="261" t="s">
        <v>40</v>
      </c>
      <c r="AX98" s="261" t="s">
        <v>77</v>
      </c>
      <c r="AY98" s="264" t="s">
        <v>284</v>
      </c>
    </row>
    <row r="99" spans="2:51" s="257" customFormat="1" ht="13.5">
      <c r="B99" s="381"/>
      <c r="D99" s="258" t="s">
        <v>294</v>
      </c>
      <c r="E99" s="259" t="s">
        <v>5</v>
      </c>
      <c r="F99" s="237" t="s">
        <v>26</v>
      </c>
      <c r="H99" s="260">
        <v>1</v>
      </c>
      <c r="L99" s="381"/>
      <c r="M99" s="382"/>
      <c r="N99" s="383"/>
      <c r="O99" s="383"/>
      <c r="P99" s="383"/>
      <c r="Q99" s="383"/>
      <c r="R99" s="383"/>
      <c r="S99" s="383"/>
      <c r="T99" s="384"/>
      <c r="AT99" s="265" t="s">
        <v>294</v>
      </c>
      <c r="AU99" s="265" t="s">
        <v>86</v>
      </c>
      <c r="AV99" s="257" t="s">
        <v>86</v>
      </c>
      <c r="AW99" s="257" t="s">
        <v>40</v>
      </c>
      <c r="AX99" s="257" t="s">
        <v>26</v>
      </c>
      <c r="AY99" s="265" t="s">
        <v>284</v>
      </c>
    </row>
    <row r="100" spans="2:65" s="285" customFormat="1" ht="22.5" customHeight="1">
      <c r="B100" s="347"/>
      <c r="C100" s="252">
        <v>7</v>
      </c>
      <c r="D100" s="252" t="s">
        <v>287</v>
      </c>
      <c r="E100" s="253" t="s">
        <v>2975</v>
      </c>
      <c r="F100" s="405" t="s">
        <v>2976</v>
      </c>
      <c r="G100" s="254" t="s">
        <v>2957</v>
      </c>
      <c r="H100" s="255">
        <v>1</v>
      </c>
      <c r="I100" s="123">
        <v>0</v>
      </c>
      <c r="J100" s="256">
        <f>ROUND(I100*H100,2)</f>
        <v>0</v>
      </c>
      <c r="K100" s="236" t="s">
        <v>5</v>
      </c>
      <c r="L100" s="347"/>
      <c r="M100" s="372" t="s">
        <v>5</v>
      </c>
      <c r="N100" s="373" t="s">
        <v>48</v>
      </c>
      <c r="O100" s="300"/>
      <c r="P100" s="374">
        <f>O100*H100</f>
        <v>0</v>
      </c>
      <c r="Q100" s="374">
        <v>0</v>
      </c>
      <c r="R100" s="374">
        <f>Q100*H100</f>
        <v>0</v>
      </c>
      <c r="S100" s="374">
        <v>0</v>
      </c>
      <c r="T100" s="375">
        <f>S100*H100</f>
        <v>0</v>
      </c>
      <c r="AR100" s="341" t="s">
        <v>2958</v>
      </c>
      <c r="AT100" s="341" t="s">
        <v>287</v>
      </c>
      <c r="AU100" s="341" t="s">
        <v>86</v>
      </c>
      <c r="AY100" s="341" t="s">
        <v>284</v>
      </c>
      <c r="BE100" s="376">
        <f>IF(N100="základní",J100,0)</f>
        <v>0</v>
      </c>
      <c r="BF100" s="376">
        <f>IF(N100="snížená",J100,0)</f>
        <v>0</v>
      </c>
      <c r="BG100" s="376">
        <f>IF(N100="zákl. přenesená",J100,0)</f>
        <v>0</v>
      </c>
      <c r="BH100" s="376">
        <f>IF(N100="sníž. přenesená",J100,0)</f>
        <v>0</v>
      </c>
      <c r="BI100" s="376">
        <f>IF(N100="nulová",J100,0)</f>
        <v>0</v>
      </c>
      <c r="BJ100" s="341" t="s">
        <v>26</v>
      </c>
      <c r="BK100" s="376">
        <f>ROUND(I100*H100,2)</f>
        <v>0</v>
      </c>
      <c r="BL100" s="341" t="s">
        <v>2958</v>
      </c>
      <c r="BM100" s="341" t="s">
        <v>2977</v>
      </c>
    </row>
    <row r="101" spans="2:51" s="261" customFormat="1" ht="27">
      <c r="B101" s="377"/>
      <c r="D101" s="262" t="s">
        <v>294</v>
      </c>
      <c r="E101" s="263" t="s">
        <v>5</v>
      </c>
      <c r="F101" s="238" t="s">
        <v>2978</v>
      </c>
      <c r="H101" s="264" t="s">
        <v>5</v>
      </c>
      <c r="L101" s="377"/>
      <c r="M101" s="378"/>
      <c r="N101" s="379"/>
      <c r="O101" s="379"/>
      <c r="P101" s="379"/>
      <c r="Q101" s="379"/>
      <c r="R101" s="379"/>
      <c r="S101" s="379"/>
      <c r="T101" s="380"/>
      <c r="AT101" s="264" t="s">
        <v>294</v>
      </c>
      <c r="AU101" s="264" t="s">
        <v>86</v>
      </c>
      <c r="AV101" s="261" t="s">
        <v>26</v>
      </c>
      <c r="AW101" s="261" t="s">
        <v>40</v>
      </c>
      <c r="AX101" s="261" t="s">
        <v>77</v>
      </c>
      <c r="AY101" s="264" t="s">
        <v>284</v>
      </c>
    </row>
    <row r="102" spans="2:51" s="257" customFormat="1" ht="13.5">
      <c r="B102" s="381"/>
      <c r="D102" s="258" t="s">
        <v>294</v>
      </c>
      <c r="E102" s="259" t="s">
        <v>5</v>
      </c>
      <c r="F102" s="237" t="s">
        <v>26</v>
      </c>
      <c r="H102" s="260">
        <v>1</v>
      </c>
      <c r="L102" s="381"/>
      <c r="M102" s="382"/>
      <c r="N102" s="383"/>
      <c r="O102" s="383"/>
      <c r="P102" s="383"/>
      <c r="Q102" s="383"/>
      <c r="R102" s="383"/>
      <c r="S102" s="383"/>
      <c r="T102" s="384"/>
      <c r="AT102" s="265" t="s">
        <v>294</v>
      </c>
      <c r="AU102" s="265" t="s">
        <v>86</v>
      </c>
      <c r="AV102" s="257" t="s">
        <v>86</v>
      </c>
      <c r="AW102" s="257" t="s">
        <v>40</v>
      </c>
      <c r="AX102" s="257" t="s">
        <v>26</v>
      </c>
      <c r="AY102" s="265" t="s">
        <v>284</v>
      </c>
    </row>
    <row r="103" spans="2:65" s="285" customFormat="1" ht="22.5" customHeight="1">
      <c r="B103" s="347"/>
      <c r="C103" s="252">
        <v>8</v>
      </c>
      <c r="D103" s="252" t="s">
        <v>287</v>
      </c>
      <c r="E103" s="253" t="s">
        <v>2979</v>
      </c>
      <c r="F103" s="236" t="s">
        <v>2980</v>
      </c>
      <c r="G103" s="254" t="s">
        <v>2957</v>
      </c>
      <c r="H103" s="255">
        <v>1</v>
      </c>
      <c r="I103" s="123">
        <v>0</v>
      </c>
      <c r="J103" s="256">
        <f>ROUND(I103*H103,2)</f>
        <v>0</v>
      </c>
      <c r="K103" s="236" t="s">
        <v>5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2958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2958</v>
      </c>
      <c r="BM103" s="341" t="s">
        <v>2981</v>
      </c>
    </row>
    <row r="104" spans="2:51" s="261" customFormat="1" ht="27">
      <c r="B104" s="377"/>
      <c r="D104" s="262" t="s">
        <v>294</v>
      </c>
      <c r="E104" s="263" t="s">
        <v>5</v>
      </c>
      <c r="F104" s="238" t="s">
        <v>2982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58" t="s">
        <v>294</v>
      </c>
      <c r="E105" s="259" t="s">
        <v>5</v>
      </c>
      <c r="F105" s="237" t="s">
        <v>26</v>
      </c>
      <c r="H105" s="260">
        <v>1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26</v>
      </c>
      <c r="AY105" s="265" t="s">
        <v>284</v>
      </c>
    </row>
    <row r="106" spans="2:65" s="285" customFormat="1" ht="22.5" customHeight="1">
      <c r="B106" s="347"/>
      <c r="C106" s="252">
        <v>9</v>
      </c>
      <c r="D106" s="252" t="s">
        <v>287</v>
      </c>
      <c r="E106" s="253" t="s">
        <v>2983</v>
      </c>
      <c r="F106" s="236" t="s">
        <v>2984</v>
      </c>
      <c r="G106" s="254" t="s">
        <v>2957</v>
      </c>
      <c r="H106" s="255">
        <v>1</v>
      </c>
      <c r="I106" s="123">
        <v>0</v>
      </c>
      <c r="J106" s="256">
        <f>ROUND(I106*H106,2)</f>
        <v>0</v>
      </c>
      <c r="K106" s="236" t="s">
        <v>5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</v>
      </c>
      <c r="T106" s="375">
        <f>S106*H106</f>
        <v>0</v>
      </c>
      <c r="AR106" s="341" t="s">
        <v>2958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2958</v>
      </c>
      <c r="BM106" s="341" t="s">
        <v>2985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2986</v>
      </c>
      <c r="H107" s="264" t="s">
        <v>5</v>
      </c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58" t="s">
        <v>294</v>
      </c>
      <c r="E108" s="259" t="s">
        <v>5</v>
      </c>
      <c r="F108" s="237" t="s">
        <v>26</v>
      </c>
      <c r="H108" s="260">
        <v>1</v>
      </c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26</v>
      </c>
      <c r="AY108" s="265" t="s">
        <v>284</v>
      </c>
    </row>
    <row r="109" spans="2:65" s="285" customFormat="1" ht="22.5" customHeight="1">
      <c r="B109" s="347"/>
      <c r="C109" s="252">
        <v>10</v>
      </c>
      <c r="D109" s="252" t="s">
        <v>287</v>
      </c>
      <c r="E109" s="253" t="s">
        <v>2987</v>
      </c>
      <c r="F109" s="236" t="s">
        <v>2988</v>
      </c>
      <c r="G109" s="254" t="s">
        <v>2957</v>
      </c>
      <c r="H109" s="255">
        <v>1</v>
      </c>
      <c r="I109" s="123">
        <v>0</v>
      </c>
      <c r="J109" s="256">
        <f>ROUND(I109*H109,2)</f>
        <v>0</v>
      </c>
      <c r="K109" s="236" t="s">
        <v>5</v>
      </c>
      <c r="L109" s="347"/>
      <c r="M109" s="372" t="s">
        <v>5</v>
      </c>
      <c r="N109" s="373" t="s">
        <v>48</v>
      </c>
      <c r="O109" s="300"/>
      <c r="P109" s="374">
        <f>O109*H109</f>
        <v>0</v>
      </c>
      <c r="Q109" s="374">
        <v>0</v>
      </c>
      <c r="R109" s="374">
        <f>Q109*H109</f>
        <v>0</v>
      </c>
      <c r="S109" s="374">
        <v>0</v>
      </c>
      <c r="T109" s="375">
        <f>S109*H109</f>
        <v>0</v>
      </c>
      <c r="AR109" s="341" t="s">
        <v>2958</v>
      </c>
      <c r="AT109" s="341" t="s">
        <v>287</v>
      </c>
      <c r="AU109" s="341" t="s">
        <v>86</v>
      </c>
      <c r="AY109" s="341" t="s">
        <v>284</v>
      </c>
      <c r="BE109" s="376">
        <f>IF(N109="základní",J109,0)</f>
        <v>0</v>
      </c>
      <c r="BF109" s="376">
        <f>IF(N109="snížená",J109,0)</f>
        <v>0</v>
      </c>
      <c r="BG109" s="376">
        <f>IF(N109="zákl. přenesená",J109,0)</f>
        <v>0</v>
      </c>
      <c r="BH109" s="376">
        <f>IF(N109="sníž. přenesená",J109,0)</f>
        <v>0</v>
      </c>
      <c r="BI109" s="376">
        <f>IF(N109="nulová",J109,0)</f>
        <v>0</v>
      </c>
      <c r="BJ109" s="341" t="s">
        <v>26</v>
      </c>
      <c r="BK109" s="376">
        <f>ROUND(I109*H109,2)</f>
        <v>0</v>
      </c>
      <c r="BL109" s="341" t="s">
        <v>2958</v>
      </c>
      <c r="BM109" s="341" t="s">
        <v>2989</v>
      </c>
    </row>
    <row r="110" spans="2:51" s="261" customFormat="1" ht="27">
      <c r="B110" s="377"/>
      <c r="D110" s="262" t="s">
        <v>294</v>
      </c>
      <c r="E110" s="263" t="s">
        <v>5</v>
      </c>
      <c r="F110" s="238" t="s">
        <v>2990</v>
      </c>
      <c r="H110" s="264" t="s">
        <v>5</v>
      </c>
      <c r="L110" s="377"/>
      <c r="M110" s="378"/>
      <c r="N110" s="379"/>
      <c r="O110" s="379"/>
      <c r="P110" s="379"/>
      <c r="Q110" s="379"/>
      <c r="R110" s="379"/>
      <c r="S110" s="379"/>
      <c r="T110" s="380"/>
      <c r="AT110" s="264" t="s">
        <v>294</v>
      </c>
      <c r="AU110" s="264" t="s">
        <v>86</v>
      </c>
      <c r="AV110" s="261" t="s">
        <v>26</v>
      </c>
      <c r="AW110" s="261" t="s">
        <v>40</v>
      </c>
      <c r="AX110" s="261" t="s">
        <v>77</v>
      </c>
      <c r="AY110" s="264" t="s">
        <v>284</v>
      </c>
    </row>
    <row r="111" spans="2:51" s="257" customFormat="1" ht="13.5">
      <c r="B111" s="381"/>
      <c r="D111" s="258" t="s">
        <v>294</v>
      </c>
      <c r="E111" s="259" t="s">
        <v>5</v>
      </c>
      <c r="F111" s="237" t="s">
        <v>26</v>
      </c>
      <c r="H111" s="260">
        <v>1</v>
      </c>
      <c r="L111" s="381"/>
      <c r="M111" s="382"/>
      <c r="N111" s="383"/>
      <c r="O111" s="383"/>
      <c r="P111" s="383"/>
      <c r="Q111" s="383"/>
      <c r="R111" s="383"/>
      <c r="S111" s="383"/>
      <c r="T111" s="384"/>
      <c r="AT111" s="265" t="s">
        <v>294</v>
      </c>
      <c r="AU111" s="265" t="s">
        <v>86</v>
      </c>
      <c r="AV111" s="257" t="s">
        <v>86</v>
      </c>
      <c r="AW111" s="257" t="s">
        <v>40</v>
      </c>
      <c r="AX111" s="257" t="s">
        <v>26</v>
      </c>
      <c r="AY111" s="265" t="s">
        <v>284</v>
      </c>
    </row>
    <row r="112" spans="2:65" s="285" customFormat="1" ht="22.5" customHeight="1">
      <c r="B112" s="347"/>
      <c r="C112" s="252">
        <v>11</v>
      </c>
      <c r="D112" s="252" t="s">
        <v>287</v>
      </c>
      <c r="E112" s="253" t="s">
        <v>2991</v>
      </c>
      <c r="F112" s="236" t="s">
        <v>2992</v>
      </c>
      <c r="G112" s="254" t="s">
        <v>2957</v>
      </c>
      <c r="H112" s="255">
        <v>1</v>
      </c>
      <c r="I112" s="123">
        <v>0</v>
      </c>
      <c r="J112" s="256">
        <f>ROUND(I112*H112,2)</f>
        <v>0</v>
      </c>
      <c r="K112" s="236" t="s">
        <v>5</v>
      </c>
      <c r="L112" s="347"/>
      <c r="M112" s="372" t="s">
        <v>5</v>
      </c>
      <c r="N112" s="373" t="s">
        <v>48</v>
      </c>
      <c r="O112" s="300"/>
      <c r="P112" s="374">
        <f>O112*H112</f>
        <v>0</v>
      </c>
      <c r="Q112" s="374">
        <v>0</v>
      </c>
      <c r="R112" s="374">
        <f>Q112*H112</f>
        <v>0</v>
      </c>
      <c r="S112" s="374">
        <v>0</v>
      </c>
      <c r="T112" s="375">
        <f>S112*H112</f>
        <v>0</v>
      </c>
      <c r="AR112" s="341" t="s">
        <v>2958</v>
      </c>
      <c r="AT112" s="341" t="s">
        <v>287</v>
      </c>
      <c r="AU112" s="341" t="s">
        <v>86</v>
      </c>
      <c r="AY112" s="341" t="s">
        <v>284</v>
      </c>
      <c r="BE112" s="376">
        <f>IF(N112="základní",J112,0)</f>
        <v>0</v>
      </c>
      <c r="BF112" s="376">
        <f>IF(N112="snížená",J112,0)</f>
        <v>0</v>
      </c>
      <c r="BG112" s="376">
        <f>IF(N112="zákl. přenesená",J112,0)</f>
        <v>0</v>
      </c>
      <c r="BH112" s="376">
        <f>IF(N112="sníž. přenesená",J112,0)</f>
        <v>0</v>
      </c>
      <c r="BI112" s="376">
        <f>IF(N112="nulová",J112,0)</f>
        <v>0</v>
      </c>
      <c r="BJ112" s="341" t="s">
        <v>26</v>
      </c>
      <c r="BK112" s="376">
        <f>ROUND(I112*H112,2)</f>
        <v>0</v>
      </c>
      <c r="BL112" s="341" t="s">
        <v>2958</v>
      </c>
      <c r="BM112" s="341" t="s">
        <v>2993</v>
      </c>
    </row>
    <row r="113" spans="2:51" s="261" customFormat="1" ht="13.5">
      <c r="B113" s="377"/>
      <c r="D113" s="262" t="s">
        <v>294</v>
      </c>
      <c r="E113" s="263" t="s">
        <v>5</v>
      </c>
      <c r="F113" s="238" t="s">
        <v>2994</v>
      </c>
      <c r="H113" s="264" t="s">
        <v>5</v>
      </c>
      <c r="L113" s="377"/>
      <c r="M113" s="378"/>
      <c r="N113" s="379"/>
      <c r="O113" s="379"/>
      <c r="P113" s="379"/>
      <c r="Q113" s="379"/>
      <c r="R113" s="379"/>
      <c r="S113" s="379"/>
      <c r="T113" s="380"/>
      <c r="AT113" s="264" t="s">
        <v>294</v>
      </c>
      <c r="AU113" s="264" t="s">
        <v>86</v>
      </c>
      <c r="AV113" s="261" t="s">
        <v>26</v>
      </c>
      <c r="AW113" s="261" t="s">
        <v>40</v>
      </c>
      <c r="AX113" s="261" t="s">
        <v>77</v>
      </c>
      <c r="AY113" s="264" t="s">
        <v>284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26</v>
      </c>
      <c r="H114" s="260">
        <v>1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52">
        <v>12</v>
      </c>
      <c r="D115" s="252" t="s">
        <v>287</v>
      </c>
      <c r="E115" s="253" t="s">
        <v>2995</v>
      </c>
      <c r="F115" s="236" t="s">
        <v>2996</v>
      </c>
      <c r="G115" s="254" t="s">
        <v>2957</v>
      </c>
      <c r="H115" s="255">
        <v>1</v>
      </c>
      <c r="I115" s="123">
        <v>0</v>
      </c>
      <c r="J115" s="256">
        <f>ROUND(I115*H115,2)</f>
        <v>0</v>
      </c>
      <c r="K115" s="236" t="s">
        <v>5</v>
      </c>
      <c r="L115" s="347"/>
      <c r="M115" s="372" t="s">
        <v>5</v>
      </c>
      <c r="N115" s="373" t="s">
        <v>48</v>
      </c>
      <c r="O115" s="300"/>
      <c r="P115" s="374">
        <f>O115*H115</f>
        <v>0</v>
      </c>
      <c r="Q115" s="374">
        <v>0</v>
      </c>
      <c r="R115" s="374">
        <f>Q115*H115</f>
        <v>0</v>
      </c>
      <c r="S115" s="374">
        <v>0</v>
      </c>
      <c r="T115" s="375">
        <f>S115*H115</f>
        <v>0</v>
      </c>
      <c r="AR115" s="341" t="s">
        <v>2958</v>
      </c>
      <c r="AT115" s="341" t="s">
        <v>287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2958</v>
      </c>
      <c r="BM115" s="341" t="s">
        <v>2997</v>
      </c>
    </row>
    <row r="116" spans="2:51" s="261" customFormat="1" ht="13.5">
      <c r="B116" s="377"/>
      <c r="D116" s="262" t="s">
        <v>294</v>
      </c>
      <c r="E116" s="263" t="s">
        <v>5</v>
      </c>
      <c r="F116" s="238" t="s">
        <v>2998</v>
      </c>
      <c r="H116" s="264" t="s">
        <v>5</v>
      </c>
      <c r="L116" s="377"/>
      <c r="M116" s="378"/>
      <c r="N116" s="379"/>
      <c r="O116" s="379"/>
      <c r="P116" s="379"/>
      <c r="Q116" s="379"/>
      <c r="R116" s="379"/>
      <c r="S116" s="379"/>
      <c r="T116" s="380"/>
      <c r="AT116" s="264" t="s">
        <v>294</v>
      </c>
      <c r="AU116" s="264" t="s">
        <v>86</v>
      </c>
      <c r="AV116" s="261" t="s">
        <v>26</v>
      </c>
      <c r="AW116" s="261" t="s">
        <v>40</v>
      </c>
      <c r="AX116" s="261" t="s">
        <v>77</v>
      </c>
      <c r="AY116" s="264" t="s">
        <v>284</v>
      </c>
    </row>
    <row r="117" spans="2:51" s="257" customFormat="1" ht="13.5">
      <c r="B117" s="381"/>
      <c r="D117" s="262" t="s">
        <v>294</v>
      </c>
      <c r="E117" s="265" t="s">
        <v>5</v>
      </c>
      <c r="F117" s="239" t="s">
        <v>26</v>
      </c>
      <c r="H117" s="266">
        <v>1</v>
      </c>
      <c r="L117" s="381"/>
      <c r="M117" s="382"/>
      <c r="N117" s="383"/>
      <c r="O117" s="383"/>
      <c r="P117" s="383"/>
      <c r="Q117" s="383"/>
      <c r="R117" s="383"/>
      <c r="S117" s="383"/>
      <c r="T117" s="384"/>
      <c r="AT117" s="265" t="s">
        <v>294</v>
      </c>
      <c r="AU117" s="265" t="s">
        <v>86</v>
      </c>
      <c r="AV117" s="257" t="s">
        <v>86</v>
      </c>
      <c r="AW117" s="257" t="s">
        <v>40</v>
      </c>
      <c r="AX117" s="257" t="s">
        <v>26</v>
      </c>
      <c r="AY117" s="265" t="s">
        <v>284</v>
      </c>
    </row>
    <row r="118" spans="2:63" s="246" customFormat="1" ht="29.85" customHeight="1">
      <c r="B118" s="365"/>
      <c r="D118" s="250" t="s">
        <v>76</v>
      </c>
      <c r="E118" s="242" t="s">
        <v>2999</v>
      </c>
      <c r="F118" s="242" t="s">
        <v>3000</v>
      </c>
      <c r="J118" s="251">
        <f>BK118</f>
        <v>0</v>
      </c>
      <c r="L118" s="365"/>
      <c r="M118" s="366"/>
      <c r="N118" s="367"/>
      <c r="O118" s="367"/>
      <c r="P118" s="368">
        <f>SUM(P119:P137)</f>
        <v>0</v>
      </c>
      <c r="Q118" s="367"/>
      <c r="R118" s="368">
        <f>SUM(R119:R137)</f>
        <v>0</v>
      </c>
      <c r="S118" s="367"/>
      <c r="T118" s="369">
        <f>SUM(T119:T137)</f>
        <v>0</v>
      </c>
      <c r="AR118" s="247" t="s">
        <v>292</v>
      </c>
      <c r="AT118" s="370" t="s">
        <v>76</v>
      </c>
      <c r="AU118" s="370" t="s">
        <v>26</v>
      </c>
      <c r="AY118" s="247" t="s">
        <v>284</v>
      </c>
      <c r="BK118" s="371">
        <f>SUM(BK119:BK137)</f>
        <v>0</v>
      </c>
    </row>
    <row r="119" spans="2:65" s="285" customFormat="1" ht="22.5" customHeight="1">
      <c r="B119" s="347"/>
      <c r="C119" s="252">
        <v>13</v>
      </c>
      <c r="D119" s="252" t="s">
        <v>287</v>
      </c>
      <c r="E119" s="253" t="s">
        <v>3001</v>
      </c>
      <c r="F119" s="236" t="s">
        <v>3002</v>
      </c>
      <c r="G119" s="254" t="s">
        <v>2957</v>
      </c>
      <c r="H119" s="255">
        <v>1</v>
      </c>
      <c r="I119" s="123">
        <v>0</v>
      </c>
      <c r="J119" s="256">
        <f>ROUND(I119*H119,2)</f>
        <v>0</v>
      </c>
      <c r="K119" s="236" t="s">
        <v>5</v>
      </c>
      <c r="L119" s="347"/>
      <c r="M119" s="372" t="s">
        <v>5</v>
      </c>
      <c r="N119" s="373" t="s">
        <v>48</v>
      </c>
      <c r="O119" s="300"/>
      <c r="P119" s="374">
        <f>O119*H119</f>
        <v>0</v>
      </c>
      <c r="Q119" s="374">
        <v>0</v>
      </c>
      <c r="R119" s="374">
        <f>Q119*H119</f>
        <v>0</v>
      </c>
      <c r="S119" s="374">
        <v>0</v>
      </c>
      <c r="T119" s="375">
        <f>S119*H119</f>
        <v>0</v>
      </c>
      <c r="AR119" s="341" t="s">
        <v>2958</v>
      </c>
      <c r="AT119" s="341" t="s">
        <v>287</v>
      </c>
      <c r="AU119" s="341" t="s">
        <v>86</v>
      </c>
      <c r="AY119" s="341" t="s">
        <v>284</v>
      </c>
      <c r="BE119" s="376">
        <f>IF(N119="základní",J119,0)</f>
        <v>0</v>
      </c>
      <c r="BF119" s="376">
        <f>IF(N119="snížená",J119,0)</f>
        <v>0</v>
      </c>
      <c r="BG119" s="376">
        <f>IF(N119="zákl. přenesená",J119,0)</f>
        <v>0</v>
      </c>
      <c r="BH119" s="376">
        <f>IF(N119="sníž. přenesená",J119,0)</f>
        <v>0</v>
      </c>
      <c r="BI119" s="376">
        <f>IF(N119="nulová",J119,0)</f>
        <v>0</v>
      </c>
      <c r="BJ119" s="341" t="s">
        <v>26</v>
      </c>
      <c r="BK119" s="376">
        <f>ROUND(I119*H119,2)</f>
        <v>0</v>
      </c>
      <c r="BL119" s="341" t="s">
        <v>2958</v>
      </c>
      <c r="BM119" s="341" t="s">
        <v>3003</v>
      </c>
    </row>
    <row r="120" spans="2:51" s="261" customFormat="1" ht="27">
      <c r="B120" s="377"/>
      <c r="D120" s="262" t="s">
        <v>294</v>
      </c>
      <c r="E120" s="263" t="s">
        <v>5</v>
      </c>
      <c r="F120" s="238" t="s">
        <v>3004</v>
      </c>
      <c r="H120" s="264" t="s">
        <v>5</v>
      </c>
      <c r="L120" s="377"/>
      <c r="M120" s="378"/>
      <c r="N120" s="379"/>
      <c r="O120" s="379"/>
      <c r="P120" s="379"/>
      <c r="Q120" s="379"/>
      <c r="R120" s="379"/>
      <c r="S120" s="379"/>
      <c r="T120" s="380"/>
      <c r="AT120" s="264" t="s">
        <v>294</v>
      </c>
      <c r="AU120" s="264" t="s">
        <v>86</v>
      </c>
      <c r="AV120" s="261" t="s">
        <v>26</v>
      </c>
      <c r="AW120" s="261" t="s">
        <v>40</v>
      </c>
      <c r="AX120" s="261" t="s">
        <v>77</v>
      </c>
      <c r="AY120" s="264" t="s">
        <v>284</v>
      </c>
    </row>
    <row r="121" spans="2:51" s="261" customFormat="1" ht="13.5">
      <c r="B121" s="377"/>
      <c r="D121" s="262" t="s">
        <v>294</v>
      </c>
      <c r="E121" s="263" t="s">
        <v>5</v>
      </c>
      <c r="F121" s="238" t="s">
        <v>3005</v>
      </c>
      <c r="H121" s="264" t="s">
        <v>5</v>
      </c>
      <c r="L121" s="377"/>
      <c r="M121" s="378"/>
      <c r="N121" s="379"/>
      <c r="O121" s="379"/>
      <c r="P121" s="379"/>
      <c r="Q121" s="379"/>
      <c r="R121" s="379"/>
      <c r="S121" s="379"/>
      <c r="T121" s="380"/>
      <c r="AT121" s="264" t="s">
        <v>294</v>
      </c>
      <c r="AU121" s="264" t="s">
        <v>86</v>
      </c>
      <c r="AV121" s="261" t="s">
        <v>26</v>
      </c>
      <c r="AW121" s="261" t="s">
        <v>40</v>
      </c>
      <c r="AX121" s="261" t="s">
        <v>77</v>
      </c>
      <c r="AY121" s="264" t="s">
        <v>284</v>
      </c>
    </row>
    <row r="122" spans="2:51" s="257" customFormat="1" ht="13.5">
      <c r="B122" s="381"/>
      <c r="D122" s="258" t="s">
        <v>294</v>
      </c>
      <c r="E122" s="259" t="s">
        <v>5</v>
      </c>
      <c r="F122" s="237" t="s">
        <v>26</v>
      </c>
      <c r="H122" s="260">
        <v>1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26</v>
      </c>
      <c r="AY122" s="265" t="s">
        <v>284</v>
      </c>
    </row>
    <row r="123" spans="2:65" s="285" customFormat="1" ht="22.5" customHeight="1">
      <c r="B123" s="347"/>
      <c r="C123" s="252">
        <v>14</v>
      </c>
      <c r="D123" s="252" t="s">
        <v>287</v>
      </c>
      <c r="E123" s="253" t="s">
        <v>3006</v>
      </c>
      <c r="F123" s="236" t="s">
        <v>3007</v>
      </c>
      <c r="G123" s="254" t="s">
        <v>2957</v>
      </c>
      <c r="H123" s="255">
        <v>1</v>
      </c>
      <c r="I123" s="123">
        <v>0</v>
      </c>
      <c r="J123" s="256">
        <f>ROUND(I123*H123,2)</f>
        <v>0</v>
      </c>
      <c r="K123" s="236" t="s">
        <v>5</v>
      </c>
      <c r="L123" s="347"/>
      <c r="M123" s="372" t="s">
        <v>5</v>
      </c>
      <c r="N123" s="373" t="s">
        <v>48</v>
      </c>
      <c r="O123" s="300"/>
      <c r="P123" s="374">
        <f>O123*H123</f>
        <v>0</v>
      </c>
      <c r="Q123" s="374">
        <v>0</v>
      </c>
      <c r="R123" s="374">
        <f>Q123*H123</f>
        <v>0</v>
      </c>
      <c r="S123" s="374">
        <v>0</v>
      </c>
      <c r="T123" s="375">
        <f>S123*H123</f>
        <v>0</v>
      </c>
      <c r="AR123" s="341" t="s">
        <v>2958</v>
      </c>
      <c r="AT123" s="341" t="s">
        <v>287</v>
      </c>
      <c r="AU123" s="341" t="s">
        <v>86</v>
      </c>
      <c r="AY123" s="341" t="s">
        <v>284</v>
      </c>
      <c r="BE123" s="376">
        <f>IF(N123="základní",J123,0)</f>
        <v>0</v>
      </c>
      <c r="BF123" s="376">
        <f>IF(N123="snížená",J123,0)</f>
        <v>0</v>
      </c>
      <c r="BG123" s="376">
        <f>IF(N123="zákl. přenesená",J123,0)</f>
        <v>0</v>
      </c>
      <c r="BH123" s="376">
        <f>IF(N123="sníž. přenesená",J123,0)</f>
        <v>0</v>
      </c>
      <c r="BI123" s="376">
        <f>IF(N123="nulová",J123,0)</f>
        <v>0</v>
      </c>
      <c r="BJ123" s="341" t="s">
        <v>26</v>
      </c>
      <c r="BK123" s="376">
        <f>ROUND(I123*H123,2)</f>
        <v>0</v>
      </c>
      <c r="BL123" s="341" t="s">
        <v>2958</v>
      </c>
      <c r="BM123" s="341" t="s">
        <v>3008</v>
      </c>
    </row>
    <row r="124" spans="2:51" s="261" customFormat="1" ht="27">
      <c r="B124" s="377"/>
      <c r="D124" s="262" t="s">
        <v>294</v>
      </c>
      <c r="E124" s="263" t="s">
        <v>5</v>
      </c>
      <c r="F124" s="238" t="s">
        <v>3009</v>
      </c>
      <c r="H124" s="264" t="s">
        <v>5</v>
      </c>
      <c r="L124" s="377"/>
      <c r="M124" s="378"/>
      <c r="N124" s="379"/>
      <c r="O124" s="379"/>
      <c r="P124" s="379"/>
      <c r="Q124" s="379"/>
      <c r="R124" s="379"/>
      <c r="S124" s="379"/>
      <c r="T124" s="380"/>
      <c r="AT124" s="264" t="s">
        <v>294</v>
      </c>
      <c r="AU124" s="264" t="s">
        <v>86</v>
      </c>
      <c r="AV124" s="261" t="s">
        <v>26</v>
      </c>
      <c r="AW124" s="261" t="s">
        <v>40</v>
      </c>
      <c r="AX124" s="261" t="s">
        <v>77</v>
      </c>
      <c r="AY124" s="264" t="s">
        <v>284</v>
      </c>
    </row>
    <row r="125" spans="2:51" s="261" customFormat="1" ht="27">
      <c r="B125" s="377"/>
      <c r="D125" s="262" t="s">
        <v>294</v>
      </c>
      <c r="E125" s="263" t="s">
        <v>5</v>
      </c>
      <c r="F125" s="238" t="s">
        <v>3010</v>
      </c>
      <c r="H125" s="264" t="s">
        <v>5</v>
      </c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3011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5</v>
      </c>
      <c r="F127" s="237" t="s">
        <v>26</v>
      </c>
      <c r="H127" s="260">
        <v>1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22.5" customHeight="1">
      <c r="B128" s="347"/>
      <c r="C128" s="252">
        <v>15</v>
      </c>
      <c r="D128" s="252" t="s">
        <v>287</v>
      </c>
      <c r="E128" s="253" t="s">
        <v>3012</v>
      </c>
      <c r="F128" s="236" t="s">
        <v>3013</v>
      </c>
      <c r="G128" s="254" t="s">
        <v>2957</v>
      </c>
      <c r="H128" s="255">
        <v>1</v>
      </c>
      <c r="I128" s="123">
        <v>0</v>
      </c>
      <c r="J128" s="256">
        <f>ROUND(I128*H128,2)</f>
        <v>0</v>
      </c>
      <c r="K128" s="236" t="s">
        <v>5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</v>
      </c>
      <c r="T128" s="375">
        <f>S128*H128</f>
        <v>0</v>
      </c>
      <c r="AR128" s="341" t="s">
        <v>2958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2958</v>
      </c>
      <c r="BM128" s="341" t="s">
        <v>3014</v>
      </c>
    </row>
    <row r="129" spans="2:51" s="261" customFormat="1" ht="27">
      <c r="B129" s="377"/>
      <c r="D129" s="262" t="s">
        <v>294</v>
      </c>
      <c r="E129" s="263" t="s">
        <v>5</v>
      </c>
      <c r="F129" s="238" t="s">
        <v>3015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61" customFormat="1" ht="27">
      <c r="B130" s="377"/>
      <c r="D130" s="262" t="s">
        <v>294</v>
      </c>
      <c r="E130" s="263" t="s">
        <v>5</v>
      </c>
      <c r="F130" s="404" t="s">
        <v>3205</v>
      </c>
      <c r="H130" s="264" t="s">
        <v>5</v>
      </c>
      <c r="L130" s="377"/>
      <c r="M130" s="378"/>
      <c r="N130" s="379"/>
      <c r="O130" s="379"/>
      <c r="P130" s="379"/>
      <c r="Q130" s="379"/>
      <c r="R130" s="379"/>
      <c r="S130" s="379"/>
      <c r="T130" s="380"/>
      <c r="AT130" s="264" t="s">
        <v>294</v>
      </c>
      <c r="AU130" s="264" t="s">
        <v>86</v>
      </c>
      <c r="AV130" s="261" t="s">
        <v>26</v>
      </c>
      <c r="AW130" s="261" t="s">
        <v>40</v>
      </c>
      <c r="AX130" s="261" t="s">
        <v>77</v>
      </c>
      <c r="AY130" s="264" t="s">
        <v>284</v>
      </c>
    </row>
    <row r="131" spans="2:51" s="257" customFormat="1" ht="13.5">
      <c r="B131" s="381"/>
      <c r="D131" s="258" t="s">
        <v>294</v>
      </c>
      <c r="E131" s="259" t="s">
        <v>5</v>
      </c>
      <c r="F131" s="237" t="s">
        <v>26</v>
      </c>
      <c r="H131" s="260">
        <v>1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26</v>
      </c>
      <c r="AY131" s="265" t="s">
        <v>284</v>
      </c>
    </row>
    <row r="132" spans="2:65" s="285" customFormat="1" ht="22.5" customHeight="1">
      <c r="B132" s="347"/>
      <c r="C132" s="252">
        <v>16</v>
      </c>
      <c r="D132" s="252" t="s">
        <v>287</v>
      </c>
      <c r="E132" s="253" t="s">
        <v>3016</v>
      </c>
      <c r="F132" s="236" t="s">
        <v>3017</v>
      </c>
      <c r="G132" s="254" t="s">
        <v>2957</v>
      </c>
      <c r="H132" s="255">
        <v>1</v>
      </c>
      <c r="I132" s="123">
        <v>0</v>
      </c>
      <c r="J132" s="256">
        <f>ROUND(I132*H132,2)</f>
        <v>0</v>
      </c>
      <c r="K132" s="236" t="s">
        <v>5</v>
      </c>
      <c r="L132" s="347"/>
      <c r="M132" s="372" t="s">
        <v>5</v>
      </c>
      <c r="N132" s="373" t="s">
        <v>48</v>
      </c>
      <c r="O132" s="300"/>
      <c r="P132" s="374">
        <f>O132*H132</f>
        <v>0</v>
      </c>
      <c r="Q132" s="374">
        <v>0</v>
      </c>
      <c r="R132" s="374">
        <f>Q132*H132</f>
        <v>0</v>
      </c>
      <c r="S132" s="374">
        <v>0</v>
      </c>
      <c r="T132" s="375">
        <f>S132*H132</f>
        <v>0</v>
      </c>
      <c r="AR132" s="341" t="s">
        <v>2958</v>
      </c>
      <c r="AT132" s="341" t="s">
        <v>287</v>
      </c>
      <c r="AU132" s="341" t="s">
        <v>86</v>
      </c>
      <c r="AY132" s="341" t="s">
        <v>284</v>
      </c>
      <c r="BE132" s="376">
        <f>IF(N132="základní",J132,0)</f>
        <v>0</v>
      </c>
      <c r="BF132" s="376">
        <f>IF(N132="snížená",J132,0)</f>
        <v>0</v>
      </c>
      <c r="BG132" s="376">
        <f>IF(N132="zákl. přenesená",J132,0)</f>
        <v>0</v>
      </c>
      <c r="BH132" s="376">
        <f>IF(N132="sníž. přenesená",J132,0)</f>
        <v>0</v>
      </c>
      <c r="BI132" s="376">
        <f>IF(N132="nulová",J132,0)</f>
        <v>0</v>
      </c>
      <c r="BJ132" s="341" t="s">
        <v>26</v>
      </c>
      <c r="BK132" s="376">
        <f>ROUND(I132*H132,2)</f>
        <v>0</v>
      </c>
      <c r="BL132" s="341" t="s">
        <v>2958</v>
      </c>
      <c r="BM132" s="341" t="s">
        <v>3018</v>
      </c>
    </row>
    <row r="133" spans="2:51" s="261" customFormat="1" ht="13.5">
      <c r="B133" s="377"/>
      <c r="D133" s="262" t="s">
        <v>294</v>
      </c>
      <c r="E133" s="263" t="s">
        <v>5</v>
      </c>
      <c r="F133" s="238" t="s">
        <v>3019</v>
      </c>
      <c r="H133" s="264" t="s">
        <v>5</v>
      </c>
      <c r="L133" s="377"/>
      <c r="M133" s="378"/>
      <c r="N133" s="379"/>
      <c r="O133" s="379"/>
      <c r="P133" s="379"/>
      <c r="Q133" s="379"/>
      <c r="R133" s="379"/>
      <c r="S133" s="379"/>
      <c r="T133" s="380"/>
      <c r="AT133" s="264" t="s">
        <v>294</v>
      </c>
      <c r="AU133" s="264" t="s">
        <v>86</v>
      </c>
      <c r="AV133" s="261" t="s">
        <v>26</v>
      </c>
      <c r="AW133" s="261" t="s">
        <v>40</v>
      </c>
      <c r="AX133" s="261" t="s">
        <v>77</v>
      </c>
      <c r="AY133" s="264" t="s">
        <v>284</v>
      </c>
    </row>
    <row r="134" spans="2:51" s="257" customFormat="1" ht="13.5">
      <c r="B134" s="381"/>
      <c r="D134" s="258" t="s">
        <v>294</v>
      </c>
      <c r="E134" s="259" t="s">
        <v>5</v>
      </c>
      <c r="F134" s="237" t="s">
        <v>26</v>
      </c>
      <c r="H134" s="260">
        <v>1</v>
      </c>
      <c r="L134" s="381"/>
      <c r="M134" s="382"/>
      <c r="N134" s="383"/>
      <c r="O134" s="383"/>
      <c r="P134" s="383"/>
      <c r="Q134" s="383"/>
      <c r="R134" s="383"/>
      <c r="S134" s="383"/>
      <c r="T134" s="384"/>
      <c r="AT134" s="265" t="s">
        <v>294</v>
      </c>
      <c r="AU134" s="265" t="s">
        <v>86</v>
      </c>
      <c r="AV134" s="257" t="s">
        <v>86</v>
      </c>
      <c r="AW134" s="257" t="s">
        <v>40</v>
      </c>
      <c r="AX134" s="257" t="s">
        <v>26</v>
      </c>
      <c r="AY134" s="265" t="s">
        <v>284</v>
      </c>
    </row>
    <row r="135" spans="2:65" s="285" customFormat="1" ht="22.5" customHeight="1">
      <c r="B135" s="347"/>
      <c r="C135" s="252">
        <v>17</v>
      </c>
      <c r="D135" s="252" t="s">
        <v>287</v>
      </c>
      <c r="E135" s="253" t="s">
        <v>3020</v>
      </c>
      <c r="F135" s="236" t="s">
        <v>3021</v>
      </c>
      <c r="G135" s="254" t="s">
        <v>2957</v>
      </c>
      <c r="H135" s="255">
        <v>1</v>
      </c>
      <c r="I135" s="123">
        <v>0</v>
      </c>
      <c r="J135" s="256">
        <f>ROUND(I135*H135,2)</f>
        <v>0</v>
      </c>
      <c r="K135" s="236" t="s">
        <v>5</v>
      </c>
      <c r="L135" s="347"/>
      <c r="M135" s="372" t="s">
        <v>5</v>
      </c>
      <c r="N135" s="373" t="s">
        <v>48</v>
      </c>
      <c r="O135" s="300"/>
      <c r="P135" s="374">
        <f>O135*H135</f>
        <v>0</v>
      </c>
      <c r="Q135" s="374">
        <v>0</v>
      </c>
      <c r="R135" s="374">
        <f>Q135*H135</f>
        <v>0</v>
      </c>
      <c r="S135" s="374">
        <v>0</v>
      </c>
      <c r="T135" s="375">
        <f>S135*H135</f>
        <v>0</v>
      </c>
      <c r="AR135" s="341" t="s">
        <v>2958</v>
      </c>
      <c r="AT135" s="341" t="s">
        <v>287</v>
      </c>
      <c r="AU135" s="341" t="s">
        <v>86</v>
      </c>
      <c r="AY135" s="341" t="s">
        <v>284</v>
      </c>
      <c r="BE135" s="376">
        <f>IF(N135="základní",J135,0)</f>
        <v>0</v>
      </c>
      <c r="BF135" s="376">
        <f>IF(N135="snížená",J135,0)</f>
        <v>0</v>
      </c>
      <c r="BG135" s="376">
        <f>IF(N135="zákl. přenesená",J135,0)</f>
        <v>0</v>
      </c>
      <c r="BH135" s="376">
        <f>IF(N135="sníž. přenesená",J135,0)</f>
        <v>0</v>
      </c>
      <c r="BI135" s="376">
        <f>IF(N135="nulová",J135,0)</f>
        <v>0</v>
      </c>
      <c r="BJ135" s="341" t="s">
        <v>26</v>
      </c>
      <c r="BK135" s="376">
        <f>ROUND(I135*H135,2)</f>
        <v>0</v>
      </c>
      <c r="BL135" s="341" t="s">
        <v>2958</v>
      </c>
      <c r="BM135" s="341" t="s">
        <v>3022</v>
      </c>
    </row>
    <row r="136" spans="2:51" s="261" customFormat="1" ht="27">
      <c r="B136" s="377"/>
      <c r="D136" s="262" t="s">
        <v>294</v>
      </c>
      <c r="E136" s="263" t="s">
        <v>5</v>
      </c>
      <c r="F136" s="238" t="s">
        <v>3023</v>
      </c>
      <c r="H136" s="264" t="s">
        <v>5</v>
      </c>
      <c r="L136" s="377"/>
      <c r="M136" s="378"/>
      <c r="N136" s="379"/>
      <c r="O136" s="379"/>
      <c r="P136" s="379"/>
      <c r="Q136" s="379"/>
      <c r="R136" s="379"/>
      <c r="S136" s="379"/>
      <c r="T136" s="380"/>
      <c r="AT136" s="264" t="s">
        <v>294</v>
      </c>
      <c r="AU136" s="264" t="s">
        <v>86</v>
      </c>
      <c r="AV136" s="261" t="s">
        <v>26</v>
      </c>
      <c r="AW136" s="261" t="s">
        <v>40</v>
      </c>
      <c r="AX136" s="261" t="s">
        <v>77</v>
      </c>
      <c r="AY136" s="264" t="s">
        <v>284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26</v>
      </c>
      <c r="H137" s="266">
        <v>1</v>
      </c>
      <c r="L137" s="381"/>
      <c r="M137" s="385"/>
      <c r="N137" s="386"/>
      <c r="O137" s="386"/>
      <c r="P137" s="386"/>
      <c r="Q137" s="386"/>
      <c r="R137" s="386"/>
      <c r="S137" s="386"/>
      <c r="T137" s="387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26</v>
      </c>
      <c r="AY137" s="265" t="s">
        <v>284</v>
      </c>
    </row>
    <row r="138" spans="2:12" s="285" customFormat="1" ht="6.95" customHeight="1">
      <c r="B138" s="350"/>
      <c r="C138" s="320"/>
      <c r="D138" s="320"/>
      <c r="E138" s="320"/>
      <c r="F138" s="320"/>
      <c r="G138" s="320"/>
      <c r="H138" s="320"/>
      <c r="I138" s="320"/>
      <c r="J138" s="320"/>
      <c r="K138" s="320"/>
      <c r="L138" s="347"/>
    </row>
  </sheetData>
  <sheetProtection algorithmName="SHA-512" hashValue="p2QzE68SooaFZVkhl6rQ6SVgzbOI7rG5wTCMV+JqrsKvYFCiXLeW+/LsHF6LQtEso26di+CDayT0Rzgsq1IoUA==" saltValue="VmSYN03227Pu5is6cgpFJw==" spinCount="100000" sheet="1" objects="1" scenarios="1"/>
  <autoFilter ref="C78:K13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F20" sqref="F20:J20"/>
    </sheetView>
  </sheetViews>
  <sheetFormatPr defaultColWidth="9.33203125" defaultRowHeight="13.5"/>
  <cols>
    <col min="1" max="1" width="8.33203125" style="157" customWidth="1"/>
    <col min="2" max="2" width="1.66796875" style="157" customWidth="1"/>
    <col min="3" max="4" width="5" style="157" customWidth="1"/>
    <col min="5" max="5" width="11.66015625" style="157" customWidth="1"/>
    <col min="6" max="6" width="9.16015625" style="157" customWidth="1"/>
    <col min="7" max="7" width="5" style="157" customWidth="1"/>
    <col min="8" max="8" width="77.83203125" style="157" customWidth="1"/>
    <col min="9" max="10" width="20" style="157" customWidth="1"/>
    <col min="11" max="11" width="1.66796875" style="157" customWidth="1"/>
  </cols>
  <sheetData>
    <row r="1" ht="37.5" customHeight="1"/>
    <row r="2" spans="2:11" ht="7.5" customHeight="1">
      <c r="B2" s="158"/>
      <c r="C2" s="159"/>
      <c r="D2" s="159"/>
      <c r="E2" s="159"/>
      <c r="F2" s="159"/>
      <c r="G2" s="159"/>
      <c r="H2" s="159"/>
      <c r="I2" s="159"/>
      <c r="J2" s="159"/>
      <c r="K2" s="160"/>
    </row>
    <row r="3" spans="2:11" s="15" customFormat="1" ht="45" customHeight="1">
      <c r="B3" s="161"/>
      <c r="C3" s="505" t="s">
        <v>3024</v>
      </c>
      <c r="D3" s="505"/>
      <c r="E3" s="505"/>
      <c r="F3" s="505"/>
      <c r="G3" s="505"/>
      <c r="H3" s="505"/>
      <c r="I3" s="505"/>
      <c r="J3" s="505"/>
      <c r="K3" s="162"/>
    </row>
    <row r="4" spans="2:11" ht="25.5" customHeight="1">
      <c r="B4" s="163"/>
      <c r="C4" s="506" t="s">
        <v>3025</v>
      </c>
      <c r="D4" s="506"/>
      <c r="E4" s="506"/>
      <c r="F4" s="506"/>
      <c r="G4" s="506"/>
      <c r="H4" s="506"/>
      <c r="I4" s="506"/>
      <c r="J4" s="506"/>
      <c r="K4" s="164"/>
    </row>
    <row r="5" spans="2:11" ht="5.25" customHeight="1">
      <c r="B5" s="163"/>
      <c r="C5" s="165"/>
      <c r="D5" s="165"/>
      <c r="E5" s="165"/>
      <c r="F5" s="165"/>
      <c r="G5" s="165"/>
      <c r="H5" s="165"/>
      <c r="I5" s="165"/>
      <c r="J5" s="165"/>
      <c r="K5" s="164"/>
    </row>
    <row r="6" spans="2:11" ht="15" customHeight="1">
      <c r="B6" s="163"/>
      <c r="C6" s="507" t="s">
        <v>3026</v>
      </c>
      <c r="D6" s="507"/>
      <c r="E6" s="507"/>
      <c r="F6" s="507"/>
      <c r="G6" s="507"/>
      <c r="H6" s="507"/>
      <c r="I6" s="507"/>
      <c r="J6" s="507"/>
      <c r="K6" s="164"/>
    </row>
    <row r="7" spans="2:11" ht="15" customHeight="1">
      <c r="B7" s="167"/>
      <c r="C7" s="507" t="s">
        <v>3027</v>
      </c>
      <c r="D7" s="507"/>
      <c r="E7" s="507"/>
      <c r="F7" s="507"/>
      <c r="G7" s="507"/>
      <c r="H7" s="507"/>
      <c r="I7" s="507"/>
      <c r="J7" s="507"/>
      <c r="K7" s="164"/>
    </row>
    <row r="8" spans="2:11" ht="12.75" customHeight="1">
      <c r="B8" s="167"/>
      <c r="C8" s="166"/>
      <c r="D8" s="166"/>
      <c r="E8" s="166"/>
      <c r="F8" s="166"/>
      <c r="G8" s="166"/>
      <c r="H8" s="166"/>
      <c r="I8" s="166"/>
      <c r="J8" s="166"/>
      <c r="K8" s="164"/>
    </row>
    <row r="9" spans="2:11" ht="15" customHeight="1">
      <c r="B9" s="167"/>
      <c r="C9" s="507" t="s">
        <v>3028</v>
      </c>
      <c r="D9" s="507"/>
      <c r="E9" s="507"/>
      <c r="F9" s="507"/>
      <c r="G9" s="507"/>
      <c r="H9" s="507"/>
      <c r="I9" s="507"/>
      <c r="J9" s="507"/>
      <c r="K9" s="164"/>
    </row>
    <row r="10" spans="2:11" ht="15" customHeight="1">
      <c r="B10" s="167"/>
      <c r="C10" s="166"/>
      <c r="D10" s="507" t="s">
        <v>3029</v>
      </c>
      <c r="E10" s="507"/>
      <c r="F10" s="507"/>
      <c r="G10" s="507"/>
      <c r="H10" s="507"/>
      <c r="I10" s="507"/>
      <c r="J10" s="507"/>
      <c r="K10" s="164"/>
    </row>
    <row r="11" spans="2:11" ht="15" customHeight="1">
      <c r="B11" s="167"/>
      <c r="C11" s="168"/>
      <c r="D11" s="507" t="s">
        <v>3030</v>
      </c>
      <c r="E11" s="507"/>
      <c r="F11" s="507"/>
      <c r="G11" s="507"/>
      <c r="H11" s="507"/>
      <c r="I11" s="507"/>
      <c r="J11" s="507"/>
      <c r="K11" s="164"/>
    </row>
    <row r="12" spans="2:11" ht="12.7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4"/>
    </row>
    <row r="13" spans="2:11" ht="15" customHeight="1">
      <c r="B13" s="167"/>
      <c r="C13" s="168"/>
      <c r="D13" s="507" t="s">
        <v>3031</v>
      </c>
      <c r="E13" s="507"/>
      <c r="F13" s="507"/>
      <c r="G13" s="507"/>
      <c r="H13" s="507"/>
      <c r="I13" s="507"/>
      <c r="J13" s="507"/>
      <c r="K13" s="164"/>
    </row>
    <row r="14" spans="2:11" ht="15" customHeight="1">
      <c r="B14" s="167"/>
      <c r="C14" s="168"/>
      <c r="D14" s="507" t="s">
        <v>3032</v>
      </c>
      <c r="E14" s="507"/>
      <c r="F14" s="507"/>
      <c r="G14" s="507"/>
      <c r="H14" s="507"/>
      <c r="I14" s="507"/>
      <c r="J14" s="507"/>
      <c r="K14" s="164"/>
    </row>
    <row r="15" spans="2:11" ht="15" customHeight="1">
      <c r="B15" s="167"/>
      <c r="C15" s="168"/>
      <c r="D15" s="507" t="s">
        <v>3033</v>
      </c>
      <c r="E15" s="507"/>
      <c r="F15" s="507"/>
      <c r="G15" s="507"/>
      <c r="H15" s="507"/>
      <c r="I15" s="507"/>
      <c r="J15" s="507"/>
      <c r="K15" s="164"/>
    </row>
    <row r="16" spans="2:11" ht="15" customHeight="1">
      <c r="B16" s="167"/>
      <c r="C16" s="168"/>
      <c r="D16" s="168"/>
      <c r="E16" s="169" t="s">
        <v>84</v>
      </c>
      <c r="F16" s="507" t="s">
        <v>3034</v>
      </c>
      <c r="G16" s="507"/>
      <c r="H16" s="507"/>
      <c r="I16" s="507"/>
      <c r="J16" s="507"/>
      <c r="K16" s="164"/>
    </row>
    <row r="17" spans="2:11" ht="15" customHeight="1">
      <c r="B17" s="167"/>
      <c r="C17" s="168"/>
      <c r="D17" s="168"/>
      <c r="E17" s="169" t="s">
        <v>3035</v>
      </c>
      <c r="F17" s="507" t="s">
        <v>3036</v>
      </c>
      <c r="G17" s="507"/>
      <c r="H17" s="507"/>
      <c r="I17" s="507"/>
      <c r="J17" s="507"/>
      <c r="K17" s="164"/>
    </row>
    <row r="18" spans="2:11" ht="15" customHeight="1">
      <c r="B18" s="167"/>
      <c r="C18" s="168"/>
      <c r="D18" s="168"/>
      <c r="E18" s="169" t="s">
        <v>3037</v>
      </c>
      <c r="F18" s="507" t="s">
        <v>3038</v>
      </c>
      <c r="G18" s="507"/>
      <c r="H18" s="507"/>
      <c r="I18" s="507"/>
      <c r="J18" s="507"/>
      <c r="K18" s="164"/>
    </row>
    <row r="19" spans="2:11" ht="15" customHeight="1">
      <c r="B19" s="167"/>
      <c r="C19" s="168"/>
      <c r="D19" s="168"/>
      <c r="E19" s="169" t="s">
        <v>104</v>
      </c>
      <c r="F19" s="507" t="s">
        <v>3039</v>
      </c>
      <c r="G19" s="507"/>
      <c r="H19" s="507"/>
      <c r="I19" s="507"/>
      <c r="J19" s="507"/>
      <c r="K19" s="164"/>
    </row>
    <row r="20" spans="2:11" ht="15" customHeight="1">
      <c r="B20" s="167"/>
      <c r="C20" s="168"/>
      <c r="D20" s="168"/>
      <c r="E20" s="169" t="s">
        <v>2952</v>
      </c>
      <c r="F20" s="507" t="s">
        <v>2953</v>
      </c>
      <c r="G20" s="507"/>
      <c r="H20" s="507"/>
      <c r="I20" s="507"/>
      <c r="J20" s="507"/>
      <c r="K20" s="164"/>
    </row>
    <row r="21" spans="2:11" ht="15" customHeight="1">
      <c r="B21" s="167"/>
      <c r="C21" s="168"/>
      <c r="D21" s="168"/>
      <c r="E21" s="169" t="s">
        <v>3040</v>
      </c>
      <c r="F21" s="507" t="s">
        <v>3041</v>
      </c>
      <c r="G21" s="507"/>
      <c r="H21" s="507"/>
      <c r="I21" s="507"/>
      <c r="J21" s="507"/>
      <c r="K21" s="164"/>
    </row>
    <row r="22" spans="2:11" ht="12.7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4"/>
    </row>
    <row r="23" spans="2:11" ht="15" customHeight="1">
      <c r="B23" s="167"/>
      <c r="C23" s="507" t="s">
        <v>3042</v>
      </c>
      <c r="D23" s="507"/>
      <c r="E23" s="507"/>
      <c r="F23" s="507"/>
      <c r="G23" s="507"/>
      <c r="H23" s="507"/>
      <c r="I23" s="507"/>
      <c r="J23" s="507"/>
      <c r="K23" s="164"/>
    </row>
    <row r="24" spans="2:11" ht="15" customHeight="1">
      <c r="B24" s="167"/>
      <c r="C24" s="507" t="s">
        <v>3043</v>
      </c>
      <c r="D24" s="507"/>
      <c r="E24" s="507"/>
      <c r="F24" s="507"/>
      <c r="G24" s="507"/>
      <c r="H24" s="507"/>
      <c r="I24" s="507"/>
      <c r="J24" s="507"/>
      <c r="K24" s="164"/>
    </row>
    <row r="25" spans="2:11" ht="15" customHeight="1">
      <c r="B25" s="167"/>
      <c r="C25" s="166"/>
      <c r="D25" s="507" t="s">
        <v>3044</v>
      </c>
      <c r="E25" s="507"/>
      <c r="F25" s="507"/>
      <c r="G25" s="507"/>
      <c r="H25" s="507"/>
      <c r="I25" s="507"/>
      <c r="J25" s="507"/>
      <c r="K25" s="164"/>
    </row>
    <row r="26" spans="2:11" ht="15" customHeight="1">
      <c r="B26" s="167"/>
      <c r="C26" s="168"/>
      <c r="D26" s="507" t="s">
        <v>3045</v>
      </c>
      <c r="E26" s="507"/>
      <c r="F26" s="507"/>
      <c r="G26" s="507"/>
      <c r="H26" s="507"/>
      <c r="I26" s="507"/>
      <c r="J26" s="507"/>
      <c r="K26" s="164"/>
    </row>
    <row r="27" spans="2:11" ht="12.7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4"/>
    </row>
    <row r="28" spans="2:11" ht="15" customHeight="1">
      <c r="B28" s="167"/>
      <c r="C28" s="168"/>
      <c r="D28" s="507" t="s">
        <v>3046</v>
      </c>
      <c r="E28" s="507"/>
      <c r="F28" s="507"/>
      <c r="G28" s="507"/>
      <c r="H28" s="507"/>
      <c r="I28" s="507"/>
      <c r="J28" s="507"/>
      <c r="K28" s="164"/>
    </row>
    <row r="29" spans="2:11" ht="15" customHeight="1">
      <c r="B29" s="167"/>
      <c r="C29" s="168"/>
      <c r="D29" s="507" t="s">
        <v>3047</v>
      </c>
      <c r="E29" s="507"/>
      <c r="F29" s="507"/>
      <c r="G29" s="507"/>
      <c r="H29" s="507"/>
      <c r="I29" s="507"/>
      <c r="J29" s="507"/>
      <c r="K29" s="164"/>
    </row>
    <row r="30" spans="2:11" ht="12.7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4"/>
    </row>
    <row r="31" spans="2:11" ht="15" customHeight="1">
      <c r="B31" s="167"/>
      <c r="C31" s="168"/>
      <c r="D31" s="507" t="s">
        <v>3048</v>
      </c>
      <c r="E31" s="507"/>
      <c r="F31" s="507"/>
      <c r="G31" s="507"/>
      <c r="H31" s="507"/>
      <c r="I31" s="507"/>
      <c r="J31" s="507"/>
      <c r="K31" s="164"/>
    </row>
    <row r="32" spans="2:11" ht="15" customHeight="1">
      <c r="B32" s="167"/>
      <c r="C32" s="168"/>
      <c r="D32" s="507" t="s">
        <v>3049</v>
      </c>
      <c r="E32" s="507"/>
      <c r="F32" s="507"/>
      <c r="G32" s="507"/>
      <c r="H32" s="507"/>
      <c r="I32" s="507"/>
      <c r="J32" s="507"/>
      <c r="K32" s="164"/>
    </row>
    <row r="33" spans="2:11" ht="15" customHeight="1">
      <c r="B33" s="167"/>
      <c r="C33" s="168"/>
      <c r="D33" s="507" t="s">
        <v>3050</v>
      </c>
      <c r="E33" s="507"/>
      <c r="F33" s="507"/>
      <c r="G33" s="507"/>
      <c r="H33" s="507"/>
      <c r="I33" s="507"/>
      <c r="J33" s="507"/>
      <c r="K33" s="164"/>
    </row>
    <row r="34" spans="2:11" ht="15" customHeight="1">
      <c r="B34" s="167"/>
      <c r="C34" s="168"/>
      <c r="D34" s="166"/>
      <c r="E34" s="170" t="s">
        <v>269</v>
      </c>
      <c r="F34" s="166"/>
      <c r="G34" s="507" t="s">
        <v>3051</v>
      </c>
      <c r="H34" s="507"/>
      <c r="I34" s="507"/>
      <c r="J34" s="507"/>
      <c r="K34" s="164"/>
    </row>
    <row r="35" spans="2:11" ht="30.75" customHeight="1">
      <c r="B35" s="167"/>
      <c r="C35" s="168"/>
      <c r="D35" s="166"/>
      <c r="E35" s="170" t="s">
        <v>3052</v>
      </c>
      <c r="F35" s="166"/>
      <c r="G35" s="507" t="s">
        <v>3053</v>
      </c>
      <c r="H35" s="507"/>
      <c r="I35" s="507"/>
      <c r="J35" s="507"/>
      <c r="K35" s="164"/>
    </row>
    <row r="36" spans="2:11" ht="15" customHeight="1">
      <c r="B36" s="167"/>
      <c r="C36" s="168"/>
      <c r="D36" s="166"/>
      <c r="E36" s="170" t="s">
        <v>58</v>
      </c>
      <c r="F36" s="166"/>
      <c r="G36" s="507" t="s">
        <v>3054</v>
      </c>
      <c r="H36" s="507"/>
      <c r="I36" s="507"/>
      <c r="J36" s="507"/>
      <c r="K36" s="164"/>
    </row>
    <row r="37" spans="2:11" ht="15" customHeight="1">
      <c r="B37" s="167"/>
      <c r="C37" s="168"/>
      <c r="D37" s="166"/>
      <c r="E37" s="170" t="s">
        <v>270</v>
      </c>
      <c r="F37" s="166"/>
      <c r="G37" s="507" t="s">
        <v>3055</v>
      </c>
      <c r="H37" s="507"/>
      <c r="I37" s="507"/>
      <c r="J37" s="507"/>
      <c r="K37" s="164"/>
    </row>
    <row r="38" spans="2:11" ht="15" customHeight="1">
      <c r="B38" s="167"/>
      <c r="C38" s="168"/>
      <c r="D38" s="166"/>
      <c r="E38" s="170" t="s">
        <v>271</v>
      </c>
      <c r="F38" s="166"/>
      <c r="G38" s="507" t="s">
        <v>3056</v>
      </c>
      <c r="H38" s="507"/>
      <c r="I38" s="507"/>
      <c r="J38" s="507"/>
      <c r="K38" s="164"/>
    </row>
    <row r="39" spans="2:11" ht="15" customHeight="1">
      <c r="B39" s="167"/>
      <c r="C39" s="168"/>
      <c r="D39" s="166"/>
      <c r="E39" s="170" t="s">
        <v>272</v>
      </c>
      <c r="F39" s="166"/>
      <c r="G39" s="507" t="s">
        <v>3057</v>
      </c>
      <c r="H39" s="507"/>
      <c r="I39" s="507"/>
      <c r="J39" s="507"/>
      <c r="K39" s="164"/>
    </row>
    <row r="40" spans="2:11" ht="15" customHeight="1">
      <c r="B40" s="167"/>
      <c r="C40" s="168"/>
      <c r="D40" s="166"/>
      <c r="E40" s="170" t="s">
        <v>3058</v>
      </c>
      <c r="F40" s="166"/>
      <c r="G40" s="507" t="s">
        <v>3059</v>
      </c>
      <c r="H40" s="507"/>
      <c r="I40" s="507"/>
      <c r="J40" s="507"/>
      <c r="K40" s="164"/>
    </row>
    <row r="41" spans="2:11" ht="15" customHeight="1">
      <c r="B41" s="167"/>
      <c r="C41" s="168"/>
      <c r="D41" s="166"/>
      <c r="E41" s="170"/>
      <c r="F41" s="166"/>
      <c r="G41" s="507" t="s">
        <v>3060</v>
      </c>
      <c r="H41" s="507"/>
      <c r="I41" s="507"/>
      <c r="J41" s="507"/>
      <c r="K41" s="164"/>
    </row>
    <row r="42" spans="2:11" ht="15" customHeight="1">
      <c r="B42" s="167"/>
      <c r="C42" s="168"/>
      <c r="D42" s="166"/>
      <c r="E42" s="170" t="s">
        <v>3061</v>
      </c>
      <c r="F42" s="166"/>
      <c r="G42" s="507" t="s">
        <v>3062</v>
      </c>
      <c r="H42" s="507"/>
      <c r="I42" s="507"/>
      <c r="J42" s="507"/>
      <c r="K42" s="164"/>
    </row>
    <row r="43" spans="2:11" ht="15" customHeight="1">
      <c r="B43" s="167"/>
      <c r="C43" s="168"/>
      <c r="D43" s="166"/>
      <c r="E43" s="170" t="s">
        <v>274</v>
      </c>
      <c r="F43" s="166"/>
      <c r="G43" s="507" t="s">
        <v>3063</v>
      </c>
      <c r="H43" s="507"/>
      <c r="I43" s="507"/>
      <c r="J43" s="507"/>
      <c r="K43" s="164"/>
    </row>
    <row r="44" spans="2:11" ht="12.75" customHeight="1">
      <c r="B44" s="167"/>
      <c r="C44" s="168"/>
      <c r="D44" s="166"/>
      <c r="E44" s="166"/>
      <c r="F44" s="166"/>
      <c r="G44" s="166"/>
      <c r="H44" s="166"/>
      <c r="I44" s="166"/>
      <c r="J44" s="166"/>
      <c r="K44" s="164"/>
    </row>
    <row r="45" spans="2:11" ht="15" customHeight="1">
      <c r="B45" s="167"/>
      <c r="C45" s="168"/>
      <c r="D45" s="507" t="s">
        <v>3064</v>
      </c>
      <c r="E45" s="507"/>
      <c r="F45" s="507"/>
      <c r="G45" s="507"/>
      <c r="H45" s="507"/>
      <c r="I45" s="507"/>
      <c r="J45" s="507"/>
      <c r="K45" s="164"/>
    </row>
    <row r="46" spans="2:11" ht="15" customHeight="1">
      <c r="B46" s="167"/>
      <c r="C46" s="168"/>
      <c r="D46" s="168"/>
      <c r="E46" s="507" t="s">
        <v>3065</v>
      </c>
      <c r="F46" s="507"/>
      <c r="G46" s="507"/>
      <c r="H46" s="507"/>
      <c r="I46" s="507"/>
      <c r="J46" s="507"/>
      <c r="K46" s="164"/>
    </row>
    <row r="47" spans="2:11" ht="15" customHeight="1">
      <c r="B47" s="167"/>
      <c r="C47" s="168"/>
      <c r="D47" s="168"/>
      <c r="E47" s="507" t="s">
        <v>3066</v>
      </c>
      <c r="F47" s="507"/>
      <c r="G47" s="507"/>
      <c r="H47" s="507"/>
      <c r="I47" s="507"/>
      <c r="J47" s="507"/>
      <c r="K47" s="164"/>
    </row>
    <row r="48" spans="2:11" ht="15" customHeight="1">
      <c r="B48" s="167"/>
      <c r="C48" s="168"/>
      <c r="D48" s="168"/>
      <c r="E48" s="507" t="s">
        <v>3067</v>
      </c>
      <c r="F48" s="507"/>
      <c r="G48" s="507"/>
      <c r="H48" s="507"/>
      <c r="I48" s="507"/>
      <c r="J48" s="507"/>
      <c r="K48" s="164"/>
    </row>
    <row r="49" spans="2:11" ht="15" customHeight="1">
      <c r="B49" s="167"/>
      <c r="C49" s="168"/>
      <c r="D49" s="507" t="s">
        <v>3068</v>
      </c>
      <c r="E49" s="507"/>
      <c r="F49" s="507"/>
      <c r="G49" s="507"/>
      <c r="H49" s="507"/>
      <c r="I49" s="507"/>
      <c r="J49" s="507"/>
      <c r="K49" s="164"/>
    </row>
    <row r="50" spans="2:11" ht="25.5" customHeight="1">
      <c r="B50" s="163"/>
      <c r="C50" s="506" t="s">
        <v>3069</v>
      </c>
      <c r="D50" s="506"/>
      <c r="E50" s="506"/>
      <c r="F50" s="506"/>
      <c r="G50" s="506"/>
      <c r="H50" s="506"/>
      <c r="I50" s="506"/>
      <c r="J50" s="506"/>
      <c r="K50" s="164"/>
    </row>
    <row r="51" spans="2:11" ht="5.25" customHeight="1">
      <c r="B51" s="163"/>
      <c r="C51" s="165"/>
      <c r="D51" s="165"/>
      <c r="E51" s="165"/>
      <c r="F51" s="165"/>
      <c r="G51" s="165"/>
      <c r="H51" s="165"/>
      <c r="I51" s="165"/>
      <c r="J51" s="165"/>
      <c r="K51" s="164"/>
    </row>
    <row r="52" spans="2:11" ht="15" customHeight="1">
      <c r="B52" s="163"/>
      <c r="C52" s="507" t="s">
        <v>3070</v>
      </c>
      <c r="D52" s="507"/>
      <c r="E52" s="507"/>
      <c r="F52" s="507"/>
      <c r="G52" s="507"/>
      <c r="H52" s="507"/>
      <c r="I52" s="507"/>
      <c r="J52" s="507"/>
      <c r="K52" s="164"/>
    </row>
    <row r="53" spans="2:11" ht="15" customHeight="1">
      <c r="B53" s="163"/>
      <c r="C53" s="507" t="s">
        <v>3071</v>
      </c>
      <c r="D53" s="507"/>
      <c r="E53" s="507"/>
      <c r="F53" s="507"/>
      <c r="G53" s="507"/>
      <c r="H53" s="507"/>
      <c r="I53" s="507"/>
      <c r="J53" s="507"/>
      <c r="K53" s="164"/>
    </row>
    <row r="54" spans="2:11" ht="12.75" customHeight="1">
      <c r="B54" s="163"/>
      <c r="C54" s="166"/>
      <c r="D54" s="166"/>
      <c r="E54" s="166"/>
      <c r="F54" s="166"/>
      <c r="G54" s="166"/>
      <c r="H54" s="166"/>
      <c r="I54" s="166"/>
      <c r="J54" s="166"/>
      <c r="K54" s="164"/>
    </row>
    <row r="55" spans="2:11" ht="15" customHeight="1">
      <c r="B55" s="163"/>
      <c r="C55" s="507" t="s">
        <v>3072</v>
      </c>
      <c r="D55" s="507"/>
      <c r="E55" s="507"/>
      <c r="F55" s="507"/>
      <c r="G55" s="507"/>
      <c r="H55" s="507"/>
      <c r="I55" s="507"/>
      <c r="J55" s="507"/>
      <c r="K55" s="164"/>
    </row>
    <row r="56" spans="2:11" ht="15" customHeight="1">
      <c r="B56" s="163"/>
      <c r="C56" s="168"/>
      <c r="D56" s="507" t="s">
        <v>3073</v>
      </c>
      <c r="E56" s="507"/>
      <c r="F56" s="507"/>
      <c r="G56" s="507"/>
      <c r="H56" s="507"/>
      <c r="I56" s="507"/>
      <c r="J56" s="507"/>
      <c r="K56" s="164"/>
    </row>
    <row r="57" spans="2:11" ht="15" customHeight="1">
      <c r="B57" s="163"/>
      <c r="C57" s="168"/>
      <c r="D57" s="507" t="s">
        <v>3074</v>
      </c>
      <c r="E57" s="507"/>
      <c r="F57" s="507"/>
      <c r="G57" s="507"/>
      <c r="H57" s="507"/>
      <c r="I57" s="507"/>
      <c r="J57" s="507"/>
      <c r="K57" s="164"/>
    </row>
    <row r="58" spans="2:11" ht="15" customHeight="1">
      <c r="B58" s="163"/>
      <c r="C58" s="168"/>
      <c r="D58" s="507" t="s">
        <v>3075</v>
      </c>
      <c r="E58" s="507"/>
      <c r="F58" s="507"/>
      <c r="G58" s="507"/>
      <c r="H58" s="507"/>
      <c r="I58" s="507"/>
      <c r="J58" s="507"/>
      <c r="K58" s="164"/>
    </row>
    <row r="59" spans="2:11" ht="15" customHeight="1">
      <c r="B59" s="163"/>
      <c r="C59" s="168"/>
      <c r="D59" s="507" t="s">
        <v>3076</v>
      </c>
      <c r="E59" s="507"/>
      <c r="F59" s="507"/>
      <c r="G59" s="507"/>
      <c r="H59" s="507"/>
      <c r="I59" s="507"/>
      <c r="J59" s="507"/>
      <c r="K59" s="164"/>
    </row>
    <row r="60" spans="2:11" ht="15" customHeight="1">
      <c r="B60" s="163"/>
      <c r="C60" s="168"/>
      <c r="D60" s="509" t="s">
        <v>3077</v>
      </c>
      <c r="E60" s="509"/>
      <c r="F60" s="509"/>
      <c r="G60" s="509"/>
      <c r="H60" s="509"/>
      <c r="I60" s="509"/>
      <c r="J60" s="509"/>
      <c r="K60" s="164"/>
    </row>
    <row r="61" spans="2:11" ht="15" customHeight="1">
      <c r="B61" s="163"/>
      <c r="C61" s="168"/>
      <c r="D61" s="507" t="s">
        <v>3078</v>
      </c>
      <c r="E61" s="507"/>
      <c r="F61" s="507"/>
      <c r="G61" s="507"/>
      <c r="H61" s="507"/>
      <c r="I61" s="507"/>
      <c r="J61" s="507"/>
      <c r="K61" s="164"/>
    </row>
    <row r="62" spans="2:11" ht="12.75" customHeight="1">
      <c r="B62" s="163"/>
      <c r="C62" s="168"/>
      <c r="D62" s="168"/>
      <c r="E62" s="171"/>
      <c r="F62" s="168"/>
      <c r="G62" s="168"/>
      <c r="H62" s="168"/>
      <c r="I62" s="168"/>
      <c r="J62" s="168"/>
      <c r="K62" s="164"/>
    </row>
    <row r="63" spans="2:11" ht="15" customHeight="1">
      <c r="B63" s="163"/>
      <c r="C63" s="168"/>
      <c r="D63" s="507" t="s">
        <v>3079</v>
      </c>
      <c r="E63" s="507"/>
      <c r="F63" s="507"/>
      <c r="G63" s="507"/>
      <c r="H63" s="507"/>
      <c r="I63" s="507"/>
      <c r="J63" s="507"/>
      <c r="K63" s="164"/>
    </row>
    <row r="64" spans="2:11" ht="15" customHeight="1">
      <c r="B64" s="163"/>
      <c r="C64" s="168"/>
      <c r="D64" s="509" t="s">
        <v>3080</v>
      </c>
      <c r="E64" s="509"/>
      <c r="F64" s="509"/>
      <c r="G64" s="509"/>
      <c r="H64" s="509"/>
      <c r="I64" s="509"/>
      <c r="J64" s="509"/>
      <c r="K64" s="164"/>
    </row>
    <row r="65" spans="2:11" ht="15" customHeight="1">
      <c r="B65" s="163"/>
      <c r="C65" s="168"/>
      <c r="D65" s="507" t="s">
        <v>3081</v>
      </c>
      <c r="E65" s="507"/>
      <c r="F65" s="507"/>
      <c r="G65" s="507"/>
      <c r="H65" s="507"/>
      <c r="I65" s="507"/>
      <c r="J65" s="507"/>
      <c r="K65" s="164"/>
    </row>
    <row r="66" spans="2:11" ht="15" customHeight="1">
      <c r="B66" s="163"/>
      <c r="C66" s="168"/>
      <c r="D66" s="507" t="s">
        <v>3082</v>
      </c>
      <c r="E66" s="507"/>
      <c r="F66" s="507"/>
      <c r="G66" s="507"/>
      <c r="H66" s="507"/>
      <c r="I66" s="507"/>
      <c r="J66" s="507"/>
      <c r="K66" s="164"/>
    </row>
    <row r="67" spans="2:11" ht="15" customHeight="1">
      <c r="B67" s="163"/>
      <c r="C67" s="168"/>
      <c r="D67" s="507" t="s">
        <v>3083</v>
      </c>
      <c r="E67" s="507"/>
      <c r="F67" s="507"/>
      <c r="G67" s="507"/>
      <c r="H67" s="507"/>
      <c r="I67" s="507"/>
      <c r="J67" s="507"/>
      <c r="K67" s="164"/>
    </row>
    <row r="68" spans="2:11" ht="15" customHeight="1">
      <c r="B68" s="163"/>
      <c r="C68" s="168"/>
      <c r="D68" s="507" t="s">
        <v>3084</v>
      </c>
      <c r="E68" s="507"/>
      <c r="F68" s="507"/>
      <c r="G68" s="507"/>
      <c r="H68" s="507"/>
      <c r="I68" s="507"/>
      <c r="J68" s="507"/>
      <c r="K68" s="164"/>
    </row>
    <row r="69" spans="2:11" ht="12.7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8.7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2:11" ht="18.7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7.5" customHeight="1">
      <c r="B72" s="177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ht="45" customHeight="1">
      <c r="B73" s="180"/>
      <c r="C73" s="510" t="s">
        <v>110</v>
      </c>
      <c r="D73" s="510"/>
      <c r="E73" s="510"/>
      <c r="F73" s="510"/>
      <c r="G73" s="510"/>
      <c r="H73" s="510"/>
      <c r="I73" s="510"/>
      <c r="J73" s="510"/>
      <c r="K73" s="181"/>
    </row>
    <row r="74" spans="2:11" ht="17.25" customHeight="1">
      <c r="B74" s="180"/>
      <c r="C74" s="182" t="s">
        <v>3085</v>
      </c>
      <c r="D74" s="182"/>
      <c r="E74" s="182"/>
      <c r="F74" s="182" t="s">
        <v>3086</v>
      </c>
      <c r="G74" s="183"/>
      <c r="H74" s="182" t="s">
        <v>270</v>
      </c>
      <c r="I74" s="182" t="s">
        <v>62</v>
      </c>
      <c r="J74" s="182" t="s">
        <v>3087</v>
      </c>
      <c r="K74" s="181"/>
    </row>
    <row r="75" spans="2:11" ht="17.25" customHeight="1">
      <c r="B75" s="180"/>
      <c r="C75" s="184" t="s">
        <v>3088</v>
      </c>
      <c r="D75" s="184"/>
      <c r="E75" s="184"/>
      <c r="F75" s="185" t="s">
        <v>3089</v>
      </c>
      <c r="G75" s="186"/>
      <c r="H75" s="184"/>
      <c r="I75" s="184"/>
      <c r="J75" s="184" t="s">
        <v>3090</v>
      </c>
      <c r="K75" s="181"/>
    </row>
    <row r="76" spans="2:11" ht="5.25" customHeight="1">
      <c r="B76" s="180"/>
      <c r="C76" s="187"/>
      <c r="D76" s="187"/>
      <c r="E76" s="187"/>
      <c r="F76" s="187"/>
      <c r="G76" s="188"/>
      <c r="H76" s="187"/>
      <c r="I76" s="187"/>
      <c r="J76" s="187"/>
      <c r="K76" s="181"/>
    </row>
    <row r="77" spans="2:11" ht="15" customHeight="1">
      <c r="B77" s="180"/>
      <c r="C77" s="170" t="s">
        <v>58</v>
      </c>
      <c r="D77" s="187"/>
      <c r="E77" s="187"/>
      <c r="F77" s="189" t="s">
        <v>3091</v>
      </c>
      <c r="G77" s="188"/>
      <c r="H77" s="170" t="s">
        <v>3092</v>
      </c>
      <c r="I77" s="170" t="s">
        <v>3093</v>
      </c>
      <c r="J77" s="170">
        <v>20</v>
      </c>
      <c r="K77" s="181"/>
    </row>
    <row r="78" spans="2:11" ht="15" customHeight="1">
      <c r="B78" s="180"/>
      <c r="C78" s="170" t="s">
        <v>3094</v>
      </c>
      <c r="D78" s="170"/>
      <c r="E78" s="170"/>
      <c r="F78" s="189" t="s">
        <v>3091</v>
      </c>
      <c r="G78" s="188"/>
      <c r="H78" s="170" t="s">
        <v>3095</v>
      </c>
      <c r="I78" s="170" t="s">
        <v>3093</v>
      </c>
      <c r="J78" s="170">
        <v>120</v>
      </c>
      <c r="K78" s="181"/>
    </row>
    <row r="79" spans="2:11" ht="15" customHeight="1">
      <c r="B79" s="190"/>
      <c r="C79" s="170" t="s">
        <v>3096</v>
      </c>
      <c r="D79" s="170"/>
      <c r="E79" s="170"/>
      <c r="F79" s="189" t="s">
        <v>3097</v>
      </c>
      <c r="G79" s="188"/>
      <c r="H79" s="170" t="s">
        <v>3098</v>
      </c>
      <c r="I79" s="170" t="s">
        <v>3093</v>
      </c>
      <c r="J79" s="170">
        <v>50</v>
      </c>
      <c r="K79" s="181"/>
    </row>
    <row r="80" spans="2:11" ht="15" customHeight="1">
      <c r="B80" s="190"/>
      <c r="C80" s="170" t="s">
        <v>3099</v>
      </c>
      <c r="D80" s="170"/>
      <c r="E80" s="170"/>
      <c r="F80" s="189" t="s">
        <v>3091</v>
      </c>
      <c r="G80" s="188"/>
      <c r="H80" s="170" t="s">
        <v>3100</v>
      </c>
      <c r="I80" s="170" t="s">
        <v>3101</v>
      </c>
      <c r="J80" s="170"/>
      <c r="K80" s="181"/>
    </row>
    <row r="81" spans="2:11" ht="15" customHeight="1">
      <c r="B81" s="190"/>
      <c r="C81" s="191" t="s">
        <v>3102</v>
      </c>
      <c r="D81" s="191"/>
      <c r="E81" s="191"/>
      <c r="F81" s="192" t="s">
        <v>3097</v>
      </c>
      <c r="G81" s="191"/>
      <c r="H81" s="191" t="s">
        <v>3103</v>
      </c>
      <c r="I81" s="191" t="s">
        <v>3093</v>
      </c>
      <c r="J81" s="191">
        <v>15</v>
      </c>
      <c r="K81" s="181"/>
    </row>
    <row r="82" spans="2:11" ht="15" customHeight="1">
      <c r="B82" s="190"/>
      <c r="C82" s="191" t="s">
        <v>3104</v>
      </c>
      <c r="D82" s="191"/>
      <c r="E82" s="191"/>
      <c r="F82" s="192" t="s">
        <v>3097</v>
      </c>
      <c r="G82" s="191"/>
      <c r="H82" s="191" t="s">
        <v>3105</v>
      </c>
      <c r="I82" s="191" t="s">
        <v>3093</v>
      </c>
      <c r="J82" s="191">
        <v>15</v>
      </c>
      <c r="K82" s="181"/>
    </row>
    <row r="83" spans="2:11" ht="15" customHeight="1">
      <c r="B83" s="190"/>
      <c r="C83" s="191" t="s">
        <v>3106</v>
      </c>
      <c r="D83" s="191"/>
      <c r="E83" s="191"/>
      <c r="F83" s="192" t="s">
        <v>3097</v>
      </c>
      <c r="G83" s="191"/>
      <c r="H83" s="191" t="s">
        <v>3107</v>
      </c>
      <c r="I83" s="191" t="s">
        <v>3093</v>
      </c>
      <c r="J83" s="191">
        <v>20</v>
      </c>
      <c r="K83" s="181"/>
    </row>
    <row r="84" spans="2:11" ht="15" customHeight="1">
      <c r="B84" s="190"/>
      <c r="C84" s="191" t="s">
        <v>3108</v>
      </c>
      <c r="D84" s="191"/>
      <c r="E84" s="191"/>
      <c r="F84" s="192" t="s">
        <v>3097</v>
      </c>
      <c r="G84" s="191"/>
      <c r="H84" s="191" t="s">
        <v>3109</v>
      </c>
      <c r="I84" s="191" t="s">
        <v>3093</v>
      </c>
      <c r="J84" s="191">
        <v>20</v>
      </c>
      <c r="K84" s="181"/>
    </row>
    <row r="85" spans="2:11" ht="15" customHeight="1">
      <c r="B85" s="190"/>
      <c r="C85" s="170" t="s">
        <v>3110</v>
      </c>
      <c r="D85" s="170"/>
      <c r="E85" s="170"/>
      <c r="F85" s="189" t="s">
        <v>3097</v>
      </c>
      <c r="G85" s="188"/>
      <c r="H85" s="170" t="s">
        <v>3111</v>
      </c>
      <c r="I85" s="170" t="s">
        <v>3093</v>
      </c>
      <c r="J85" s="170">
        <v>50</v>
      </c>
      <c r="K85" s="181"/>
    </row>
    <row r="86" spans="2:11" ht="15" customHeight="1">
      <c r="B86" s="190"/>
      <c r="C86" s="170" t="s">
        <v>3112</v>
      </c>
      <c r="D86" s="170"/>
      <c r="E86" s="170"/>
      <c r="F86" s="189" t="s">
        <v>3097</v>
      </c>
      <c r="G86" s="188"/>
      <c r="H86" s="170" t="s">
        <v>3113</v>
      </c>
      <c r="I86" s="170" t="s">
        <v>3093</v>
      </c>
      <c r="J86" s="170">
        <v>20</v>
      </c>
      <c r="K86" s="181"/>
    </row>
    <row r="87" spans="2:11" ht="15" customHeight="1">
      <c r="B87" s="190"/>
      <c r="C87" s="170" t="s">
        <v>3114</v>
      </c>
      <c r="D87" s="170"/>
      <c r="E87" s="170"/>
      <c r="F87" s="189" t="s">
        <v>3097</v>
      </c>
      <c r="G87" s="188"/>
      <c r="H87" s="170" t="s">
        <v>3115</v>
      </c>
      <c r="I87" s="170" t="s">
        <v>3093</v>
      </c>
      <c r="J87" s="170">
        <v>20</v>
      </c>
      <c r="K87" s="181"/>
    </row>
    <row r="88" spans="2:11" ht="15" customHeight="1">
      <c r="B88" s="190"/>
      <c r="C88" s="170" t="s">
        <v>3116</v>
      </c>
      <c r="D88" s="170"/>
      <c r="E88" s="170"/>
      <c r="F88" s="189" t="s">
        <v>3097</v>
      </c>
      <c r="G88" s="188"/>
      <c r="H88" s="170" t="s">
        <v>3117</v>
      </c>
      <c r="I88" s="170" t="s">
        <v>3093</v>
      </c>
      <c r="J88" s="170">
        <v>50</v>
      </c>
      <c r="K88" s="181"/>
    </row>
    <row r="89" spans="2:11" ht="15" customHeight="1">
      <c r="B89" s="190"/>
      <c r="C89" s="170" t="s">
        <v>3118</v>
      </c>
      <c r="D89" s="170"/>
      <c r="E89" s="170"/>
      <c r="F89" s="189" t="s">
        <v>3097</v>
      </c>
      <c r="G89" s="188"/>
      <c r="H89" s="170" t="s">
        <v>3118</v>
      </c>
      <c r="I89" s="170" t="s">
        <v>3093</v>
      </c>
      <c r="J89" s="170">
        <v>50</v>
      </c>
      <c r="K89" s="181"/>
    </row>
    <row r="90" spans="2:11" ht="15" customHeight="1">
      <c r="B90" s="190"/>
      <c r="C90" s="170" t="s">
        <v>275</v>
      </c>
      <c r="D90" s="170"/>
      <c r="E90" s="170"/>
      <c r="F90" s="189" t="s">
        <v>3097</v>
      </c>
      <c r="G90" s="188"/>
      <c r="H90" s="170" t="s">
        <v>3119</v>
      </c>
      <c r="I90" s="170" t="s">
        <v>3093</v>
      </c>
      <c r="J90" s="170">
        <v>255</v>
      </c>
      <c r="K90" s="181"/>
    </row>
    <row r="91" spans="2:11" ht="15" customHeight="1">
      <c r="B91" s="190"/>
      <c r="C91" s="170" t="s">
        <v>3120</v>
      </c>
      <c r="D91" s="170"/>
      <c r="E91" s="170"/>
      <c r="F91" s="189" t="s">
        <v>3091</v>
      </c>
      <c r="G91" s="188"/>
      <c r="H91" s="170" t="s">
        <v>3121</v>
      </c>
      <c r="I91" s="170" t="s">
        <v>3122</v>
      </c>
      <c r="J91" s="170"/>
      <c r="K91" s="181"/>
    </row>
    <row r="92" spans="2:11" ht="15" customHeight="1">
      <c r="B92" s="190"/>
      <c r="C92" s="170" t="s">
        <v>3123</v>
      </c>
      <c r="D92" s="170"/>
      <c r="E92" s="170"/>
      <c r="F92" s="189" t="s">
        <v>3091</v>
      </c>
      <c r="G92" s="188"/>
      <c r="H92" s="170" t="s">
        <v>3124</v>
      </c>
      <c r="I92" s="170" t="s">
        <v>3125</v>
      </c>
      <c r="J92" s="170"/>
      <c r="K92" s="181"/>
    </row>
    <row r="93" spans="2:11" ht="15" customHeight="1">
      <c r="B93" s="190"/>
      <c r="C93" s="170" t="s">
        <v>3126</v>
      </c>
      <c r="D93" s="170"/>
      <c r="E93" s="170"/>
      <c r="F93" s="189" t="s">
        <v>3091</v>
      </c>
      <c r="G93" s="188"/>
      <c r="H93" s="170" t="s">
        <v>3126</v>
      </c>
      <c r="I93" s="170" t="s">
        <v>3125</v>
      </c>
      <c r="J93" s="170"/>
      <c r="K93" s="181"/>
    </row>
    <row r="94" spans="2:11" ht="15" customHeight="1">
      <c r="B94" s="190"/>
      <c r="C94" s="170" t="s">
        <v>43</v>
      </c>
      <c r="D94" s="170"/>
      <c r="E94" s="170"/>
      <c r="F94" s="189" t="s">
        <v>3091</v>
      </c>
      <c r="G94" s="188"/>
      <c r="H94" s="170" t="s">
        <v>3127</v>
      </c>
      <c r="I94" s="170" t="s">
        <v>3125</v>
      </c>
      <c r="J94" s="170"/>
      <c r="K94" s="181"/>
    </row>
    <row r="95" spans="2:11" ht="15" customHeight="1">
      <c r="B95" s="190"/>
      <c r="C95" s="170" t="s">
        <v>53</v>
      </c>
      <c r="D95" s="170"/>
      <c r="E95" s="170"/>
      <c r="F95" s="189" t="s">
        <v>3091</v>
      </c>
      <c r="G95" s="188"/>
      <c r="H95" s="170" t="s">
        <v>3128</v>
      </c>
      <c r="I95" s="170" t="s">
        <v>3125</v>
      </c>
      <c r="J95" s="170"/>
      <c r="K95" s="181"/>
    </row>
    <row r="96" spans="2:11" ht="15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5"/>
    </row>
    <row r="97" spans="2:11" ht="18.75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6"/>
    </row>
    <row r="98" spans="2:11" ht="18.75" customHeight="1"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2:11" ht="7.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9"/>
    </row>
    <row r="100" spans="2:11" ht="45" customHeight="1">
      <c r="B100" s="180"/>
      <c r="C100" s="510" t="s">
        <v>3129</v>
      </c>
      <c r="D100" s="510"/>
      <c r="E100" s="510"/>
      <c r="F100" s="510"/>
      <c r="G100" s="510"/>
      <c r="H100" s="510"/>
      <c r="I100" s="510"/>
      <c r="J100" s="510"/>
      <c r="K100" s="181"/>
    </row>
    <row r="101" spans="2:11" ht="17.25" customHeight="1">
      <c r="B101" s="180"/>
      <c r="C101" s="182" t="s">
        <v>3085</v>
      </c>
      <c r="D101" s="182"/>
      <c r="E101" s="182"/>
      <c r="F101" s="182" t="s">
        <v>3086</v>
      </c>
      <c r="G101" s="183"/>
      <c r="H101" s="182" t="s">
        <v>270</v>
      </c>
      <c r="I101" s="182" t="s">
        <v>62</v>
      </c>
      <c r="J101" s="182" t="s">
        <v>3087</v>
      </c>
      <c r="K101" s="181"/>
    </row>
    <row r="102" spans="2:11" ht="17.25" customHeight="1">
      <c r="B102" s="180"/>
      <c r="C102" s="184" t="s">
        <v>3088</v>
      </c>
      <c r="D102" s="184"/>
      <c r="E102" s="184"/>
      <c r="F102" s="185" t="s">
        <v>3089</v>
      </c>
      <c r="G102" s="186"/>
      <c r="H102" s="184"/>
      <c r="I102" s="184"/>
      <c r="J102" s="184" t="s">
        <v>3090</v>
      </c>
      <c r="K102" s="181"/>
    </row>
    <row r="103" spans="2:11" ht="5.25" customHeight="1">
      <c r="B103" s="180"/>
      <c r="C103" s="182"/>
      <c r="D103" s="182"/>
      <c r="E103" s="182"/>
      <c r="F103" s="182"/>
      <c r="G103" s="198"/>
      <c r="H103" s="182"/>
      <c r="I103" s="182"/>
      <c r="J103" s="182"/>
      <c r="K103" s="181"/>
    </row>
    <row r="104" spans="2:11" ht="15" customHeight="1">
      <c r="B104" s="180"/>
      <c r="C104" s="170" t="s">
        <v>58</v>
      </c>
      <c r="D104" s="187"/>
      <c r="E104" s="187"/>
      <c r="F104" s="189" t="s">
        <v>3091</v>
      </c>
      <c r="G104" s="198"/>
      <c r="H104" s="170" t="s">
        <v>3130</v>
      </c>
      <c r="I104" s="170" t="s">
        <v>3093</v>
      </c>
      <c r="J104" s="170">
        <v>20</v>
      </c>
      <c r="K104" s="181"/>
    </row>
    <row r="105" spans="2:11" ht="15" customHeight="1">
      <c r="B105" s="180"/>
      <c r="C105" s="170" t="s">
        <v>3094</v>
      </c>
      <c r="D105" s="170"/>
      <c r="E105" s="170"/>
      <c r="F105" s="189" t="s">
        <v>3091</v>
      </c>
      <c r="G105" s="170"/>
      <c r="H105" s="170" t="s">
        <v>3130</v>
      </c>
      <c r="I105" s="170" t="s">
        <v>3093</v>
      </c>
      <c r="J105" s="170">
        <v>120</v>
      </c>
      <c r="K105" s="181"/>
    </row>
    <row r="106" spans="2:11" ht="15" customHeight="1">
      <c r="B106" s="190"/>
      <c r="C106" s="170" t="s">
        <v>3096</v>
      </c>
      <c r="D106" s="170"/>
      <c r="E106" s="170"/>
      <c r="F106" s="189" t="s">
        <v>3097</v>
      </c>
      <c r="G106" s="170"/>
      <c r="H106" s="170" t="s">
        <v>3130</v>
      </c>
      <c r="I106" s="170" t="s">
        <v>3093</v>
      </c>
      <c r="J106" s="170">
        <v>50</v>
      </c>
      <c r="K106" s="181"/>
    </row>
    <row r="107" spans="2:11" ht="15" customHeight="1">
      <c r="B107" s="190"/>
      <c r="C107" s="170" t="s">
        <v>3099</v>
      </c>
      <c r="D107" s="170"/>
      <c r="E107" s="170"/>
      <c r="F107" s="189" t="s">
        <v>3091</v>
      </c>
      <c r="G107" s="170"/>
      <c r="H107" s="170" t="s">
        <v>3130</v>
      </c>
      <c r="I107" s="170" t="s">
        <v>3101</v>
      </c>
      <c r="J107" s="170"/>
      <c r="K107" s="181"/>
    </row>
    <row r="108" spans="2:11" ht="15" customHeight="1">
      <c r="B108" s="190"/>
      <c r="C108" s="170" t="s">
        <v>3110</v>
      </c>
      <c r="D108" s="170"/>
      <c r="E108" s="170"/>
      <c r="F108" s="189" t="s">
        <v>3097</v>
      </c>
      <c r="G108" s="170"/>
      <c r="H108" s="170" t="s">
        <v>3130</v>
      </c>
      <c r="I108" s="170" t="s">
        <v>3093</v>
      </c>
      <c r="J108" s="170">
        <v>50</v>
      </c>
      <c r="K108" s="181"/>
    </row>
    <row r="109" spans="2:11" ht="15" customHeight="1">
      <c r="B109" s="190"/>
      <c r="C109" s="170" t="s">
        <v>3118</v>
      </c>
      <c r="D109" s="170"/>
      <c r="E109" s="170"/>
      <c r="F109" s="189" t="s">
        <v>3097</v>
      </c>
      <c r="G109" s="170"/>
      <c r="H109" s="170" t="s">
        <v>3130</v>
      </c>
      <c r="I109" s="170" t="s">
        <v>3093</v>
      </c>
      <c r="J109" s="170">
        <v>50</v>
      </c>
      <c r="K109" s="181"/>
    </row>
    <row r="110" spans="2:11" ht="15" customHeight="1">
      <c r="B110" s="190"/>
      <c r="C110" s="170" t="s">
        <v>3116</v>
      </c>
      <c r="D110" s="170"/>
      <c r="E110" s="170"/>
      <c r="F110" s="189" t="s">
        <v>3097</v>
      </c>
      <c r="G110" s="170"/>
      <c r="H110" s="170" t="s">
        <v>3130</v>
      </c>
      <c r="I110" s="170" t="s">
        <v>3093</v>
      </c>
      <c r="J110" s="170">
        <v>50</v>
      </c>
      <c r="K110" s="181"/>
    </row>
    <row r="111" spans="2:11" ht="15" customHeight="1">
      <c r="B111" s="190"/>
      <c r="C111" s="170" t="s">
        <v>58</v>
      </c>
      <c r="D111" s="170"/>
      <c r="E111" s="170"/>
      <c r="F111" s="189" t="s">
        <v>3091</v>
      </c>
      <c r="G111" s="170"/>
      <c r="H111" s="170" t="s">
        <v>3131</v>
      </c>
      <c r="I111" s="170" t="s">
        <v>3093</v>
      </c>
      <c r="J111" s="170">
        <v>20</v>
      </c>
      <c r="K111" s="181"/>
    </row>
    <row r="112" spans="2:11" ht="15" customHeight="1">
      <c r="B112" s="190"/>
      <c r="C112" s="170" t="s">
        <v>3132</v>
      </c>
      <c r="D112" s="170"/>
      <c r="E112" s="170"/>
      <c r="F112" s="189" t="s">
        <v>3091</v>
      </c>
      <c r="G112" s="170"/>
      <c r="H112" s="170" t="s">
        <v>3133</v>
      </c>
      <c r="I112" s="170" t="s">
        <v>3093</v>
      </c>
      <c r="J112" s="170">
        <v>120</v>
      </c>
      <c r="K112" s="181"/>
    </row>
    <row r="113" spans="2:11" ht="15" customHeight="1">
      <c r="B113" s="190"/>
      <c r="C113" s="170" t="s">
        <v>43</v>
      </c>
      <c r="D113" s="170"/>
      <c r="E113" s="170"/>
      <c r="F113" s="189" t="s">
        <v>3091</v>
      </c>
      <c r="G113" s="170"/>
      <c r="H113" s="170" t="s">
        <v>3134</v>
      </c>
      <c r="I113" s="170" t="s">
        <v>3125</v>
      </c>
      <c r="J113" s="170"/>
      <c r="K113" s="181"/>
    </row>
    <row r="114" spans="2:11" ht="15" customHeight="1">
      <c r="B114" s="190"/>
      <c r="C114" s="170" t="s">
        <v>53</v>
      </c>
      <c r="D114" s="170"/>
      <c r="E114" s="170"/>
      <c r="F114" s="189" t="s">
        <v>3091</v>
      </c>
      <c r="G114" s="170"/>
      <c r="H114" s="170" t="s">
        <v>3135</v>
      </c>
      <c r="I114" s="170" t="s">
        <v>3125</v>
      </c>
      <c r="J114" s="170"/>
      <c r="K114" s="181"/>
    </row>
    <row r="115" spans="2:11" ht="15" customHeight="1">
      <c r="B115" s="190"/>
      <c r="C115" s="170" t="s">
        <v>62</v>
      </c>
      <c r="D115" s="170"/>
      <c r="E115" s="170"/>
      <c r="F115" s="189" t="s">
        <v>3091</v>
      </c>
      <c r="G115" s="170"/>
      <c r="H115" s="170" t="s">
        <v>3136</v>
      </c>
      <c r="I115" s="170" t="s">
        <v>3137</v>
      </c>
      <c r="J115" s="170"/>
      <c r="K115" s="181"/>
    </row>
    <row r="116" spans="2:11" ht="15" customHeight="1">
      <c r="B116" s="193"/>
      <c r="C116" s="199"/>
      <c r="D116" s="199"/>
      <c r="E116" s="199"/>
      <c r="F116" s="199"/>
      <c r="G116" s="199"/>
      <c r="H116" s="199"/>
      <c r="I116" s="199"/>
      <c r="J116" s="199"/>
      <c r="K116" s="195"/>
    </row>
    <row r="117" spans="2:11" ht="18.75" customHeight="1">
      <c r="B117" s="200"/>
      <c r="C117" s="166"/>
      <c r="D117" s="166"/>
      <c r="E117" s="166"/>
      <c r="F117" s="201"/>
      <c r="G117" s="166"/>
      <c r="H117" s="166"/>
      <c r="I117" s="166"/>
      <c r="J117" s="166"/>
      <c r="K117" s="200"/>
    </row>
    <row r="118" spans="2:11" ht="18.75" customHeight="1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2:11" ht="7.5" customHeight="1">
      <c r="B119" s="202"/>
      <c r="C119" s="203"/>
      <c r="D119" s="203"/>
      <c r="E119" s="203"/>
      <c r="F119" s="203"/>
      <c r="G119" s="203"/>
      <c r="H119" s="203"/>
      <c r="I119" s="203"/>
      <c r="J119" s="203"/>
      <c r="K119" s="204"/>
    </row>
    <row r="120" spans="2:11" ht="45" customHeight="1">
      <c r="B120" s="205"/>
      <c r="C120" s="505" t="s">
        <v>3138</v>
      </c>
      <c r="D120" s="505"/>
      <c r="E120" s="505"/>
      <c r="F120" s="505"/>
      <c r="G120" s="505"/>
      <c r="H120" s="505"/>
      <c r="I120" s="505"/>
      <c r="J120" s="505"/>
      <c r="K120" s="206"/>
    </row>
    <row r="121" spans="2:11" ht="17.25" customHeight="1">
      <c r="B121" s="207"/>
      <c r="C121" s="182" t="s">
        <v>3085</v>
      </c>
      <c r="D121" s="182"/>
      <c r="E121" s="182"/>
      <c r="F121" s="182" t="s">
        <v>3086</v>
      </c>
      <c r="G121" s="183"/>
      <c r="H121" s="182" t="s">
        <v>270</v>
      </c>
      <c r="I121" s="182" t="s">
        <v>62</v>
      </c>
      <c r="J121" s="182" t="s">
        <v>3087</v>
      </c>
      <c r="K121" s="208"/>
    </row>
    <row r="122" spans="2:11" ht="17.25" customHeight="1">
      <c r="B122" s="207"/>
      <c r="C122" s="184" t="s">
        <v>3088</v>
      </c>
      <c r="D122" s="184"/>
      <c r="E122" s="184"/>
      <c r="F122" s="185" t="s">
        <v>3089</v>
      </c>
      <c r="G122" s="186"/>
      <c r="H122" s="184"/>
      <c r="I122" s="184"/>
      <c r="J122" s="184" t="s">
        <v>3090</v>
      </c>
      <c r="K122" s="208"/>
    </row>
    <row r="123" spans="2:11" ht="5.25" customHeight="1">
      <c r="B123" s="209"/>
      <c r="C123" s="187"/>
      <c r="D123" s="187"/>
      <c r="E123" s="187"/>
      <c r="F123" s="187"/>
      <c r="G123" s="170"/>
      <c r="H123" s="187"/>
      <c r="I123" s="187"/>
      <c r="J123" s="187"/>
      <c r="K123" s="210"/>
    </row>
    <row r="124" spans="2:11" ht="15" customHeight="1">
      <c r="B124" s="209"/>
      <c r="C124" s="170" t="s">
        <v>3094</v>
      </c>
      <c r="D124" s="187"/>
      <c r="E124" s="187"/>
      <c r="F124" s="189" t="s">
        <v>3091</v>
      </c>
      <c r="G124" s="170"/>
      <c r="H124" s="170" t="s">
        <v>3130</v>
      </c>
      <c r="I124" s="170" t="s">
        <v>3093</v>
      </c>
      <c r="J124" s="170">
        <v>120</v>
      </c>
      <c r="K124" s="211"/>
    </row>
    <row r="125" spans="2:11" ht="15" customHeight="1">
      <c r="B125" s="209"/>
      <c r="C125" s="170" t="s">
        <v>3139</v>
      </c>
      <c r="D125" s="170"/>
      <c r="E125" s="170"/>
      <c r="F125" s="189" t="s">
        <v>3091</v>
      </c>
      <c r="G125" s="170"/>
      <c r="H125" s="170" t="s">
        <v>3140</v>
      </c>
      <c r="I125" s="170" t="s">
        <v>3093</v>
      </c>
      <c r="J125" s="170" t="s">
        <v>3141</v>
      </c>
      <c r="K125" s="211"/>
    </row>
    <row r="126" spans="2:11" ht="15" customHeight="1">
      <c r="B126" s="209"/>
      <c r="C126" s="170" t="s">
        <v>3040</v>
      </c>
      <c r="D126" s="170"/>
      <c r="E126" s="170"/>
      <c r="F126" s="189" t="s">
        <v>3091</v>
      </c>
      <c r="G126" s="170"/>
      <c r="H126" s="170" t="s">
        <v>3142</v>
      </c>
      <c r="I126" s="170" t="s">
        <v>3093</v>
      </c>
      <c r="J126" s="170" t="s">
        <v>3141</v>
      </c>
      <c r="K126" s="211"/>
    </row>
    <row r="127" spans="2:11" ht="15" customHeight="1">
      <c r="B127" s="209"/>
      <c r="C127" s="170" t="s">
        <v>3102</v>
      </c>
      <c r="D127" s="170"/>
      <c r="E127" s="170"/>
      <c r="F127" s="189" t="s">
        <v>3097</v>
      </c>
      <c r="G127" s="170"/>
      <c r="H127" s="170" t="s">
        <v>3103</v>
      </c>
      <c r="I127" s="170" t="s">
        <v>3093</v>
      </c>
      <c r="J127" s="170">
        <v>15</v>
      </c>
      <c r="K127" s="211"/>
    </row>
    <row r="128" spans="2:11" ht="15" customHeight="1">
      <c r="B128" s="209"/>
      <c r="C128" s="191" t="s">
        <v>3104</v>
      </c>
      <c r="D128" s="191"/>
      <c r="E128" s="191"/>
      <c r="F128" s="192" t="s">
        <v>3097</v>
      </c>
      <c r="G128" s="191"/>
      <c r="H128" s="191" t="s">
        <v>3105</v>
      </c>
      <c r="I128" s="191" t="s">
        <v>3093</v>
      </c>
      <c r="J128" s="191">
        <v>15</v>
      </c>
      <c r="K128" s="211"/>
    </row>
    <row r="129" spans="2:11" ht="15" customHeight="1">
      <c r="B129" s="209"/>
      <c r="C129" s="191" t="s">
        <v>3106</v>
      </c>
      <c r="D129" s="191"/>
      <c r="E129" s="191"/>
      <c r="F129" s="192" t="s">
        <v>3097</v>
      </c>
      <c r="G129" s="191"/>
      <c r="H129" s="191" t="s">
        <v>3107</v>
      </c>
      <c r="I129" s="191" t="s">
        <v>3093</v>
      </c>
      <c r="J129" s="191">
        <v>20</v>
      </c>
      <c r="K129" s="211"/>
    </row>
    <row r="130" spans="2:11" ht="15" customHeight="1">
      <c r="B130" s="209"/>
      <c r="C130" s="191" t="s">
        <v>3108</v>
      </c>
      <c r="D130" s="191"/>
      <c r="E130" s="191"/>
      <c r="F130" s="192" t="s">
        <v>3097</v>
      </c>
      <c r="G130" s="191"/>
      <c r="H130" s="191" t="s">
        <v>3109</v>
      </c>
      <c r="I130" s="191" t="s">
        <v>3093</v>
      </c>
      <c r="J130" s="191">
        <v>20</v>
      </c>
      <c r="K130" s="211"/>
    </row>
    <row r="131" spans="2:11" ht="15" customHeight="1">
      <c r="B131" s="209"/>
      <c r="C131" s="170" t="s">
        <v>3096</v>
      </c>
      <c r="D131" s="170"/>
      <c r="E131" s="170"/>
      <c r="F131" s="189" t="s">
        <v>3097</v>
      </c>
      <c r="G131" s="170"/>
      <c r="H131" s="170" t="s">
        <v>3130</v>
      </c>
      <c r="I131" s="170" t="s">
        <v>3093</v>
      </c>
      <c r="J131" s="170">
        <v>50</v>
      </c>
      <c r="K131" s="211"/>
    </row>
    <row r="132" spans="2:11" ht="15" customHeight="1">
      <c r="B132" s="209"/>
      <c r="C132" s="170" t="s">
        <v>3110</v>
      </c>
      <c r="D132" s="170"/>
      <c r="E132" s="170"/>
      <c r="F132" s="189" t="s">
        <v>3097</v>
      </c>
      <c r="G132" s="170"/>
      <c r="H132" s="170" t="s">
        <v>3130</v>
      </c>
      <c r="I132" s="170" t="s">
        <v>3093</v>
      </c>
      <c r="J132" s="170">
        <v>50</v>
      </c>
      <c r="K132" s="211"/>
    </row>
    <row r="133" spans="2:11" ht="15" customHeight="1">
      <c r="B133" s="209"/>
      <c r="C133" s="170" t="s">
        <v>3116</v>
      </c>
      <c r="D133" s="170"/>
      <c r="E133" s="170"/>
      <c r="F133" s="189" t="s">
        <v>3097</v>
      </c>
      <c r="G133" s="170"/>
      <c r="H133" s="170" t="s">
        <v>3130</v>
      </c>
      <c r="I133" s="170" t="s">
        <v>3093</v>
      </c>
      <c r="J133" s="170">
        <v>50</v>
      </c>
      <c r="K133" s="211"/>
    </row>
    <row r="134" spans="2:11" ht="15" customHeight="1">
      <c r="B134" s="209"/>
      <c r="C134" s="170" t="s">
        <v>3118</v>
      </c>
      <c r="D134" s="170"/>
      <c r="E134" s="170"/>
      <c r="F134" s="189" t="s">
        <v>3097</v>
      </c>
      <c r="G134" s="170"/>
      <c r="H134" s="170" t="s">
        <v>3130</v>
      </c>
      <c r="I134" s="170" t="s">
        <v>3093</v>
      </c>
      <c r="J134" s="170">
        <v>50</v>
      </c>
      <c r="K134" s="211"/>
    </row>
    <row r="135" spans="2:11" ht="15" customHeight="1">
      <c r="B135" s="209"/>
      <c r="C135" s="170" t="s">
        <v>275</v>
      </c>
      <c r="D135" s="170"/>
      <c r="E135" s="170"/>
      <c r="F135" s="189" t="s">
        <v>3097</v>
      </c>
      <c r="G135" s="170"/>
      <c r="H135" s="170" t="s">
        <v>3143</v>
      </c>
      <c r="I135" s="170" t="s">
        <v>3093</v>
      </c>
      <c r="J135" s="170">
        <v>255</v>
      </c>
      <c r="K135" s="211"/>
    </row>
    <row r="136" spans="2:11" ht="15" customHeight="1">
      <c r="B136" s="209"/>
      <c r="C136" s="170" t="s">
        <v>3120</v>
      </c>
      <c r="D136" s="170"/>
      <c r="E136" s="170"/>
      <c r="F136" s="189" t="s">
        <v>3091</v>
      </c>
      <c r="G136" s="170"/>
      <c r="H136" s="170" t="s">
        <v>3144</v>
      </c>
      <c r="I136" s="170" t="s">
        <v>3122</v>
      </c>
      <c r="J136" s="170"/>
      <c r="K136" s="211"/>
    </row>
    <row r="137" spans="2:11" ht="15" customHeight="1">
      <c r="B137" s="209"/>
      <c r="C137" s="170" t="s">
        <v>3123</v>
      </c>
      <c r="D137" s="170"/>
      <c r="E137" s="170"/>
      <c r="F137" s="189" t="s">
        <v>3091</v>
      </c>
      <c r="G137" s="170"/>
      <c r="H137" s="170" t="s">
        <v>3145</v>
      </c>
      <c r="I137" s="170" t="s">
        <v>3125</v>
      </c>
      <c r="J137" s="170"/>
      <c r="K137" s="211"/>
    </row>
    <row r="138" spans="2:11" ht="15" customHeight="1">
      <c r="B138" s="209"/>
      <c r="C138" s="170" t="s">
        <v>3126</v>
      </c>
      <c r="D138" s="170"/>
      <c r="E138" s="170"/>
      <c r="F138" s="189" t="s">
        <v>3091</v>
      </c>
      <c r="G138" s="170"/>
      <c r="H138" s="170" t="s">
        <v>3126</v>
      </c>
      <c r="I138" s="170" t="s">
        <v>3125</v>
      </c>
      <c r="J138" s="170"/>
      <c r="K138" s="211"/>
    </row>
    <row r="139" spans="2:11" ht="15" customHeight="1">
      <c r="B139" s="209"/>
      <c r="C139" s="170" t="s">
        <v>43</v>
      </c>
      <c r="D139" s="170"/>
      <c r="E139" s="170"/>
      <c r="F139" s="189" t="s">
        <v>3091</v>
      </c>
      <c r="G139" s="170"/>
      <c r="H139" s="170" t="s">
        <v>3146</v>
      </c>
      <c r="I139" s="170" t="s">
        <v>3125</v>
      </c>
      <c r="J139" s="170"/>
      <c r="K139" s="211"/>
    </row>
    <row r="140" spans="2:11" ht="15" customHeight="1">
      <c r="B140" s="209"/>
      <c r="C140" s="170" t="s">
        <v>3147</v>
      </c>
      <c r="D140" s="170"/>
      <c r="E140" s="170"/>
      <c r="F140" s="189" t="s">
        <v>3091</v>
      </c>
      <c r="G140" s="170"/>
      <c r="H140" s="170" t="s">
        <v>3148</v>
      </c>
      <c r="I140" s="170" t="s">
        <v>3125</v>
      </c>
      <c r="J140" s="170"/>
      <c r="K140" s="211"/>
    </row>
    <row r="141" spans="2:11" ht="15" customHeight="1">
      <c r="B141" s="212"/>
      <c r="C141" s="213"/>
      <c r="D141" s="213"/>
      <c r="E141" s="213"/>
      <c r="F141" s="213"/>
      <c r="G141" s="213"/>
      <c r="H141" s="213"/>
      <c r="I141" s="213"/>
      <c r="J141" s="213"/>
      <c r="K141" s="214"/>
    </row>
    <row r="142" spans="2:11" ht="18.75" customHeight="1">
      <c r="B142" s="166"/>
      <c r="C142" s="166"/>
      <c r="D142" s="166"/>
      <c r="E142" s="166"/>
      <c r="F142" s="201"/>
      <c r="G142" s="166"/>
      <c r="H142" s="166"/>
      <c r="I142" s="166"/>
      <c r="J142" s="166"/>
      <c r="K142" s="166"/>
    </row>
    <row r="143" spans="2:11" ht="18.75" customHeight="1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7.5" customHeight="1">
      <c r="B144" s="177"/>
      <c r="C144" s="178"/>
      <c r="D144" s="178"/>
      <c r="E144" s="178"/>
      <c r="F144" s="178"/>
      <c r="G144" s="178"/>
      <c r="H144" s="178"/>
      <c r="I144" s="178"/>
      <c r="J144" s="178"/>
      <c r="K144" s="179"/>
    </row>
    <row r="145" spans="2:11" ht="45" customHeight="1">
      <c r="B145" s="180"/>
      <c r="C145" s="510" t="s">
        <v>3149</v>
      </c>
      <c r="D145" s="510"/>
      <c r="E145" s="510"/>
      <c r="F145" s="510"/>
      <c r="G145" s="510"/>
      <c r="H145" s="510"/>
      <c r="I145" s="510"/>
      <c r="J145" s="510"/>
      <c r="K145" s="181"/>
    </row>
    <row r="146" spans="2:11" ht="17.25" customHeight="1">
      <c r="B146" s="180"/>
      <c r="C146" s="182" t="s">
        <v>3085</v>
      </c>
      <c r="D146" s="182"/>
      <c r="E146" s="182"/>
      <c r="F146" s="182" t="s">
        <v>3086</v>
      </c>
      <c r="G146" s="183"/>
      <c r="H146" s="182" t="s">
        <v>270</v>
      </c>
      <c r="I146" s="182" t="s">
        <v>62</v>
      </c>
      <c r="J146" s="182" t="s">
        <v>3087</v>
      </c>
      <c r="K146" s="181"/>
    </row>
    <row r="147" spans="2:11" ht="17.25" customHeight="1">
      <c r="B147" s="180"/>
      <c r="C147" s="184" t="s">
        <v>3088</v>
      </c>
      <c r="D147" s="184"/>
      <c r="E147" s="184"/>
      <c r="F147" s="185" t="s">
        <v>3089</v>
      </c>
      <c r="G147" s="186"/>
      <c r="H147" s="184"/>
      <c r="I147" s="184"/>
      <c r="J147" s="184" t="s">
        <v>3090</v>
      </c>
      <c r="K147" s="181"/>
    </row>
    <row r="148" spans="2:11" ht="5.25" customHeight="1">
      <c r="B148" s="190"/>
      <c r="C148" s="187"/>
      <c r="D148" s="187"/>
      <c r="E148" s="187"/>
      <c r="F148" s="187"/>
      <c r="G148" s="188"/>
      <c r="H148" s="187"/>
      <c r="I148" s="187"/>
      <c r="J148" s="187"/>
      <c r="K148" s="211"/>
    </row>
    <row r="149" spans="2:11" ht="15" customHeight="1">
      <c r="B149" s="190"/>
      <c r="C149" s="215" t="s">
        <v>3094</v>
      </c>
      <c r="D149" s="170"/>
      <c r="E149" s="170"/>
      <c r="F149" s="216" t="s">
        <v>3091</v>
      </c>
      <c r="G149" s="170"/>
      <c r="H149" s="215" t="s">
        <v>3130</v>
      </c>
      <c r="I149" s="215" t="s">
        <v>3093</v>
      </c>
      <c r="J149" s="215">
        <v>120</v>
      </c>
      <c r="K149" s="211"/>
    </row>
    <row r="150" spans="2:11" ht="15" customHeight="1">
      <c r="B150" s="190"/>
      <c r="C150" s="215" t="s">
        <v>3139</v>
      </c>
      <c r="D150" s="170"/>
      <c r="E150" s="170"/>
      <c r="F150" s="216" t="s">
        <v>3091</v>
      </c>
      <c r="G150" s="170"/>
      <c r="H150" s="215" t="s">
        <v>3150</v>
      </c>
      <c r="I150" s="215" t="s">
        <v>3093</v>
      </c>
      <c r="J150" s="215" t="s">
        <v>3141</v>
      </c>
      <c r="K150" s="211"/>
    </row>
    <row r="151" spans="2:11" ht="15" customHeight="1">
      <c r="B151" s="190"/>
      <c r="C151" s="215" t="s">
        <v>3040</v>
      </c>
      <c r="D151" s="170"/>
      <c r="E151" s="170"/>
      <c r="F151" s="216" t="s">
        <v>3091</v>
      </c>
      <c r="G151" s="170"/>
      <c r="H151" s="215" t="s">
        <v>3151</v>
      </c>
      <c r="I151" s="215" t="s">
        <v>3093</v>
      </c>
      <c r="J151" s="215" t="s">
        <v>3141</v>
      </c>
      <c r="K151" s="211"/>
    </row>
    <row r="152" spans="2:11" ht="15" customHeight="1">
      <c r="B152" s="190"/>
      <c r="C152" s="215" t="s">
        <v>3096</v>
      </c>
      <c r="D152" s="170"/>
      <c r="E152" s="170"/>
      <c r="F152" s="216" t="s">
        <v>3097</v>
      </c>
      <c r="G152" s="170"/>
      <c r="H152" s="215" t="s">
        <v>3130</v>
      </c>
      <c r="I152" s="215" t="s">
        <v>3093</v>
      </c>
      <c r="J152" s="215">
        <v>50</v>
      </c>
      <c r="K152" s="211"/>
    </row>
    <row r="153" spans="2:11" ht="15" customHeight="1">
      <c r="B153" s="190"/>
      <c r="C153" s="215" t="s">
        <v>3099</v>
      </c>
      <c r="D153" s="170"/>
      <c r="E153" s="170"/>
      <c r="F153" s="216" t="s">
        <v>3091</v>
      </c>
      <c r="G153" s="170"/>
      <c r="H153" s="215" t="s">
        <v>3130</v>
      </c>
      <c r="I153" s="215" t="s">
        <v>3101</v>
      </c>
      <c r="J153" s="215"/>
      <c r="K153" s="211"/>
    </row>
    <row r="154" spans="2:11" ht="15" customHeight="1">
      <c r="B154" s="190"/>
      <c r="C154" s="215" t="s">
        <v>3110</v>
      </c>
      <c r="D154" s="170"/>
      <c r="E154" s="170"/>
      <c r="F154" s="216" t="s">
        <v>3097</v>
      </c>
      <c r="G154" s="170"/>
      <c r="H154" s="215" t="s">
        <v>3130</v>
      </c>
      <c r="I154" s="215" t="s">
        <v>3093</v>
      </c>
      <c r="J154" s="215">
        <v>50</v>
      </c>
      <c r="K154" s="211"/>
    </row>
    <row r="155" spans="2:11" ht="15" customHeight="1">
      <c r="B155" s="190"/>
      <c r="C155" s="215" t="s">
        <v>3118</v>
      </c>
      <c r="D155" s="170"/>
      <c r="E155" s="170"/>
      <c r="F155" s="216" t="s">
        <v>3097</v>
      </c>
      <c r="G155" s="170"/>
      <c r="H155" s="215" t="s">
        <v>3130</v>
      </c>
      <c r="I155" s="215" t="s">
        <v>3093</v>
      </c>
      <c r="J155" s="215">
        <v>50</v>
      </c>
      <c r="K155" s="211"/>
    </row>
    <row r="156" spans="2:11" ht="15" customHeight="1">
      <c r="B156" s="190"/>
      <c r="C156" s="215" t="s">
        <v>3116</v>
      </c>
      <c r="D156" s="170"/>
      <c r="E156" s="170"/>
      <c r="F156" s="216" t="s">
        <v>3097</v>
      </c>
      <c r="G156" s="170"/>
      <c r="H156" s="215" t="s">
        <v>3130</v>
      </c>
      <c r="I156" s="215" t="s">
        <v>3093</v>
      </c>
      <c r="J156" s="215">
        <v>50</v>
      </c>
      <c r="K156" s="211"/>
    </row>
    <row r="157" spans="2:11" ht="15" customHeight="1">
      <c r="B157" s="190"/>
      <c r="C157" s="215" t="s">
        <v>217</v>
      </c>
      <c r="D157" s="170"/>
      <c r="E157" s="170"/>
      <c r="F157" s="216" t="s">
        <v>3091</v>
      </c>
      <c r="G157" s="170"/>
      <c r="H157" s="215" t="s">
        <v>3152</v>
      </c>
      <c r="I157" s="215" t="s">
        <v>3093</v>
      </c>
      <c r="J157" s="215" t="s">
        <v>3153</v>
      </c>
      <c r="K157" s="211"/>
    </row>
    <row r="158" spans="2:11" ht="15" customHeight="1">
      <c r="B158" s="190"/>
      <c r="C158" s="215" t="s">
        <v>3154</v>
      </c>
      <c r="D158" s="170"/>
      <c r="E158" s="170"/>
      <c r="F158" s="216" t="s">
        <v>3091</v>
      </c>
      <c r="G158" s="170"/>
      <c r="H158" s="215" t="s">
        <v>3155</v>
      </c>
      <c r="I158" s="215" t="s">
        <v>3125</v>
      </c>
      <c r="J158" s="215"/>
      <c r="K158" s="211"/>
    </row>
    <row r="159" spans="2:11" ht="15" customHeight="1">
      <c r="B159" s="217"/>
      <c r="C159" s="199"/>
      <c r="D159" s="199"/>
      <c r="E159" s="199"/>
      <c r="F159" s="199"/>
      <c r="G159" s="199"/>
      <c r="H159" s="199"/>
      <c r="I159" s="199"/>
      <c r="J159" s="199"/>
      <c r="K159" s="218"/>
    </row>
    <row r="160" spans="2:11" ht="18.75" customHeight="1">
      <c r="B160" s="166"/>
      <c r="C160" s="170"/>
      <c r="D160" s="170"/>
      <c r="E160" s="170"/>
      <c r="F160" s="189"/>
      <c r="G160" s="170"/>
      <c r="H160" s="170"/>
      <c r="I160" s="170"/>
      <c r="J160" s="170"/>
      <c r="K160" s="166"/>
    </row>
    <row r="161" spans="2:11" ht="18.75" customHeight="1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7.5" customHeight="1">
      <c r="B162" s="158"/>
      <c r="C162" s="159"/>
      <c r="D162" s="159"/>
      <c r="E162" s="159"/>
      <c r="F162" s="159"/>
      <c r="G162" s="159"/>
      <c r="H162" s="159"/>
      <c r="I162" s="159"/>
      <c r="J162" s="159"/>
      <c r="K162" s="160"/>
    </row>
    <row r="163" spans="2:11" ht="45" customHeight="1">
      <c r="B163" s="161"/>
      <c r="C163" s="505" t="s">
        <v>3156</v>
      </c>
      <c r="D163" s="505"/>
      <c r="E163" s="505"/>
      <c r="F163" s="505"/>
      <c r="G163" s="505"/>
      <c r="H163" s="505"/>
      <c r="I163" s="505"/>
      <c r="J163" s="505"/>
      <c r="K163" s="162"/>
    </row>
    <row r="164" spans="2:11" ht="17.25" customHeight="1">
      <c r="B164" s="161"/>
      <c r="C164" s="182" t="s">
        <v>3085</v>
      </c>
      <c r="D164" s="182"/>
      <c r="E164" s="182"/>
      <c r="F164" s="182" t="s">
        <v>3086</v>
      </c>
      <c r="G164" s="219"/>
      <c r="H164" s="220" t="s">
        <v>270</v>
      </c>
      <c r="I164" s="220" t="s">
        <v>62</v>
      </c>
      <c r="J164" s="182" t="s">
        <v>3087</v>
      </c>
      <c r="K164" s="162"/>
    </row>
    <row r="165" spans="2:11" ht="17.25" customHeight="1">
      <c r="B165" s="163"/>
      <c r="C165" s="184" t="s">
        <v>3088</v>
      </c>
      <c r="D165" s="184"/>
      <c r="E165" s="184"/>
      <c r="F165" s="185" t="s">
        <v>3089</v>
      </c>
      <c r="G165" s="221"/>
      <c r="H165" s="222"/>
      <c r="I165" s="222"/>
      <c r="J165" s="184" t="s">
        <v>3090</v>
      </c>
      <c r="K165" s="164"/>
    </row>
    <row r="166" spans="2:11" ht="5.25" customHeight="1">
      <c r="B166" s="190"/>
      <c r="C166" s="187"/>
      <c r="D166" s="187"/>
      <c r="E166" s="187"/>
      <c r="F166" s="187"/>
      <c r="G166" s="188"/>
      <c r="H166" s="187"/>
      <c r="I166" s="187"/>
      <c r="J166" s="187"/>
      <c r="K166" s="211"/>
    </row>
    <row r="167" spans="2:11" ht="15" customHeight="1">
      <c r="B167" s="190"/>
      <c r="C167" s="170" t="s">
        <v>3094</v>
      </c>
      <c r="D167" s="170"/>
      <c r="E167" s="170"/>
      <c r="F167" s="189" t="s">
        <v>3091</v>
      </c>
      <c r="G167" s="170"/>
      <c r="H167" s="170" t="s">
        <v>3130</v>
      </c>
      <c r="I167" s="170" t="s">
        <v>3093</v>
      </c>
      <c r="J167" s="170">
        <v>120</v>
      </c>
      <c r="K167" s="211"/>
    </row>
    <row r="168" spans="2:11" ht="15" customHeight="1">
      <c r="B168" s="190"/>
      <c r="C168" s="170" t="s">
        <v>3139</v>
      </c>
      <c r="D168" s="170"/>
      <c r="E168" s="170"/>
      <c r="F168" s="189" t="s">
        <v>3091</v>
      </c>
      <c r="G168" s="170"/>
      <c r="H168" s="170" t="s">
        <v>3140</v>
      </c>
      <c r="I168" s="170" t="s">
        <v>3093</v>
      </c>
      <c r="J168" s="170" t="s">
        <v>3141</v>
      </c>
      <c r="K168" s="211"/>
    </row>
    <row r="169" spans="2:11" ht="15" customHeight="1">
      <c r="B169" s="190"/>
      <c r="C169" s="170" t="s">
        <v>3040</v>
      </c>
      <c r="D169" s="170"/>
      <c r="E169" s="170"/>
      <c r="F169" s="189" t="s">
        <v>3091</v>
      </c>
      <c r="G169" s="170"/>
      <c r="H169" s="170" t="s">
        <v>3157</v>
      </c>
      <c r="I169" s="170" t="s">
        <v>3093</v>
      </c>
      <c r="J169" s="170" t="s">
        <v>3141</v>
      </c>
      <c r="K169" s="211"/>
    </row>
    <row r="170" spans="2:11" ht="15" customHeight="1">
      <c r="B170" s="190"/>
      <c r="C170" s="170" t="s">
        <v>3096</v>
      </c>
      <c r="D170" s="170"/>
      <c r="E170" s="170"/>
      <c r="F170" s="189" t="s">
        <v>3097</v>
      </c>
      <c r="G170" s="170"/>
      <c r="H170" s="170" t="s">
        <v>3157</v>
      </c>
      <c r="I170" s="170" t="s">
        <v>3093</v>
      </c>
      <c r="J170" s="170">
        <v>50</v>
      </c>
      <c r="K170" s="211"/>
    </row>
    <row r="171" spans="2:11" ht="15" customHeight="1">
      <c r="B171" s="190"/>
      <c r="C171" s="170" t="s">
        <v>3099</v>
      </c>
      <c r="D171" s="170"/>
      <c r="E171" s="170"/>
      <c r="F171" s="189" t="s">
        <v>3091</v>
      </c>
      <c r="G171" s="170"/>
      <c r="H171" s="170" t="s">
        <v>3157</v>
      </c>
      <c r="I171" s="170" t="s">
        <v>3101</v>
      </c>
      <c r="J171" s="170"/>
      <c r="K171" s="211"/>
    </row>
    <row r="172" spans="2:11" ht="15" customHeight="1">
      <c r="B172" s="190"/>
      <c r="C172" s="170" t="s">
        <v>3110</v>
      </c>
      <c r="D172" s="170"/>
      <c r="E172" s="170"/>
      <c r="F172" s="189" t="s">
        <v>3097</v>
      </c>
      <c r="G172" s="170"/>
      <c r="H172" s="170" t="s">
        <v>3157</v>
      </c>
      <c r="I172" s="170" t="s">
        <v>3093</v>
      </c>
      <c r="J172" s="170">
        <v>50</v>
      </c>
      <c r="K172" s="211"/>
    </row>
    <row r="173" spans="2:11" ht="15" customHeight="1">
      <c r="B173" s="190"/>
      <c r="C173" s="170" t="s">
        <v>3118</v>
      </c>
      <c r="D173" s="170"/>
      <c r="E173" s="170"/>
      <c r="F173" s="189" t="s">
        <v>3097</v>
      </c>
      <c r="G173" s="170"/>
      <c r="H173" s="170" t="s">
        <v>3157</v>
      </c>
      <c r="I173" s="170" t="s">
        <v>3093</v>
      </c>
      <c r="J173" s="170">
        <v>50</v>
      </c>
      <c r="K173" s="211"/>
    </row>
    <row r="174" spans="2:11" ht="15" customHeight="1">
      <c r="B174" s="190"/>
      <c r="C174" s="170" t="s">
        <v>3116</v>
      </c>
      <c r="D174" s="170"/>
      <c r="E174" s="170"/>
      <c r="F174" s="189" t="s">
        <v>3097</v>
      </c>
      <c r="G174" s="170"/>
      <c r="H174" s="170" t="s">
        <v>3157</v>
      </c>
      <c r="I174" s="170" t="s">
        <v>3093</v>
      </c>
      <c r="J174" s="170">
        <v>50</v>
      </c>
      <c r="K174" s="211"/>
    </row>
    <row r="175" spans="2:11" ht="15" customHeight="1">
      <c r="B175" s="190"/>
      <c r="C175" s="170" t="s">
        <v>269</v>
      </c>
      <c r="D175" s="170"/>
      <c r="E175" s="170"/>
      <c r="F175" s="189" t="s">
        <v>3091</v>
      </c>
      <c r="G175" s="170"/>
      <c r="H175" s="170" t="s">
        <v>3158</v>
      </c>
      <c r="I175" s="170" t="s">
        <v>3159</v>
      </c>
      <c r="J175" s="170"/>
      <c r="K175" s="211"/>
    </row>
    <row r="176" spans="2:11" ht="15" customHeight="1">
      <c r="B176" s="190"/>
      <c r="C176" s="170" t="s">
        <v>62</v>
      </c>
      <c r="D176" s="170"/>
      <c r="E176" s="170"/>
      <c r="F176" s="189" t="s">
        <v>3091</v>
      </c>
      <c r="G176" s="170"/>
      <c r="H176" s="170" t="s">
        <v>3160</v>
      </c>
      <c r="I176" s="170" t="s">
        <v>3161</v>
      </c>
      <c r="J176" s="170">
        <v>1</v>
      </c>
      <c r="K176" s="211"/>
    </row>
    <row r="177" spans="2:11" ht="15" customHeight="1">
      <c r="B177" s="190"/>
      <c r="C177" s="170" t="s">
        <v>58</v>
      </c>
      <c r="D177" s="170"/>
      <c r="E177" s="170"/>
      <c r="F177" s="189" t="s">
        <v>3091</v>
      </c>
      <c r="G177" s="170"/>
      <c r="H177" s="170" t="s">
        <v>3162</v>
      </c>
      <c r="I177" s="170" t="s">
        <v>3093</v>
      </c>
      <c r="J177" s="170">
        <v>20</v>
      </c>
      <c r="K177" s="211"/>
    </row>
    <row r="178" spans="2:11" ht="15" customHeight="1">
      <c r="B178" s="190"/>
      <c r="C178" s="170" t="s">
        <v>270</v>
      </c>
      <c r="D178" s="170"/>
      <c r="E178" s="170"/>
      <c r="F178" s="189" t="s">
        <v>3091</v>
      </c>
      <c r="G178" s="170"/>
      <c r="H178" s="170" t="s">
        <v>3163</v>
      </c>
      <c r="I178" s="170" t="s">
        <v>3093</v>
      </c>
      <c r="J178" s="170">
        <v>255</v>
      </c>
      <c r="K178" s="211"/>
    </row>
    <row r="179" spans="2:11" ht="15" customHeight="1">
      <c r="B179" s="190"/>
      <c r="C179" s="170" t="s">
        <v>271</v>
      </c>
      <c r="D179" s="170"/>
      <c r="E179" s="170"/>
      <c r="F179" s="189" t="s">
        <v>3091</v>
      </c>
      <c r="G179" s="170"/>
      <c r="H179" s="170" t="s">
        <v>3056</v>
      </c>
      <c r="I179" s="170" t="s">
        <v>3093</v>
      </c>
      <c r="J179" s="170">
        <v>10</v>
      </c>
      <c r="K179" s="211"/>
    </row>
    <row r="180" spans="2:11" ht="15" customHeight="1">
      <c r="B180" s="190"/>
      <c r="C180" s="170" t="s">
        <v>272</v>
      </c>
      <c r="D180" s="170"/>
      <c r="E180" s="170"/>
      <c r="F180" s="189" t="s">
        <v>3091</v>
      </c>
      <c r="G180" s="170"/>
      <c r="H180" s="170" t="s">
        <v>3164</v>
      </c>
      <c r="I180" s="170" t="s">
        <v>3125</v>
      </c>
      <c r="J180" s="170"/>
      <c r="K180" s="211"/>
    </row>
    <row r="181" spans="2:11" ht="15" customHeight="1">
      <c r="B181" s="190"/>
      <c r="C181" s="170" t="s">
        <v>3165</v>
      </c>
      <c r="D181" s="170"/>
      <c r="E181" s="170"/>
      <c r="F181" s="189" t="s">
        <v>3091</v>
      </c>
      <c r="G181" s="170"/>
      <c r="H181" s="170" t="s">
        <v>3166</v>
      </c>
      <c r="I181" s="170" t="s">
        <v>3125</v>
      </c>
      <c r="J181" s="170"/>
      <c r="K181" s="211"/>
    </row>
    <row r="182" spans="2:11" ht="15" customHeight="1">
      <c r="B182" s="190"/>
      <c r="C182" s="170" t="s">
        <v>3154</v>
      </c>
      <c r="D182" s="170"/>
      <c r="E182" s="170"/>
      <c r="F182" s="189" t="s">
        <v>3091</v>
      </c>
      <c r="G182" s="170"/>
      <c r="H182" s="170" t="s">
        <v>3167</v>
      </c>
      <c r="I182" s="170" t="s">
        <v>3125</v>
      </c>
      <c r="J182" s="170"/>
      <c r="K182" s="211"/>
    </row>
    <row r="183" spans="2:11" ht="15" customHeight="1">
      <c r="B183" s="190"/>
      <c r="C183" s="170" t="s">
        <v>274</v>
      </c>
      <c r="D183" s="170"/>
      <c r="E183" s="170"/>
      <c r="F183" s="189" t="s">
        <v>3097</v>
      </c>
      <c r="G183" s="170"/>
      <c r="H183" s="170" t="s">
        <v>3168</v>
      </c>
      <c r="I183" s="170" t="s">
        <v>3093</v>
      </c>
      <c r="J183" s="170">
        <v>50</v>
      </c>
      <c r="K183" s="211"/>
    </row>
    <row r="184" spans="2:11" ht="15" customHeight="1">
      <c r="B184" s="190"/>
      <c r="C184" s="170" t="s">
        <v>3169</v>
      </c>
      <c r="D184" s="170"/>
      <c r="E184" s="170"/>
      <c r="F184" s="189" t="s">
        <v>3097</v>
      </c>
      <c r="G184" s="170"/>
      <c r="H184" s="170" t="s">
        <v>3170</v>
      </c>
      <c r="I184" s="170" t="s">
        <v>3171</v>
      </c>
      <c r="J184" s="170"/>
      <c r="K184" s="211"/>
    </row>
    <row r="185" spans="2:11" ht="15" customHeight="1">
      <c r="B185" s="190"/>
      <c r="C185" s="170" t="s">
        <v>3172</v>
      </c>
      <c r="D185" s="170"/>
      <c r="E185" s="170"/>
      <c r="F185" s="189" t="s">
        <v>3097</v>
      </c>
      <c r="G185" s="170"/>
      <c r="H185" s="170" t="s">
        <v>3173</v>
      </c>
      <c r="I185" s="170" t="s">
        <v>3171</v>
      </c>
      <c r="J185" s="170"/>
      <c r="K185" s="211"/>
    </row>
    <row r="186" spans="2:11" ht="15" customHeight="1">
      <c r="B186" s="190"/>
      <c r="C186" s="170" t="s">
        <v>3174</v>
      </c>
      <c r="D186" s="170"/>
      <c r="E186" s="170"/>
      <c r="F186" s="189" t="s">
        <v>3097</v>
      </c>
      <c r="G186" s="170"/>
      <c r="H186" s="170" t="s">
        <v>3175</v>
      </c>
      <c r="I186" s="170" t="s">
        <v>3171</v>
      </c>
      <c r="J186" s="170"/>
      <c r="K186" s="211"/>
    </row>
    <row r="187" spans="2:11" ht="15" customHeight="1">
      <c r="B187" s="190"/>
      <c r="C187" s="223" t="s">
        <v>3176</v>
      </c>
      <c r="D187" s="170"/>
      <c r="E187" s="170"/>
      <c r="F187" s="189" t="s">
        <v>3097</v>
      </c>
      <c r="G187" s="170"/>
      <c r="H187" s="170" t="s">
        <v>3177</v>
      </c>
      <c r="I187" s="170" t="s">
        <v>3178</v>
      </c>
      <c r="J187" s="224" t="s">
        <v>3179</v>
      </c>
      <c r="K187" s="211"/>
    </row>
    <row r="188" spans="2:11" ht="15" customHeight="1">
      <c r="B188" s="190"/>
      <c r="C188" s="175" t="s">
        <v>47</v>
      </c>
      <c r="D188" s="170"/>
      <c r="E188" s="170"/>
      <c r="F188" s="189" t="s">
        <v>3091</v>
      </c>
      <c r="G188" s="170"/>
      <c r="H188" s="166" t="s">
        <v>3180</v>
      </c>
      <c r="I188" s="170" t="s">
        <v>3181</v>
      </c>
      <c r="J188" s="170"/>
      <c r="K188" s="211"/>
    </row>
    <row r="189" spans="2:11" ht="15" customHeight="1">
      <c r="B189" s="190"/>
      <c r="C189" s="175" t="s">
        <v>3182</v>
      </c>
      <c r="D189" s="170"/>
      <c r="E189" s="170"/>
      <c r="F189" s="189" t="s">
        <v>3091</v>
      </c>
      <c r="G189" s="170"/>
      <c r="H189" s="170" t="s">
        <v>3183</v>
      </c>
      <c r="I189" s="170" t="s">
        <v>3125</v>
      </c>
      <c r="J189" s="170"/>
      <c r="K189" s="211"/>
    </row>
    <row r="190" spans="2:11" ht="15" customHeight="1">
      <c r="B190" s="190"/>
      <c r="C190" s="175" t="s">
        <v>3184</v>
      </c>
      <c r="D190" s="170"/>
      <c r="E190" s="170"/>
      <c r="F190" s="189" t="s">
        <v>3091</v>
      </c>
      <c r="G190" s="170"/>
      <c r="H190" s="170" t="s">
        <v>3185</v>
      </c>
      <c r="I190" s="170" t="s">
        <v>3125</v>
      </c>
      <c r="J190" s="170"/>
      <c r="K190" s="211"/>
    </row>
    <row r="191" spans="2:11" ht="15" customHeight="1">
      <c r="B191" s="190"/>
      <c r="C191" s="175" t="s">
        <v>3186</v>
      </c>
      <c r="D191" s="170"/>
      <c r="E191" s="170"/>
      <c r="F191" s="189" t="s">
        <v>3097</v>
      </c>
      <c r="G191" s="170"/>
      <c r="H191" s="170" t="s">
        <v>3187</v>
      </c>
      <c r="I191" s="170" t="s">
        <v>3125</v>
      </c>
      <c r="J191" s="170"/>
      <c r="K191" s="211"/>
    </row>
    <row r="192" spans="2:11" ht="15" customHeight="1">
      <c r="B192" s="217"/>
      <c r="C192" s="225"/>
      <c r="D192" s="199"/>
      <c r="E192" s="199"/>
      <c r="F192" s="199"/>
      <c r="G192" s="199"/>
      <c r="H192" s="199"/>
      <c r="I192" s="199"/>
      <c r="J192" s="199"/>
      <c r="K192" s="218"/>
    </row>
    <row r="193" spans="2:11" ht="18.75" customHeight="1">
      <c r="B193" s="166"/>
      <c r="C193" s="170"/>
      <c r="D193" s="170"/>
      <c r="E193" s="170"/>
      <c r="F193" s="189"/>
      <c r="G193" s="170"/>
      <c r="H193" s="170"/>
      <c r="I193" s="170"/>
      <c r="J193" s="170"/>
      <c r="K193" s="166"/>
    </row>
    <row r="194" spans="2:11" ht="18.75" customHeight="1">
      <c r="B194" s="166"/>
      <c r="C194" s="170"/>
      <c r="D194" s="170"/>
      <c r="E194" s="170"/>
      <c r="F194" s="189"/>
      <c r="G194" s="170"/>
      <c r="H194" s="170"/>
      <c r="I194" s="170"/>
      <c r="J194" s="170"/>
      <c r="K194" s="166"/>
    </row>
    <row r="195" spans="2:11" ht="18.75" customHeight="1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3.5">
      <c r="B196" s="158"/>
      <c r="C196" s="159"/>
      <c r="D196" s="159"/>
      <c r="E196" s="159"/>
      <c r="F196" s="159"/>
      <c r="G196" s="159"/>
      <c r="H196" s="159"/>
      <c r="I196" s="159"/>
      <c r="J196" s="159"/>
      <c r="K196" s="160"/>
    </row>
    <row r="197" spans="2:11" ht="21">
      <c r="B197" s="161"/>
      <c r="C197" s="505" t="s">
        <v>3188</v>
      </c>
      <c r="D197" s="505"/>
      <c r="E197" s="505"/>
      <c r="F197" s="505"/>
      <c r="G197" s="505"/>
      <c r="H197" s="505"/>
      <c r="I197" s="505"/>
      <c r="J197" s="505"/>
      <c r="K197" s="162"/>
    </row>
    <row r="198" spans="2:11" ht="25.5" customHeight="1">
      <c r="B198" s="161"/>
      <c r="C198" s="226" t="s">
        <v>3189</v>
      </c>
      <c r="D198" s="226"/>
      <c r="E198" s="226"/>
      <c r="F198" s="226" t="s">
        <v>3190</v>
      </c>
      <c r="G198" s="227"/>
      <c r="H198" s="511" t="s">
        <v>3191</v>
      </c>
      <c r="I198" s="511"/>
      <c r="J198" s="511"/>
      <c r="K198" s="162"/>
    </row>
    <row r="199" spans="2:11" ht="5.25" customHeight="1">
      <c r="B199" s="190"/>
      <c r="C199" s="187"/>
      <c r="D199" s="187"/>
      <c r="E199" s="187"/>
      <c r="F199" s="187"/>
      <c r="G199" s="170"/>
      <c r="H199" s="187"/>
      <c r="I199" s="187"/>
      <c r="J199" s="187"/>
      <c r="K199" s="211"/>
    </row>
    <row r="200" spans="2:11" ht="15" customHeight="1">
      <c r="B200" s="190"/>
      <c r="C200" s="170" t="s">
        <v>3181</v>
      </c>
      <c r="D200" s="170"/>
      <c r="E200" s="170"/>
      <c r="F200" s="189" t="s">
        <v>48</v>
      </c>
      <c r="G200" s="170"/>
      <c r="H200" s="508" t="s">
        <v>3192</v>
      </c>
      <c r="I200" s="508"/>
      <c r="J200" s="508"/>
      <c r="K200" s="211"/>
    </row>
    <row r="201" spans="2:11" ht="15" customHeight="1">
      <c r="B201" s="190"/>
      <c r="C201" s="196"/>
      <c r="D201" s="170"/>
      <c r="E201" s="170"/>
      <c r="F201" s="189" t="s">
        <v>49</v>
      </c>
      <c r="G201" s="170"/>
      <c r="H201" s="508" t="s">
        <v>3193</v>
      </c>
      <c r="I201" s="508"/>
      <c r="J201" s="508"/>
      <c r="K201" s="211"/>
    </row>
    <row r="202" spans="2:11" ht="15" customHeight="1">
      <c r="B202" s="190"/>
      <c r="C202" s="196"/>
      <c r="D202" s="170"/>
      <c r="E202" s="170"/>
      <c r="F202" s="189" t="s">
        <v>52</v>
      </c>
      <c r="G202" s="170"/>
      <c r="H202" s="508" t="s">
        <v>3194</v>
      </c>
      <c r="I202" s="508"/>
      <c r="J202" s="508"/>
      <c r="K202" s="211"/>
    </row>
    <row r="203" spans="2:11" ht="15" customHeight="1">
      <c r="B203" s="190"/>
      <c r="C203" s="170"/>
      <c r="D203" s="170"/>
      <c r="E203" s="170"/>
      <c r="F203" s="189" t="s">
        <v>50</v>
      </c>
      <c r="G203" s="170"/>
      <c r="H203" s="508" t="s">
        <v>3195</v>
      </c>
      <c r="I203" s="508"/>
      <c r="J203" s="508"/>
      <c r="K203" s="211"/>
    </row>
    <row r="204" spans="2:11" ht="15" customHeight="1">
      <c r="B204" s="190"/>
      <c r="C204" s="170"/>
      <c r="D204" s="170"/>
      <c r="E204" s="170"/>
      <c r="F204" s="189" t="s">
        <v>51</v>
      </c>
      <c r="G204" s="170"/>
      <c r="H204" s="508" t="s">
        <v>3196</v>
      </c>
      <c r="I204" s="508"/>
      <c r="J204" s="508"/>
      <c r="K204" s="211"/>
    </row>
    <row r="205" spans="2:11" ht="15" customHeight="1">
      <c r="B205" s="190"/>
      <c r="C205" s="170"/>
      <c r="D205" s="170"/>
      <c r="E205" s="170"/>
      <c r="F205" s="189"/>
      <c r="G205" s="170"/>
      <c r="H205" s="170"/>
      <c r="I205" s="170"/>
      <c r="J205" s="170"/>
      <c r="K205" s="211"/>
    </row>
    <row r="206" spans="2:11" ht="15" customHeight="1">
      <c r="B206" s="190"/>
      <c r="C206" s="170" t="s">
        <v>3137</v>
      </c>
      <c r="D206" s="170"/>
      <c r="E206" s="170"/>
      <c r="F206" s="189" t="s">
        <v>84</v>
      </c>
      <c r="G206" s="170"/>
      <c r="H206" s="508" t="s">
        <v>3197</v>
      </c>
      <c r="I206" s="508"/>
      <c r="J206" s="508"/>
      <c r="K206" s="211"/>
    </row>
    <row r="207" spans="2:11" ht="15" customHeight="1">
      <c r="B207" s="190"/>
      <c r="C207" s="196"/>
      <c r="D207" s="170"/>
      <c r="E207" s="170"/>
      <c r="F207" s="189" t="s">
        <v>3037</v>
      </c>
      <c r="G207" s="170"/>
      <c r="H207" s="508" t="s">
        <v>3038</v>
      </c>
      <c r="I207" s="508"/>
      <c r="J207" s="508"/>
      <c r="K207" s="211"/>
    </row>
    <row r="208" spans="2:11" ht="15" customHeight="1">
      <c r="B208" s="190"/>
      <c r="C208" s="170"/>
      <c r="D208" s="170"/>
      <c r="E208" s="170"/>
      <c r="F208" s="189" t="s">
        <v>3035</v>
      </c>
      <c r="G208" s="170"/>
      <c r="H208" s="508" t="s">
        <v>3198</v>
      </c>
      <c r="I208" s="508"/>
      <c r="J208" s="508"/>
      <c r="K208" s="211"/>
    </row>
    <row r="209" spans="2:11" ht="15" customHeight="1">
      <c r="B209" s="228"/>
      <c r="C209" s="196"/>
      <c r="D209" s="196"/>
      <c r="E209" s="196"/>
      <c r="F209" s="189" t="s">
        <v>104</v>
      </c>
      <c r="G209" s="175"/>
      <c r="H209" s="512" t="s">
        <v>3039</v>
      </c>
      <c r="I209" s="512"/>
      <c r="J209" s="512"/>
      <c r="K209" s="229"/>
    </row>
    <row r="210" spans="2:11" ht="15" customHeight="1">
      <c r="B210" s="228"/>
      <c r="C210" s="196"/>
      <c r="D210" s="196"/>
      <c r="E210" s="196"/>
      <c r="F210" s="189" t="s">
        <v>2952</v>
      </c>
      <c r="G210" s="175"/>
      <c r="H210" s="512" t="s">
        <v>3199</v>
      </c>
      <c r="I210" s="512"/>
      <c r="J210" s="512"/>
      <c r="K210" s="229"/>
    </row>
    <row r="211" spans="2:11" ht="15" customHeight="1">
      <c r="B211" s="228"/>
      <c r="C211" s="196"/>
      <c r="D211" s="196"/>
      <c r="E211" s="196"/>
      <c r="F211" s="230"/>
      <c r="G211" s="175"/>
      <c r="H211" s="231"/>
      <c r="I211" s="231"/>
      <c r="J211" s="231"/>
      <c r="K211" s="229"/>
    </row>
    <row r="212" spans="2:11" ht="15" customHeight="1">
      <c r="B212" s="228"/>
      <c r="C212" s="170" t="s">
        <v>3161</v>
      </c>
      <c r="D212" s="196"/>
      <c r="E212" s="196"/>
      <c r="F212" s="189">
        <v>1</v>
      </c>
      <c r="G212" s="175"/>
      <c r="H212" s="512" t="s">
        <v>3200</v>
      </c>
      <c r="I212" s="512"/>
      <c r="J212" s="512"/>
      <c r="K212" s="229"/>
    </row>
    <row r="213" spans="2:11" ht="15" customHeight="1">
      <c r="B213" s="228"/>
      <c r="C213" s="196"/>
      <c r="D213" s="196"/>
      <c r="E213" s="196"/>
      <c r="F213" s="189">
        <v>2</v>
      </c>
      <c r="G213" s="175"/>
      <c r="H213" s="512" t="s">
        <v>3201</v>
      </c>
      <c r="I213" s="512"/>
      <c r="J213" s="512"/>
      <c r="K213" s="229"/>
    </row>
    <row r="214" spans="2:11" ht="15" customHeight="1">
      <c r="B214" s="228"/>
      <c r="C214" s="196"/>
      <c r="D214" s="196"/>
      <c r="E214" s="196"/>
      <c r="F214" s="189">
        <v>3</v>
      </c>
      <c r="G214" s="175"/>
      <c r="H214" s="512" t="s">
        <v>3202</v>
      </c>
      <c r="I214" s="512"/>
      <c r="J214" s="512"/>
      <c r="K214" s="229"/>
    </row>
    <row r="215" spans="2:11" ht="15" customHeight="1">
      <c r="B215" s="228"/>
      <c r="C215" s="196"/>
      <c r="D215" s="196"/>
      <c r="E215" s="196"/>
      <c r="F215" s="189">
        <v>4</v>
      </c>
      <c r="G215" s="175"/>
      <c r="H215" s="512" t="s">
        <v>3203</v>
      </c>
      <c r="I215" s="512"/>
      <c r="J215" s="512"/>
      <c r="K215" s="229"/>
    </row>
    <row r="216" spans="2:11" ht="12.75" customHeight="1">
      <c r="B216" s="232"/>
      <c r="C216" s="233"/>
      <c r="D216" s="233"/>
      <c r="E216" s="233"/>
      <c r="F216" s="233"/>
      <c r="G216" s="233"/>
      <c r="H216" s="233"/>
      <c r="I216" s="233"/>
      <c r="J216" s="233"/>
      <c r="K216" s="234"/>
    </row>
  </sheetData>
  <sheetProtection algorithmName="SHA-512" hashValue="mITNQDfDIBXJDqC+eageS+4fnLw/Uy8nGPjt8HB9WRIVV6D2/TgLb9n2/zbslzbBY6SxuBcDAzEPNmkShDkcKg==" saltValue="K0bHVblDv5t8gOzc+fbedA==" spinCount="100000" sheet="1"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NTB-Eva\Eva</dc:creator>
  <cp:keywords/>
  <dc:description/>
  <cp:lastModifiedBy>Jarošová Hana Bc.</cp:lastModifiedBy>
  <dcterms:created xsi:type="dcterms:W3CDTF">2018-08-22T08:25:10Z</dcterms:created>
  <dcterms:modified xsi:type="dcterms:W3CDTF">2018-10-01T12:34:24Z</dcterms:modified>
  <cp:category/>
  <cp:version/>
  <cp:contentType/>
  <cp:contentStatus/>
</cp:coreProperties>
</file>